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D:\auditReport\project\"/>
    </mc:Choice>
  </mc:AlternateContent>
  <xr:revisionPtr revIDLastSave="0" documentId="13_ncr:1_{F0A4CB82-4D37-49E7-A079-BF338E2E0911}" xr6:coauthVersionLast="45" xr6:coauthVersionMax="45" xr10:uidLastSave="{00000000-0000-0000-0000-000000000000}"/>
  <bookViews>
    <workbookView xWindow="-108" yWindow="-108" windowWidth="23256" windowHeight="12576" firstSheet="184" activeTab="186" xr2:uid="{00000000-000D-0000-FFFF-FFFF00000000}"/>
  </bookViews>
  <sheets>
    <sheet name="基础信息" sheetId="270" r:id="rId1"/>
    <sheet name="标准编码" sheetId="264" r:id="rId2"/>
    <sheet name="科目余额表" sheetId="265" r:id="rId3"/>
    <sheet name="本期TB" sheetId="266" r:id="rId4"/>
    <sheet name="本期ETY" sheetId="267" r:id="rId5"/>
    <sheet name="上期TB" sheetId="268" r:id="rId6"/>
    <sheet name="上期ETY" sheetId="269" r:id="rId7"/>
    <sheet name="现金流量表" sheetId="272" r:id="rId8"/>
    <sheet name="现金流量表测算底稿" sheetId="271" r:id="rId9"/>
    <sheet name="校验" sheetId="273" r:id="rId10"/>
    <sheet name="合并首次执行日前后金融资产分类和计量对比表" sheetId="1" r:id="rId11"/>
    <sheet name="单体首次执行日前后金融资产分类和计量对比表" sheetId="7" r:id="rId12"/>
    <sheet name="合并新旧金融工具调节表" sheetId="2" r:id="rId13"/>
    <sheet name="单体新旧金融工具调节表" sheetId="8" r:id="rId14"/>
    <sheet name="合并金融资产减值准备调节表" sheetId="3" r:id="rId15"/>
    <sheet name="单体金融资产减值准备调节表" sheetId="9" r:id="rId16"/>
    <sheet name="合并新金融工具准则对期初留存收益和其他综合收益的影响" sheetId="4" r:id="rId17"/>
    <sheet name="单体新金融工具准则对期初留存收益和其他综合收益的影响" sheetId="10" r:id="rId18"/>
    <sheet name="新收入准则对期初合并财务报表的影响" sheetId="5" r:id="rId19"/>
    <sheet name="新收入准则对期初单体财务报表的影响" sheetId="6" r:id="rId20"/>
    <sheet name="新收入准则对年末合并资产负债表的影响" sheetId="11" r:id="rId21"/>
    <sheet name="新收入准则对年末单体资产负债表的影响" sheetId="12" r:id="rId22"/>
    <sheet name="新收入准则对合并利润表的影响" sheetId="13" r:id="rId23"/>
    <sheet name="新收入准则对利润表的影响" sheetId="14" r:id="rId24"/>
    <sheet name="新租赁准则对期初合并报表的影响" sheetId="15" r:id="rId25"/>
    <sheet name="新租赁准则对期初单体报表的影响" sheetId="16" r:id="rId26"/>
    <sheet name="合并最低经营租赁付款额与租赁负债调节表" sheetId="17" r:id="rId27"/>
    <sheet name="单体最低经营租赁付款额与租赁负债调节表" sheetId="18" r:id="rId28"/>
    <sheet name="主要税种及税率" sheetId="19" r:id="rId29"/>
    <sheet name="子企业情况" sheetId="20" r:id="rId30"/>
    <sheet name="表决权不足半数但能形成控制" sheetId="21" r:id="rId31"/>
    <sheet name="半数以上表决权但未控制" sheetId="22" r:id="rId32"/>
    <sheet name="重要非全资子企业少数股东" sheetId="23" r:id="rId33"/>
    <sheet name="重要非全资子企业期末资产负债" sheetId="24" r:id="rId34"/>
    <sheet name="重要非全资子企业期初资产负债" sheetId="25" r:id="rId35"/>
    <sheet name="重要非全资子企业本期损益和现金流量情况" sheetId="26" r:id="rId36"/>
    <sheet name="重要非全资子企业上期损益和现金流量情况" sheetId="27" r:id="rId37"/>
    <sheet name="本年不再纳入合并范围原子公司的情况" sheetId="28" r:id="rId38"/>
    <sheet name="原子公司在处置日和上一会计期间资产负债表日的财务状况" sheetId="29" r:id="rId39"/>
    <sheet name="原子公司本年年初至处置日的经营成果" sheetId="30" r:id="rId40"/>
    <sheet name="本年新纳入合并范围的主体" sheetId="31" r:id="rId41"/>
    <sheet name="本年发生的同一控制下企业合并情况" sheetId="32" r:id="rId42"/>
    <sheet name="本年发生的非同一控制下企业合并情况" sheetId="33" r:id="rId43"/>
    <sheet name="本年发生的反向购买" sheetId="34" r:id="rId44"/>
    <sheet name="本年发生的吸收合并" sheetId="35" r:id="rId45"/>
    <sheet name="母公司在子企业的所有者权益份额发生变化的情况" sheetId="36" r:id="rId46"/>
    <sheet name="货币资金" sheetId="37" r:id="rId47"/>
    <sheet name="受限制的货币资金" sheetId="38" r:id="rId48"/>
    <sheet name="交易性金融资产" sheetId="39" r:id="rId49"/>
    <sheet name="以公允价值计量且其变动计入当期损益的金融资产" sheetId="40" r:id="rId50"/>
    <sheet name="衍生金融资产" sheetId="41" r:id="rId51"/>
    <sheet name="应收票据分类原金融工具准则" sheetId="42" r:id="rId52"/>
    <sheet name="应收票据分类新金融工具准则" sheetId="46" r:id="rId53"/>
    <sheet name="已质押应收票据" sheetId="43" r:id="rId54"/>
    <sheet name="已背书或贴现且在资产负债表日尚未到期的应收票据" sheetId="44" r:id="rId55"/>
    <sheet name="因出票人未履约而转为应收账款的票据" sheetId="45" r:id="rId56"/>
    <sheet name="期末单项计提坏账准备的应收票据新金融工具准则" sheetId="47" r:id="rId57"/>
    <sheet name="采用组合计提坏账准备的应收票据新金融工具准则" sheetId="48" r:id="rId58"/>
    <sheet name="应收票据坏账准备变动明细情况新金融工具准则" sheetId="49" r:id="rId59"/>
    <sheet name="本期重要的应收票据坏账准备收回或转回情况新金融工具准则" sheetId="50" r:id="rId60"/>
    <sheet name="本期实际核销的应收票据情况新金融工具准则" sheetId="51" r:id="rId61"/>
    <sheet name="应收账款期末数原金融工具准则" sheetId="52" r:id="rId62"/>
    <sheet name="应收账款期初数原金融工具准则" sheetId="53" r:id="rId63"/>
    <sheet name="应收账款期末数新金融工具准则" sheetId="54" r:id="rId64"/>
    <sheet name="应收账款期初数新金融工具准则" sheetId="55" r:id="rId65"/>
    <sheet name="应收账款期末数首次新金融工具准则" sheetId="56" r:id="rId66"/>
    <sheet name="应收账款期初数首次新金融工具准则" sheetId="57" r:id="rId67"/>
    <sheet name="期末单项计提坏账准备的应收账款" sheetId="58" r:id="rId68"/>
    <sheet name="采用账龄分析法计提坏账准备的应收账款原准则" sheetId="59" r:id="rId69"/>
    <sheet name="采用其他组合方法计提坏账准备的应收账款原准则" sheetId="60" r:id="rId70"/>
    <sheet name="期末单项金额虽不重大但单项计提坏账准备的应收账款原准则" sheetId="61" r:id="rId71"/>
    <sheet name="收回或转回的坏账准备情况" sheetId="62" r:id="rId72"/>
    <sheet name="本年实际核销的应收账款情况" sheetId="63" r:id="rId73"/>
    <sheet name="按欠款方归集的年末余额前五名的应收账款情况" sheetId="64" r:id="rId74"/>
    <sheet name="由金融资产转移而终止确认的应收账款" sheetId="65" r:id="rId75"/>
    <sheet name="转移应收账款且继续涉入形成的资产负债" sheetId="66" r:id="rId76"/>
    <sheet name="采用组合计提坏账准备的应收账款首次执行" sheetId="67" r:id="rId77"/>
    <sheet name="组合1名称首次执行" sheetId="70" r:id="rId78"/>
    <sheet name="组合2名称首次执行" sheetId="71" r:id="rId79"/>
    <sheet name="采用组合计提坏账准备的应收账款" sheetId="68" r:id="rId80"/>
    <sheet name="组合1名称" sheetId="69" r:id="rId81"/>
    <sheet name="组合2名称" sheetId="72" r:id="rId82"/>
    <sheet name="应收账款坏账准备变动明细情况新金融工具准则 " sheetId="74" r:id="rId83"/>
    <sheet name="应收款项融资" sheetId="75" r:id="rId84"/>
    <sheet name="应收款项融资已转让已背书或已贴现未到期" sheetId="76" r:id="rId85"/>
    <sheet name="预付账款账龄明细" sheetId="77" r:id="rId86"/>
    <sheet name="账龄超过1年的大额预付款项情况" sheetId="78" r:id="rId87"/>
    <sheet name="按欠款方归集的年末余额前五名的预付账款情况" sheetId="79" r:id="rId88"/>
    <sheet name="其他应收款原准则" sheetId="80" r:id="rId89"/>
    <sheet name="其他应收款期末数首次新金融工具准则" sheetId="97" r:id="rId90"/>
    <sheet name="其他应收款期初数首次新金融工具准则" sheetId="98" r:id="rId91"/>
    <sheet name="其他应收款期末数新金融工具准则" sheetId="104" r:id="rId92"/>
    <sheet name="其他应收款期初数新金融工具准则" sheetId="105" r:id="rId93"/>
    <sheet name="应收利息分类" sheetId="82" r:id="rId94"/>
    <sheet name="重要逾期利息" sheetId="83" r:id="rId95"/>
    <sheet name="应收股利明细" sheetId="84" r:id="rId96"/>
    <sheet name="其他应收款项期末明细原准则" sheetId="85" r:id="rId97"/>
    <sheet name="其他应收款项期初明细原准则" sheetId="86" r:id="rId98"/>
    <sheet name="期末单项计提坏账准备的其他应收款" sheetId="87" r:id="rId99"/>
    <sheet name="采用组合计提坏账准备的其他应收款新金融工具准则" sheetId="99" r:id="rId100"/>
    <sheet name="其他应收款账龄情况新金融工具准则" sheetId="100" r:id="rId101"/>
    <sheet name="其他应收款坏账准备变动情况新金融工具准则" sheetId="101" r:id="rId102"/>
    <sheet name="采用账龄分析法计提坏账准备的其他应收款项原准则" sheetId="88" r:id="rId103"/>
    <sheet name="采用其他组合方法计提坏账准备的其他应收款原准则" sheetId="89" r:id="rId104"/>
    <sheet name="期末单项金额虽不重大但单项计提坏账准备的其他应收款原准则" sheetId="90" r:id="rId105"/>
    <sheet name="其他应收款收回或转回的坏账准备情况" sheetId="91" r:id="rId106"/>
    <sheet name="本年实际核销的其他应收款情况" sheetId="92" r:id="rId107"/>
    <sheet name="其他应收款按性质分类情况" sheetId="102" r:id="rId108"/>
    <sheet name="按欠款方归集的年末金额前五名的其他应收款项情况" sheetId="93" r:id="rId109"/>
    <sheet name="按应收金额确认的政府补助" sheetId="103" r:id="rId110"/>
    <sheet name="由金融资产转移而终止确认的其他应收款项" sheetId="94" r:id="rId111"/>
    <sheet name="转移其他应收款且继续涉入形成的资产负债" sheetId="95" r:id="rId112"/>
    <sheet name="存货明细情况" sheetId="96" r:id="rId113"/>
    <sheet name="房地产开发成本" sheetId="107" r:id="rId114"/>
    <sheet name="房地产开发产品" sheetId="108" r:id="rId115"/>
    <sheet name="合同履约成本" sheetId="122" r:id="rId116"/>
    <sheet name="存货跌价准备明细情况" sheetId="106" r:id="rId117"/>
    <sheet name="确定可变现净值的具体依据" sheetId="109" r:id="rId118"/>
    <sheet name="存货期末余额中借款费用资本化情况" sheetId="110" r:id="rId119"/>
    <sheet name="合同资产情况" sheetId="111" r:id="rId120"/>
    <sheet name="合同资产本期的重大变动" sheetId="114" r:id="rId121"/>
    <sheet name="期末单项计提坏账准备的合同资产" sheetId="112" r:id="rId122"/>
    <sheet name="采用组合计提坏账准备的合同资产" sheetId="113" r:id="rId123"/>
    <sheet name="持有待售资产的基本情况" sheetId="115" r:id="rId124"/>
    <sheet name="持有待售资产减值准备情况" sheetId="116" r:id="rId125"/>
    <sheet name="与持有待售的非流动资产或处置组有关的其他综合收益累计金额" sheetId="117" r:id="rId126"/>
    <sheet name="本期不再划分为持有待售类别或从持有待售处置组中移除的情况" sheetId="118" r:id="rId127"/>
    <sheet name="一年内到期的非流动资产" sheetId="119" r:id="rId128"/>
    <sheet name="其他流动资产" sheetId="120" r:id="rId129"/>
    <sheet name="合同取得成本" sheetId="121" r:id="rId130"/>
    <sheet name="债权投资期末数" sheetId="123" r:id="rId131"/>
    <sheet name="债权投资期初数" sheetId="124" r:id="rId132"/>
    <sheet name="债权投资减值准备" sheetId="125" r:id="rId133"/>
    <sheet name="期末重要的债权投资" sheetId="126" r:id="rId134"/>
    <sheet name="可供出售金融资产情况" sheetId="127" r:id="rId135"/>
    <sheet name="期末按成本计量的可供出售金融资产" sheetId="136" r:id="rId136"/>
    <sheet name="期末按公允价值计量的可供出售金融资产" sheetId="128" r:id="rId137"/>
    <sheet name="本期可供出售金融资产减值的变动情况" sheetId="137" r:id="rId138"/>
    <sheet name="可供出售权益工具严重下跌但未计提减值" sheetId="129" r:id="rId139"/>
    <sheet name="其他债权投资期末数" sheetId="130" r:id="rId140"/>
    <sheet name="其他债权投资期初数" sheetId="131" r:id="rId141"/>
    <sheet name="其他债权投资减值准备" sheetId="132" r:id="rId142"/>
    <sheet name="期末重要的其他债权投资" sheetId="133" r:id="rId143"/>
    <sheet name="持有至到期投资明细情况" sheetId="134" r:id="rId144"/>
    <sheet name="期末重要的持有至到期投资" sheetId="135" r:id="rId145"/>
    <sheet name="长期应收款明细情况" sheetId="138" r:id="rId146"/>
    <sheet name="长期应收款坏账准备变动情况新金融工具准则" sheetId="139" r:id="rId147"/>
    <sheet name="因金融资产转移而终止确认的长期应收款" sheetId="140" r:id="rId148"/>
    <sheet name="转移长期应收款且继续涉入形成的资产负债金额" sheetId="141" r:id="rId149"/>
    <sheet name="长期股权投资分类情况" sheetId="142" r:id="rId150"/>
    <sheet name="长期股权投资明细情况" sheetId="143" r:id="rId151"/>
    <sheet name="重要合营企业财务信息本期数" sheetId="144" r:id="rId152"/>
    <sheet name="重要合营企业财务信息上期数" sheetId="146" r:id="rId153"/>
    <sheet name="重要联营企业财务信息本期数" sheetId="145" r:id="rId154"/>
    <sheet name="重要联营企业财务信息上期数" sheetId="147" r:id="rId155"/>
    <sheet name="不重要合营企业和联营企业的汇总信息" sheetId="148" r:id="rId156"/>
    <sheet name="合营企业或联营企业发生的超额亏损" sheetId="149" r:id="rId157"/>
    <sheet name="其他权益工具投资明细" sheetId="150" r:id="rId158"/>
    <sheet name="非交易性权益工具投资情况" sheetId="151" r:id="rId159"/>
    <sheet name="其他非流动金融资产" sheetId="152" r:id="rId160"/>
    <sheet name="采用成本计量模式的投资性房地产" sheetId="153" r:id="rId161"/>
    <sheet name="采用公允价值计量模式的投资性房地产" sheetId="154" r:id="rId162"/>
    <sheet name="未办妥产权证书的投资性房地产金额及原因" sheetId="155" r:id="rId163"/>
    <sheet name="固定资产汇总" sheetId="156" r:id="rId164"/>
    <sheet name="固定资产情况" sheetId="157" r:id="rId165"/>
    <sheet name="暂时闲置的固定资产情况" sheetId="158" r:id="rId166"/>
    <sheet name="通过经营租赁租出的固定资产" sheetId="160" r:id="rId167"/>
    <sheet name="未办妥产权证书的固定资产情况" sheetId="159" r:id="rId168"/>
    <sheet name="固定资产清理" sheetId="161" r:id="rId169"/>
    <sheet name="在建工程汇总" sheetId="162" r:id="rId170"/>
    <sheet name="在建工程情况" sheetId="163" r:id="rId171"/>
    <sheet name="重要在建工程项目本期变动情况" sheetId="164" r:id="rId172"/>
    <sheet name="本期计提在建工程减值准备情况" sheetId="165" r:id="rId173"/>
    <sheet name="工程物资" sheetId="166" r:id="rId174"/>
    <sheet name="生产性生物资产" sheetId="167" r:id="rId175"/>
    <sheet name="油气资产" sheetId="168" r:id="rId176"/>
    <sheet name="使用权资产" sheetId="169" r:id="rId177"/>
    <sheet name="无形资产" sheetId="170" r:id="rId178"/>
    <sheet name="未办妥产权证书的土地使用权情况" sheetId="171" r:id="rId179"/>
    <sheet name="开发支出" sheetId="172" r:id="rId180"/>
    <sheet name="商誉账面价值" sheetId="173" r:id="rId181"/>
    <sheet name="商誉减值准备" sheetId="174" r:id="rId182"/>
    <sheet name="长期待摊费用" sheetId="175" r:id="rId183"/>
    <sheet name="未经抵销的递延所得税资产" sheetId="176" r:id="rId184"/>
    <sheet name="未经抵销的递延所得税负债" sheetId="177" r:id="rId185"/>
    <sheet name="未确认递延所得税资产明细" sheetId="178" r:id="rId186"/>
    <sheet name="未确认递延所得税资产的可抵扣亏损将于以下年度到期" sheetId="179" r:id="rId187"/>
    <sheet name="其他非流动资产" sheetId="180" r:id="rId188"/>
    <sheet name="短期借款明细情况" sheetId="181" r:id="rId189"/>
    <sheet name="已逾期未偿还的短期借款情况" sheetId="182" r:id="rId190"/>
    <sheet name="交易性金融负债" sheetId="183" r:id="rId191"/>
    <sheet name="以公允价值计量且其变动计入当期损益的金融负债" sheetId="184" r:id="rId192"/>
    <sheet name="衍生金融负债" sheetId="185" r:id="rId193"/>
    <sheet name="应付票据" sheetId="186" r:id="rId194"/>
    <sheet name="应付账款" sheetId="187" r:id="rId195"/>
    <sheet name="账龄超过一年的重要应付账款" sheetId="188" r:id="rId196"/>
    <sheet name="预收款项" sheetId="189" r:id="rId197"/>
    <sheet name="账龄一年以上重要的预收款项" sheetId="190" r:id="rId198"/>
    <sheet name="合同负债" sheetId="191" r:id="rId199"/>
    <sheet name="应付职工薪酬明细情况" sheetId="192" r:id="rId200"/>
    <sheet name="短期薪酬列示" sheetId="193" r:id="rId201"/>
    <sheet name="设定提存计划列示" sheetId="194" r:id="rId202"/>
    <sheet name="应交税费" sheetId="195" r:id="rId203"/>
    <sheet name="其他应付款汇总" sheetId="196" r:id="rId204"/>
    <sheet name="应付利息" sheetId="197" r:id="rId205"/>
    <sheet name="重要的已逾期未支付的利息情况" sheetId="198" r:id="rId206"/>
    <sheet name="应付股利" sheetId="199" r:id="rId207"/>
    <sheet name="账龄一年以上重要的应付股利" sheetId="200" r:id="rId208"/>
    <sheet name="其他应付款项" sheetId="201" r:id="rId209"/>
    <sheet name="账龄超过一年的重要其他应付款项" sheetId="202" r:id="rId210"/>
    <sheet name="持有待售负债" sheetId="203" r:id="rId211"/>
    <sheet name="一年内到期的非流动负债" sheetId="204" r:id="rId212"/>
    <sheet name="其他流动负债" sheetId="205" r:id="rId213"/>
    <sheet name="短期应付债券" sheetId="206" r:id="rId214"/>
    <sheet name="长期借款" sheetId="207" r:id="rId215"/>
    <sheet name="应付债券" sheetId="209" r:id="rId216"/>
    <sheet name="应付债券的增减变动" sheetId="208" r:id="rId217"/>
    <sheet name="期末发行在外的优先股永续债等金融工具情况" sheetId="210" r:id="rId218"/>
    <sheet name="发行在外的优先股永续债等金融工具变动情况" sheetId="211" r:id="rId219"/>
    <sheet name="归属于权益工具持有者的信息" sheetId="212" r:id="rId220"/>
    <sheet name="租赁负债" sheetId="216" r:id="rId221"/>
    <sheet name="长期应付款汇总" sheetId="213" r:id="rId222"/>
    <sheet name="长期应付款" sheetId="214" r:id="rId223"/>
    <sheet name="专项应付款" sheetId="215" r:id="rId224"/>
    <sheet name="长期应付职工薪酬明细情况" sheetId="217" r:id="rId225"/>
    <sheet name="设定受益计划义务现值" sheetId="218" r:id="rId226"/>
    <sheet name="计划资产" sheetId="219" r:id="rId227"/>
    <sheet name="设定受益计划净负债" sheetId="220" r:id="rId228"/>
    <sheet name="预计负债" sheetId="221" r:id="rId229"/>
    <sheet name="递延收益" sheetId="222" r:id="rId230"/>
    <sheet name="递延收益中政府补助项目" sheetId="223" r:id="rId231"/>
    <sheet name="其他非流动负债" sheetId="224" r:id="rId232"/>
    <sheet name="实收资本" sheetId="225" r:id="rId233"/>
    <sheet name="股本" sheetId="226" r:id="rId234"/>
    <sheet name="其他权益工具" sheetId="227" r:id="rId235"/>
    <sheet name="资本公积" sheetId="228" r:id="rId236"/>
    <sheet name="其他综合收益" sheetId="229" r:id="rId237"/>
    <sheet name="专项储备" sheetId="230" r:id="rId238"/>
    <sheet name="盈余公积" sheetId="231" r:id="rId239"/>
    <sheet name="未分配利润" sheetId="232" r:id="rId240"/>
    <sheet name="营业收入与营业成本" sheetId="233" r:id="rId241"/>
    <sheet name="主营业务收入与主营业务成本" sheetId="234" r:id="rId242"/>
    <sheet name="其他业务收入与其他业务成本" sheetId="235" r:id="rId243"/>
    <sheet name="税金及附加" sheetId="236" r:id="rId244"/>
    <sheet name="销售费用" sheetId="237" r:id="rId245"/>
    <sheet name="管理费用" sheetId="238" r:id="rId246"/>
    <sheet name="研发费用" sheetId="240" r:id="rId247"/>
    <sheet name="财务费用" sheetId="239" r:id="rId248"/>
    <sheet name="其他收益" sheetId="241" r:id="rId249"/>
    <sheet name="投资收益" sheetId="242" r:id="rId250"/>
    <sheet name="净敞口套期收益" sheetId="243" r:id="rId251"/>
    <sheet name="公允价值变动损益" sheetId="244" r:id="rId252"/>
    <sheet name="信用减值损失" sheetId="245" r:id="rId253"/>
    <sheet name="资产减值损失" sheetId="246" r:id="rId254"/>
    <sheet name="资产处置收益" sheetId="247" r:id="rId255"/>
    <sheet name="营业外收入" sheetId="248" r:id="rId256"/>
    <sheet name="营业外支出" sheetId="249" r:id="rId257"/>
    <sheet name="所得税费用" sheetId="250" r:id="rId258"/>
    <sheet name="会计利润与所得税费用调整过程" sheetId="251" r:id="rId259"/>
    <sheet name="收到其他与经营活动有关的现金" sheetId="252" r:id="rId260"/>
    <sheet name="支付其他与经营活动有关的现金" sheetId="253" r:id="rId261"/>
    <sheet name="收到其他与投资活动有关的现金" sheetId="254" r:id="rId262"/>
    <sheet name="支付其他与投资活动有关的现金" sheetId="255" r:id="rId263"/>
    <sheet name="收到其他与筹资活动有关的现金" sheetId="256" r:id="rId264"/>
    <sheet name="支付其他与筹资活动有关的现金" sheetId="257" r:id="rId265"/>
    <sheet name="现金流量表补充资料" sheetId="258" r:id="rId266"/>
    <sheet name="本期支付的取得子公司的现金净额" sheetId="259" r:id="rId267"/>
    <sheet name="本期收到的处置子公司的现金净额" sheetId="260" r:id="rId268"/>
    <sheet name="现金和现金等价物的构成" sheetId="261" r:id="rId269"/>
    <sheet name="所有权或使用权受到限制的资产" sheetId="262" r:id="rId270"/>
    <sheet name="外币货币性项目" sheetId="263" r:id="rId271"/>
  </sheets>
  <definedNames>
    <definedName name="_xlnm._FilterDatabase" localSheetId="2" hidden="1">科目余额表!$A$1:$M$807</definedName>
    <definedName name="_xlnm.Print_Area" localSheetId="4">本期ETY!$A$1:$I$225</definedName>
    <definedName name="_xlnm.Print_Area" localSheetId="3">本期TB!$A$1:$H$251</definedName>
    <definedName name="_xlnm.Print_Area" localSheetId="6">上期ETY!$A$1:$I$225</definedName>
    <definedName name="_xlnm.Print_Area" localSheetId="5">上期TB!$A$1:$H$251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3" i="272" l="1"/>
  <c r="B48" i="272"/>
  <c r="B40" i="272"/>
  <c r="B34" i="272"/>
  <c r="B26" i="272"/>
  <c r="B16" i="272"/>
  <c r="B1" i="272"/>
  <c r="B27" i="272" l="1"/>
  <c r="B54" i="272"/>
  <c r="B41" i="272"/>
  <c r="B56" i="272" l="1"/>
  <c r="H252" i="266" l="1"/>
  <c r="H253" i="266"/>
  <c r="I1" i="269"/>
  <c r="G250" i="268"/>
  <c r="F250" i="268"/>
  <c r="H250" i="268" s="1"/>
  <c r="G249" i="268"/>
  <c r="F249" i="268"/>
  <c r="H249" i="268" s="1"/>
  <c r="G248" i="268"/>
  <c r="F248" i="268"/>
  <c r="H248" i="268" s="1"/>
  <c r="G247" i="268"/>
  <c r="H247" i="268" s="1"/>
  <c r="F247" i="268"/>
  <c r="G245" i="268"/>
  <c r="F245" i="268"/>
  <c r="H245" i="268" s="1"/>
  <c r="G244" i="268"/>
  <c r="F244" i="268"/>
  <c r="H244" i="268" s="1"/>
  <c r="G243" i="268"/>
  <c r="F243" i="268"/>
  <c r="H243" i="268" s="1"/>
  <c r="G242" i="268"/>
  <c r="H242" i="268" s="1"/>
  <c r="F242" i="268"/>
  <c r="G241" i="268"/>
  <c r="H241" i="268" s="1"/>
  <c r="F241" i="268"/>
  <c r="H240" i="268"/>
  <c r="G240" i="268"/>
  <c r="F240" i="268"/>
  <c r="G238" i="268"/>
  <c r="F238" i="268"/>
  <c r="F239" i="268" s="1"/>
  <c r="F246" i="268" s="1"/>
  <c r="F251" i="268" s="1"/>
  <c r="H237" i="268"/>
  <c r="G237" i="268"/>
  <c r="F237" i="268"/>
  <c r="G236" i="268"/>
  <c r="F236" i="268"/>
  <c r="E236" i="268"/>
  <c r="E238" i="268" s="1"/>
  <c r="E232" i="268"/>
  <c r="H229" i="268"/>
  <c r="H228" i="268"/>
  <c r="H227" i="268"/>
  <c r="H226" i="268"/>
  <c r="H225" i="268"/>
  <c r="H224" i="268"/>
  <c r="H223" i="268"/>
  <c r="H222" i="268"/>
  <c r="H221" i="268"/>
  <c r="H220" i="268"/>
  <c r="H219" i="268"/>
  <c r="G219" i="268"/>
  <c r="F219" i="268"/>
  <c r="E219" i="268"/>
  <c r="H218" i="268"/>
  <c r="H217" i="268"/>
  <c r="H216" i="268"/>
  <c r="H215" i="268"/>
  <c r="H214" i="268"/>
  <c r="H213" i="268" s="1"/>
  <c r="H212" i="268" s="1"/>
  <c r="H211" i="268" s="1"/>
  <c r="G213" i="268"/>
  <c r="G212" i="268" s="1"/>
  <c r="G211" i="268" s="1"/>
  <c r="F213" i="268"/>
  <c r="F212" i="268" s="1"/>
  <c r="E213" i="268"/>
  <c r="E212" i="268"/>
  <c r="E211" i="268" s="1"/>
  <c r="G209" i="268"/>
  <c r="G231" i="268" s="1"/>
  <c r="F209" i="268"/>
  <c r="H203" i="268"/>
  <c r="G203" i="268"/>
  <c r="F203" i="268"/>
  <c r="E203" i="268"/>
  <c r="H201" i="268"/>
  <c r="G201" i="268"/>
  <c r="F201" i="268"/>
  <c r="E201" i="268"/>
  <c r="G200" i="268"/>
  <c r="F200" i="268"/>
  <c r="E200" i="268"/>
  <c r="H200" i="268" s="1"/>
  <c r="G198" i="268"/>
  <c r="F198" i="268"/>
  <c r="H198" i="268" s="1"/>
  <c r="G197" i="268"/>
  <c r="F197" i="268"/>
  <c r="E197" i="268"/>
  <c r="H197" i="268" s="1"/>
  <c r="G196" i="268"/>
  <c r="F196" i="268"/>
  <c r="E196" i="268"/>
  <c r="H196" i="268" s="1"/>
  <c r="G195" i="268"/>
  <c r="F195" i="268"/>
  <c r="H195" i="268" s="1"/>
  <c r="H194" i="268"/>
  <c r="G194" i="268"/>
  <c r="F194" i="268"/>
  <c r="G193" i="268"/>
  <c r="H193" i="268" s="1"/>
  <c r="F193" i="268"/>
  <c r="H192" i="268"/>
  <c r="H191" i="268"/>
  <c r="G190" i="268"/>
  <c r="F190" i="268"/>
  <c r="E190" i="268"/>
  <c r="H190" i="268" s="1"/>
  <c r="G189" i="268"/>
  <c r="F189" i="268"/>
  <c r="E189" i="268"/>
  <c r="H189" i="268" s="1"/>
  <c r="G188" i="268"/>
  <c r="F188" i="268"/>
  <c r="E188" i="268"/>
  <c r="H188" i="268" s="1"/>
  <c r="G187" i="268"/>
  <c r="F187" i="268"/>
  <c r="H187" i="268" s="1"/>
  <c r="H186" i="268"/>
  <c r="G186" i="268"/>
  <c r="F186" i="268"/>
  <c r="E186" i="268"/>
  <c r="G185" i="268"/>
  <c r="H185" i="268" s="1"/>
  <c r="F185" i="268"/>
  <c r="H184" i="268"/>
  <c r="G184" i="268"/>
  <c r="F184" i="268"/>
  <c r="E184" i="268"/>
  <c r="G183" i="268"/>
  <c r="F183" i="268"/>
  <c r="H183" i="268" s="1"/>
  <c r="G182" i="268"/>
  <c r="F182" i="268"/>
  <c r="H182" i="268" s="1"/>
  <c r="G181" i="268"/>
  <c r="F181" i="268"/>
  <c r="H181" i="268" s="1"/>
  <c r="G180" i="268"/>
  <c r="H180" i="268" s="1"/>
  <c r="F180" i="268"/>
  <c r="H179" i="268"/>
  <c r="G179" i="268"/>
  <c r="F179" i="268"/>
  <c r="H178" i="268"/>
  <c r="G178" i="268"/>
  <c r="F178" i="268"/>
  <c r="G177" i="268"/>
  <c r="F177" i="268"/>
  <c r="H177" i="268" s="1"/>
  <c r="H176" i="268"/>
  <c r="G176" i="268"/>
  <c r="G173" i="268" s="1"/>
  <c r="F176" i="268"/>
  <c r="F173" i="268" s="1"/>
  <c r="E176" i="268"/>
  <c r="G175" i="268"/>
  <c r="F175" i="268"/>
  <c r="E175" i="268"/>
  <c r="E174" i="268" s="1"/>
  <c r="E173" i="268" s="1"/>
  <c r="G174" i="268"/>
  <c r="F174" i="268"/>
  <c r="H172" i="268"/>
  <c r="G172" i="268"/>
  <c r="F172" i="268"/>
  <c r="G171" i="268"/>
  <c r="F171" i="268"/>
  <c r="H171" i="268" s="1"/>
  <c r="G170" i="268"/>
  <c r="F170" i="268"/>
  <c r="H170" i="268" s="1"/>
  <c r="G169" i="268"/>
  <c r="H169" i="268" s="1"/>
  <c r="F169" i="268"/>
  <c r="E169" i="268"/>
  <c r="G168" i="268"/>
  <c r="F168" i="268"/>
  <c r="F167" i="268" s="1"/>
  <c r="F166" i="268" s="1"/>
  <c r="F199" i="268" s="1"/>
  <c r="F202" i="268" s="1"/>
  <c r="F204" i="268" s="1"/>
  <c r="E168" i="268"/>
  <c r="E167" i="268" s="1"/>
  <c r="G167" i="268"/>
  <c r="L163" i="268"/>
  <c r="H163" i="268"/>
  <c r="G163" i="268"/>
  <c r="F163" i="268"/>
  <c r="L162" i="268"/>
  <c r="L161" i="268"/>
  <c r="G161" i="268"/>
  <c r="F161" i="268"/>
  <c r="L160" i="268"/>
  <c r="G160" i="268"/>
  <c r="F160" i="268"/>
  <c r="H160" i="268" s="1"/>
  <c r="L159" i="268"/>
  <c r="G159" i="268"/>
  <c r="F159" i="268"/>
  <c r="E159" i="268"/>
  <c r="H159" i="268" s="1"/>
  <c r="L158" i="268"/>
  <c r="G158" i="268"/>
  <c r="F158" i="268"/>
  <c r="H158" i="268" s="1"/>
  <c r="L157" i="268"/>
  <c r="G157" i="268"/>
  <c r="F157" i="268"/>
  <c r="E157" i="268"/>
  <c r="H157" i="268" s="1"/>
  <c r="L156" i="268"/>
  <c r="H156" i="268"/>
  <c r="G156" i="268"/>
  <c r="F156" i="268"/>
  <c r="L155" i="268"/>
  <c r="E155" i="268" s="1"/>
  <c r="H155" i="268" s="1"/>
  <c r="G155" i="268"/>
  <c r="G162" i="268" s="1"/>
  <c r="G164" i="268" s="1"/>
  <c r="F155" i="268"/>
  <c r="L154" i="268"/>
  <c r="G154" i="268"/>
  <c r="F154" i="268"/>
  <c r="F162" i="268" s="1"/>
  <c r="F164" i="268" s="1"/>
  <c r="L153" i="268"/>
  <c r="H153" i="268"/>
  <c r="G153" i="268"/>
  <c r="F153" i="268"/>
  <c r="L152" i="268"/>
  <c r="G152" i="268"/>
  <c r="F152" i="268"/>
  <c r="H152" i="268" s="1"/>
  <c r="L151" i="268"/>
  <c r="H151" i="268"/>
  <c r="G151" i="268"/>
  <c r="F151" i="268"/>
  <c r="E151" i="268"/>
  <c r="L150" i="268"/>
  <c r="L149" i="268"/>
  <c r="L148" i="268"/>
  <c r="L147" i="268"/>
  <c r="H147" i="268"/>
  <c r="G147" i="268"/>
  <c r="F147" i="268"/>
  <c r="E147" i="268"/>
  <c r="L146" i="268"/>
  <c r="G146" i="268"/>
  <c r="F146" i="268"/>
  <c r="E146" i="268"/>
  <c r="H146" i="268" s="1"/>
  <c r="L145" i="268"/>
  <c r="E145" i="268" s="1"/>
  <c r="H145" i="268" s="1"/>
  <c r="G145" i="268"/>
  <c r="F145" i="268"/>
  <c r="L144" i="268"/>
  <c r="E144" i="268" s="1"/>
  <c r="H144" i="268" s="1"/>
  <c r="G144" i="268"/>
  <c r="F144" i="268"/>
  <c r="L143" i="268"/>
  <c r="E143" i="268" s="1"/>
  <c r="H143" i="268" s="1"/>
  <c r="G143" i="268"/>
  <c r="F143" i="268"/>
  <c r="G141" i="268"/>
  <c r="F141" i="268"/>
  <c r="E141" i="268"/>
  <c r="H141" i="268" s="1"/>
  <c r="L140" i="268"/>
  <c r="E140" i="268" s="1"/>
  <c r="G140" i="268"/>
  <c r="F140" i="268"/>
  <c r="L139" i="268"/>
  <c r="E139" i="268" s="1"/>
  <c r="H139" i="268" s="1"/>
  <c r="G139" i="268"/>
  <c r="F139" i="268"/>
  <c r="L138" i="268"/>
  <c r="H138" i="268"/>
  <c r="G138" i="268"/>
  <c r="F138" i="268"/>
  <c r="L137" i="268"/>
  <c r="G137" i="268"/>
  <c r="H137" i="268" s="1"/>
  <c r="F137" i="268"/>
  <c r="L136" i="268"/>
  <c r="G136" i="268"/>
  <c r="F136" i="268"/>
  <c r="H136" i="268" s="1"/>
  <c r="L135" i="268"/>
  <c r="G135" i="268"/>
  <c r="F135" i="268"/>
  <c r="E135" i="268"/>
  <c r="H135" i="268" s="1"/>
  <c r="L134" i="268"/>
  <c r="E134" i="268" s="1"/>
  <c r="G134" i="268"/>
  <c r="F134" i="268"/>
  <c r="L133" i="268"/>
  <c r="G133" i="268"/>
  <c r="G148" i="268" s="1"/>
  <c r="G149" i="268" s="1"/>
  <c r="G165" i="268" s="1"/>
  <c r="F133" i="268"/>
  <c r="F148" i="268" s="1"/>
  <c r="F149" i="268" s="1"/>
  <c r="L132" i="268"/>
  <c r="L131" i="268"/>
  <c r="L130" i="268"/>
  <c r="E130" i="268" s="1"/>
  <c r="H130" i="268" s="1"/>
  <c r="G130" i="268"/>
  <c r="F130" i="268"/>
  <c r="L129" i="268"/>
  <c r="G129" i="268"/>
  <c r="F129" i="268"/>
  <c r="E129" i="268"/>
  <c r="H129" i="268" s="1"/>
  <c r="L128" i="268"/>
  <c r="H128" i="268"/>
  <c r="G128" i="268"/>
  <c r="F128" i="268"/>
  <c r="E128" i="268"/>
  <c r="L127" i="268"/>
  <c r="H127" i="268"/>
  <c r="G127" i="268"/>
  <c r="F127" i="268"/>
  <c r="E127" i="268"/>
  <c r="L126" i="268"/>
  <c r="G126" i="268"/>
  <c r="F126" i="268"/>
  <c r="E126" i="268"/>
  <c r="H126" i="268" s="1"/>
  <c r="L125" i="268"/>
  <c r="E125" i="268" s="1"/>
  <c r="H125" i="268" s="1"/>
  <c r="G125" i="268"/>
  <c r="F125" i="268"/>
  <c r="L124" i="268"/>
  <c r="E124" i="268" s="1"/>
  <c r="H124" i="268" s="1"/>
  <c r="G124" i="268"/>
  <c r="F124" i="268"/>
  <c r="L123" i="268"/>
  <c r="E123" i="268" s="1"/>
  <c r="H123" i="268" s="1"/>
  <c r="G123" i="268"/>
  <c r="F123" i="268"/>
  <c r="L122" i="268"/>
  <c r="E122" i="268" s="1"/>
  <c r="H122" i="268" s="1"/>
  <c r="G122" i="268"/>
  <c r="F122" i="268"/>
  <c r="L121" i="268"/>
  <c r="G121" i="268"/>
  <c r="F121" i="268"/>
  <c r="E121" i="268"/>
  <c r="H121" i="268" s="1"/>
  <c r="L120" i="268"/>
  <c r="H120" i="268"/>
  <c r="G120" i="268"/>
  <c r="F120" i="268"/>
  <c r="E120" i="268"/>
  <c r="L119" i="268"/>
  <c r="H119" i="268"/>
  <c r="G119" i="268"/>
  <c r="F119" i="268"/>
  <c r="E119" i="268"/>
  <c r="L118" i="268"/>
  <c r="G118" i="268"/>
  <c r="F118" i="268"/>
  <c r="E118" i="268"/>
  <c r="H118" i="268" s="1"/>
  <c r="L117" i="268"/>
  <c r="E117" i="268" s="1"/>
  <c r="H117" i="268" s="1"/>
  <c r="G117" i="268"/>
  <c r="F117" i="268"/>
  <c r="L116" i="268"/>
  <c r="E116" i="268" s="1"/>
  <c r="H116" i="268" s="1"/>
  <c r="G116" i="268"/>
  <c r="F116" i="268"/>
  <c r="L115" i="268"/>
  <c r="E115" i="268" s="1"/>
  <c r="H115" i="268" s="1"/>
  <c r="G115" i="268"/>
  <c r="F115" i="268"/>
  <c r="L114" i="268"/>
  <c r="E114" i="268" s="1"/>
  <c r="H114" i="268" s="1"/>
  <c r="G114" i="268"/>
  <c r="F114" i="268"/>
  <c r="L113" i="268"/>
  <c r="G113" i="268"/>
  <c r="F113" i="268"/>
  <c r="E113" i="268"/>
  <c r="H113" i="268" s="1"/>
  <c r="L112" i="268"/>
  <c r="H112" i="268"/>
  <c r="G112" i="268"/>
  <c r="F112" i="268"/>
  <c r="E112" i="268"/>
  <c r="L111" i="268"/>
  <c r="G111" i="268"/>
  <c r="F111" i="268"/>
  <c r="E111" i="268"/>
  <c r="H111" i="268" s="1"/>
  <c r="L110" i="268"/>
  <c r="G110" i="268"/>
  <c r="F110" i="268"/>
  <c r="E110" i="268"/>
  <c r="H110" i="268" s="1"/>
  <c r="L109" i="268"/>
  <c r="E109" i="268" s="1"/>
  <c r="H109" i="268" s="1"/>
  <c r="G109" i="268"/>
  <c r="F109" i="268"/>
  <c r="L108" i="268"/>
  <c r="E108" i="268" s="1"/>
  <c r="H108" i="268" s="1"/>
  <c r="G108" i="268"/>
  <c r="F108" i="268"/>
  <c r="L107" i="268"/>
  <c r="E107" i="268" s="1"/>
  <c r="H107" i="268" s="1"/>
  <c r="G107" i="268"/>
  <c r="F107" i="268"/>
  <c r="L106" i="268"/>
  <c r="E106" i="268" s="1"/>
  <c r="G106" i="268"/>
  <c r="G131" i="268" s="1"/>
  <c r="F106" i="268"/>
  <c r="F131" i="268" s="1"/>
  <c r="L105" i="268"/>
  <c r="L104" i="268"/>
  <c r="L103" i="268"/>
  <c r="L102" i="268"/>
  <c r="E102" i="268" s="1"/>
  <c r="H102" i="268" s="1"/>
  <c r="G102" i="268"/>
  <c r="F102" i="268"/>
  <c r="L101" i="268"/>
  <c r="G101" i="268"/>
  <c r="F101" i="268"/>
  <c r="E101" i="268"/>
  <c r="H101" i="268" s="1"/>
  <c r="L100" i="268"/>
  <c r="H100" i="268"/>
  <c r="G100" i="268"/>
  <c r="F100" i="268"/>
  <c r="E100" i="268"/>
  <c r="L99" i="268"/>
  <c r="F99" i="268"/>
  <c r="L98" i="268"/>
  <c r="G98" i="268"/>
  <c r="F98" i="268"/>
  <c r="E98" i="268"/>
  <c r="H98" i="268" s="1"/>
  <c r="L97" i="268"/>
  <c r="E97" i="268" s="1"/>
  <c r="G97" i="268"/>
  <c r="G99" i="268" s="1"/>
  <c r="F97" i="268"/>
  <c r="L96" i="268"/>
  <c r="E96" i="268" s="1"/>
  <c r="H96" i="268" s="1"/>
  <c r="G96" i="268"/>
  <c r="F96" i="268"/>
  <c r="L95" i="268"/>
  <c r="L94" i="268"/>
  <c r="E94" i="268" s="1"/>
  <c r="H94" i="268" s="1"/>
  <c r="G94" i="268"/>
  <c r="F94" i="268"/>
  <c r="L93" i="268"/>
  <c r="G93" i="268"/>
  <c r="F93" i="268"/>
  <c r="F95" i="268" s="1"/>
  <c r="E93" i="268"/>
  <c r="H93" i="268" s="1"/>
  <c r="L92" i="268"/>
  <c r="H92" i="268"/>
  <c r="G92" i="268"/>
  <c r="G95" i="268" s="1"/>
  <c r="F92" i="268"/>
  <c r="E92" i="268"/>
  <c r="E95" i="268" s="1"/>
  <c r="L91" i="268"/>
  <c r="L90" i="268"/>
  <c r="G90" i="268"/>
  <c r="F90" i="268"/>
  <c r="E90" i="268"/>
  <c r="H90" i="268" s="1"/>
  <c r="L89" i="268"/>
  <c r="E89" i="268" s="1"/>
  <c r="H89" i="268" s="1"/>
  <c r="G89" i="268"/>
  <c r="G91" i="268" s="1"/>
  <c r="F89" i="268"/>
  <c r="L88" i="268"/>
  <c r="E88" i="268" s="1"/>
  <c r="G88" i="268"/>
  <c r="F88" i="268"/>
  <c r="F91" i="268" s="1"/>
  <c r="L87" i="268"/>
  <c r="E87" i="268" s="1"/>
  <c r="H87" i="268" s="1"/>
  <c r="G87" i="268"/>
  <c r="F87" i="268"/>
  <c r="L86" i="268"/>
  <c r="E86" i="268" s="1"/>
  <c r="H86" i="268" s="1"/>
  <c r="G86" i="268"/>
  <c r="F86" i="268"/>
  <c r="L85" i="268"/>
  <c r="G85" i="268"/>
  <c r="F85" i="268"/>
  <c r="E85" i="268"/>
  <c r="H85" i="268" s="1"/>
  <c r="L84" i="268"/>
  <c r="H84" i="268"/>
  <c r="G84" i="268"/>
  <c r="F84" i="268"/>
  <c r="E84" i="268"/>
  <c r="L83" i="268"/>
  <c r="G83" i="268"/>
  <c r="F83" i="268"/>
  <c r="E83" i="268"/>
  <c r="H83" i="268" s="1"/>
  <c r="L82" i="268"/>
  <c r="L81" i="268"/>
  <c r="E81" i="268" s="1"/>
  <c r="H81" i="268" s="1"/>
  <c r="G81" i="268"/>
  <c r="F81" i="268"/>
  <c r="L80" i="268"/>
  <c r="E80" i="268" s="1"/>
  <c r="H80" i="268" s="1"/>
  <c r="G80" i="268"/>
  <c r="G82" i="268" s="1"/>
  <c r="F80" i="268"/>
  <c r="L79" i="268"/>
  <c r="E79" i="268" s="1"/>
  <c r="G79" i="268"/>
  <c r="F79" i="268"/>
  <c r="F82" i="268" s="1"/>
  <c r="L78" i="268"/>
  <c r="F78" i="268"/>
  <c r="L77" i="268"/>
  <c r="G77" i="268"/>
  <c r="F77" i="268"/>
  <c r="E77" i="268"/>
  <c r="H77" i="268" s="1"/>
  <c r="L76" i="268"/>
  <c r="H76" i="268"/>
  <c r="G76" i="268"/>
  <c r="F76" i="268"/>
  <c r="E76" i="268"/>
  <c r="L75" i="268"/>
  <c r="G75" i="268"/>
  <c r="G78" i="268" s="1"/>
  <c r="F75" i="268"/>
  <c r="E75" i="268"/>
  <c r="E78" i="268" s="1"/>
  <c r="L74" i="268"/>
  <c r="G74" i="268"/>
  <c r="F74" i="268"/>
  <c r="E74" i="268"/>
  <c r="H74" i="268" s="1"/>
  <c r="L73" i="268"/>
  <c r="E73" i="268" s="1"/>
  <c r="H73" i="268" s="1"/>
  <c r="G73" i="268"/>
  <c r="F73" i="268"/>
  <c r="L72" i="268"/>
  <c r="G72" i="268"/>
  <c r="L71" i="268"/>
  <c r="E71" i="268" s="1"/>
  <c r="H71" i="268" s="1"/>
  <c r="G71" i="268"/>
  <c r="F71" i="268"/>
  <c r="L70" i="268"/>
  <c r="E70" i="268" s="1"/>
  <c r="G70" i="268"/>
  <c r="F70" i="268"/>
  <c r="F72" i="268" s="1"/>
  <c r="G68" i="268"/>
  <c r="F68" i="268"/>
  <c r="E68" i="268"/>
  <c r="H68" i="268" s="1"/>
  <c r="H67" i="268"/>
  <c r="G67" i="268"/>
  <c r="F67" i="268"/>
  <c r="E67" i="268"/>
  <c r="L66" i="268"/>
  <c r="G66" i="268"/>
  <c r="F66" i="268"/>
  <c r="E66" i="268"/>
  <c r="E69" i="268" s="1"/>
  <c r="L65" i="268"/>
  <c r="G65" i="268"/>
  <c r="F65" i="268"/>
  <c r="E65" i="268"/>
  <c r="H65" i="268" s="1"/>
  <c r="L64" i="268"/>
  <c r="G63" i="268"/>
  <c r="F63" i="268"/>
  <c r="H63" i="268" s="1"/>
  <c r="E63" i="268"/>
  <c r="G62" i="268"/>
  <c r="F62" i="268"/>
  <c r="E62" i="268"/>
  <c r="E64" i="268" s="1"/>
  <c r="L61" i="268"/>
  <c r="G61" i="268"/>
  <c r="F61" i="268"/>
  <c r="E61" i="268"/>
  <c r="H61" i="268" s="1"/>
  <c r="G60" i="268"/>
  <c r="F60" i="268"/>
  <c r="E59" i="268"/>
  <c r="H59" i="268" s="1"/>
  <c r="L58" i="268"/>
  <c r="E58" i="268"/>
  <c r="E60" i="268" s="1"/>
  <c r="L57" i="268"/>
  <c r="H57" i="268"/>
  <c r="G57" i="268"/>
  <c r="F57" i="268"/>
  <c r="E57" i="268"/>
  <c r="L56" i="268"/>
  <c r="L55" i="268"/>
  <c r="L54" i="268"/>
  <c r="G54" i="268"/>
  <c r="F54" i="268"/>
  <c r="E54" i="268"/>
  <c r="H54" i="268" s="1"/>
  <c r="L53" i="268"/>
  <c r="H53" i="268"/>
  <c r="G53" i="268"/>
  <c r="F53" i="268"/>
  <c r="E53" i="268"/>
  <c r="L52" i="268"/>
  <c r="G52" i="268"/>
  <c r="F52" i="268"/>
  <c r="E52" i="268"/>
  <c r="H52" i="268" s="1"/>
  <c r="L51" i="268"/>
  <c r="L50" i="268"/>
  <c r="E50" i="268" s="1"/>
  <c r="H50" i="268" s="1"/>
  <c r="G50" i="268"/>
  <c r="F50" i="268"/>
  <c r="L49" i="268"/>
  <c r="E49" i="268" s="1"/>
  <c r="G49" i="268"/>
  <c r="G51" i="268" s="1"/>
  <c r="F49" i="268"/>
  <c r="F51" i="268" s="1"/>
  <c r="L48" i="268"/>
  <c r="L47" i="268"/>
  <c r="E47" i="268" s="1"/>
  <c r="H47" i="268" s="1"/>
  <c r="G47" i="268"/>
  <c r="F47" i="268"/>
  <c r="L46" i="268"/>
  <c r="E46" i="268" s="1"/>
  <c r="H46" i="268" s="1"/>
  <c r="G46" i="268"/>
  <c r="F46" i="268"/>
  <c r="L45" i="268"/>
  <c r="E45" i="268" s="1"/>
  <c r="H45" i="268" s="1"/>
  <c r="G45" i="268"/>
  <c r="F45" i="268"/>
  <c r="L44" i="268"/>
  <c r="G44" i="268"/>
  <c r="F44" i="268"/>
  <c r="E44" i="268"/>
  <c r="H44" i="268" s="1"/>
  <c r="L43" i="268"/>
  <c r="G43" i="268"/>
  <c r="F43" i="268"/>
  <c r="E43" i="268"/>
  <c r="H43" i="268" s="1"/>
  <c r="L42" i="268"/>
  <c r="E42" i="268" s="1"/>
  <c r="H42" i="268" s="1"/>
  <c r="G42" i="268"/>
  <c r="F42" i="268"/>
  <c r="L41" i="268"/>
  <c r="G41" i="268"/>
  <c r="F41" i="268"/>
  <c r="E41" i="268"/>
  <c r="H41" i="268" s="1"/>
  <c r="L40" i="268"/>
  <c r="E40" i="268" s="1"/>
  <c r="H40" i="268" s="1"/>
  <c r="G40" i="268"/>
  <c r="F40" i="268"/>
  <c r="L39" i="268"/>
  <c r="E39" i="268" s="1"/>
  <c r="H39" i="268" s="1"/>
  <c r="G39" i="268"/>
  <c r="F39" i="268"/>
  <c r="L38" i="268"/>
  <c r="G38" i="268"/>
  <c r="F38" i="268"/>
  <c r="E38" i="268"/>
  <c r="H38" i="268" s="1"/>
  <c r="L37" i="268"/>
  <c r="E37" i="268" s="1"/>
  <c r="H37" i="268" s="1"/>
  <c r="G37" i="268"/>
  <c r="F37" i="268"/>
  <c r="L36" i="268"/>
  <c r="G36" i="268"/>
  <c r="F36" i="268"/>
  <c r="E36" i="268"/>
  <c r="H36" i="268" s="1"/>
  <c r="L35" i="268"/>
  <c r="H35" i="268"/>
  <c r="G35" i="268"/>
  <c r="F35" i="268"/>
  <c r="E35" i="268"/>
  <c r="L34" i="268"/>
  <c r="E34" i="268" s="1"/>
  <c r="H34" i="268" s="1"/>
  <c r="G34" i="268"/>
  <c r="G32" i="268" s="1"/>
  <c r="G48" i="268" s="1"/>
  <c r="F34" i="268"/>
  <c r="L33" i="268"/>
  <c r="G33" i="268"/>
  <c r="F33" i="268"/>
  <c r="F32" i="268" s="1"/>
  <c r="F48" i="268" s="1"/>
  <c r="E33" i="268"/>
  <c r="H33" i="268" s="1"/>
  <c r="L32" i="268"/>
  <c r="L31" i="268"/>
  <c r="E31" i="268" s="1"/>
  <c r="H31" i="268" s="1"/>
  <c r="G31" i="268"/>
  <c r="F31" i="268"/>
  <c r="L30" i="268"/>
  <c r="G30" i="268"/>
  <c r="F30" i="268"/>
  <c r="E30" i="268"/>
  <c r="H30" i="268" s="1"/>
  <c r="L29" i="268"/>
  <c r="G29" i="268"/>
  <c r="F29" i="268"/>
  <c r="L28" i="268"/>
  <c r="G28" i="268"/>
  <c r="F28" i="268"/>
  <c r="E28" i="268"/>
  <c r="H28" i="268" s="1"/>
  <c r="H29" i="268" s="1"/>
  <c r="L27" i="268"/>
  <c r="H27" i="268"/>
  <c r="G27" i="268"/>
  <c r="F27" i="268"/>
  <c r="E27" i="268"/>
  <c r="E29" i="268" s="1"/>
  <c r="L26" i="268"/>
  <c r="E26" i="268" s="1"/>
  <c r="H26" i="268" s="1"/>
  <c r="G26" i="268"/>
  <c r="F26" i="268"/>
  <c r="L25" i="268"/>
  <c r="G25" i="268"/>
  <c r="F25" i="268"/>
  <c r="L24" i="268"/>
  <c r="E24" i="268" s="1"/>
  <c r="H24" i="268" s="1"/>
  <c r="G24" i="268"/>
  <c r="F24" i="268"/>
  <c r="L23" i="268"/>
  <c r="E23" i="268" s="1"/>
  <c r="G23" i="268"/>
  <c r="F23" i="268"/>
  <c r="L22" i="268"/>
  <c r="G22" i="268"/>
  <c r="F22" i="268"/>
  <c r="E22" i="268"/>
  <c r="H22" i="268" s="1"/>
  <c r="L21" i="268"/>
  <c r="E21" i="268" s="1"/>
  <c r="H21" i="268" s="1"/>
  <c r="G21" i="268"/>
  <c r="F21" i="268"/>
  <c r="L20" i="268"/>
  <c r="G20" i="268"/>
  <c r="F20" i="268"/>
  <c r="E20" i="268"/>
  <c r="H20" i="268" s="1"/>
  <c r="L19" i="268"/>
  <c r="H19" i="268"/>
  <c r="G19" i="268"/>
  <c r="F19" i="268"/>
  <c r="E19" i="268"/>
  <c r="L18" i="268"/>
  <c r="E18" i="268" s="1"/>
  <c r="H18" i="268" s="1"/>
  <c r="G18" i="268"/>
  <c r="F18" i="268"/>
  <c r="L17" i="268"/>
  <c r="L16" i="268"/>
  <c r="E16" i="268" s="1"/>
  <c r="H16" i="268" s="1"/>
  <c r="G16" i="268"/>
  <c r="F16" i="268"/>
  <c r="L15" i="268"/>
  <c r="G15" i="268"/>
  <c r="F15" i="268"/>
  <c r="F17" i="268" s="1"/>
  <c r="E15" i="268"/>
  <c r="H15" i="268" s="1"/>
  <c r="L14" i="268"/>
  <c r="L13" i="268"/>
  <c r="E13" i="268" s="1"/>
  <c r="H13" i="268" s="1"/>
  <c r="G13" i="268"/>
  <c r="F13" i="268"/>
  <c r="L12" i="268"/>
  <c r="G12" i="268"/>
  <c r="G14" i="268" s="1"/>
  <c r="F12" i="268"/>
  <c r="F14" i="268" s="1"/>
  <c r="E12" i="268"/>
  <c r="L11" i="268"/>
  <c r="E11" i="268" s="1"/>
  <c r="H11" i="268" s="1"/>
  <c r="G11" i="268"/>
  <c r="F11" i="268"/>
  <c r="L10" i="268"/>
  <c r="E10" i="268" s="1"/>
  <c r="H10" i="268" s="1"/>
  <c r="G10" i="268"/>
  <c r="F10" i="268"/>
  <c r="L9" i="268"/>
  <c r="G9" i="268"/>
  <c r="F9" i="268"/>
  <c r="E9" i="268"/>
  <c r="H9" i="268" s="1"/>
  <c r="L8" i="268"/>
  <c r="E8" i="268" s="1"/>
  <c r="H8" i="268" s="1"/>
  <c r="G8" i="268"/>
  <c r="F8" i="268"/>
  <c r="L7" i="268"/>
  <c r="G7" i="268"/>
  <c r="F7" i="268"/>
  <c r="E7" i="268"/>
  <c r="H7" i="268" s="1"/>
  <c r="L6" i="268"/>
  <c r="H6" i="268"/>
  <c r="G6" i="268"/>
  <c r="F6" i="268"/>
  <c r="E6" i="268"/>
  <c r="L5" i="268"/>
  <c r="E5" i="268" s="1"/>
  <c r="H5" i="268" s="1"/>
  <c r="G5" i="268"/>
  <c r="F5" i="268"/>
  <c r="L4" i="268"/>
  <c r="G4" i="268"/>
  <c r="F4" i="268"/>
  <c r="E4" i="268"/>
  <c r="G3" i="268"/>
  <c r="F3" i="268"/>
  <c r="E236" i="266"/>
  <c r="I1" i="267"/>
  <c r="G250" i="266"/>
  <c r="F250" i="266"/>
  <c r="G249" i="266"/>
  <c r="F249" i="266"/>
  <c r="H249" i="266" s="1"/>
  <c r="G248" i="266"/>
  <c r="F248" i="266"/>
  <c r="G247" i="266"/>
  <c r="F247" i="266"/>
  <c r="G245" i="266"/>
  <c r="F245" i="266"/>
  <c r="G244" i="266"/>
  <c r="F244" i="266"/>
  <c r="G243" i="266"/>
  <c r="F243" i="266"/>
  <c r="G242" i="266"/>
  <c r="F242" i="266"/>
  <c r="G241" i="266"/>
  <c r="F241" i="266"/>
  <c r="H241" i="266" s="1"/>
  <c r="G240" i="266"/>
  <c r="F240" i="266"/>
  <c r="G238" i="266"/>
  <c r="F238" i="266"/>
  <c r="G237" i="266"/>
  <c r="H237" i="266" s="1"/>
  <c r="F237" i="266"/>
  <c r="G236" i="266"/>
  <c r="F236" i="266"/>
  <c r="E232" i="266"/>
  <c r="H229" i="266"/>
  <c r="H228" i="266"/>
  <c r="H227" i="266"/>
  <c r="H226" i="266"/>
  <c r="H225" i="266"/>
  <c r="H224" i="266"/>
  <c r="H223" i="266"/>
  <c r="H222" i="266"/>
  <c r="H221" i="266"/>
  <c r="H220" i="266"/>
  <c r="H219" i="266" s="1"/>
  <c r="G219" i="266"/>
  <c r="F219" i="266"/>
  <c r="E219" i="266"/>
  <c r="H218" i="266"/>
  <c r="H217" i="266"/>
  <c r="H216" i="266"/>
  <c r="H215" i="266"/>
  <c r="H214" i="266"/>
  <c r="H213" i="266" s="1"/>
  <c r="H212" i="266" s="1"/>
  <c r="H211" i="266" s="1"/>
  <c r="G213" i="266"/>
  <c r="G212" i="266" s="1"/>
  <c r="F213" i="266"/>
  <c r="E213" i="266"/>
  <c r="F212" i="266"/>
  <c r="F231" i="266" s="1"/>
  <c r="E212" i="266"/>
  <c r="E211" i="266" s="1"/>
  <c r="G209" i="266"/>
  <c r="F209" i="266"/>
  <c r="G203" i="266"/>
  <c r="F203" i="266"/>
  <c r="G201" i="266"/>
  <c r="F201" i="266"/>
  <c r="G200" i="266"/>
  <c r="F200" i="266"/>
  <c r="G198" i="266"/>
  <c r="F198" i="266"/>
  <c r="H198" i="266" s="1"/>
  <c r="G197" i="266"/>
  <c r="F197" i="266"/>
  <c r="G196" i="266"/>
  <c r="F196" i="266"/>
  <c r="G195" i="266"/>
  <c r="F195" i="266"/>
  <c r="H195" i="266" s="1"/>
  <c r="G194" i="266"/>
  <c r="F194" i="266"/>
  <c r="G193" i="266"/>
  <c r="F193" i="266"/>
  <c r="H192" i="266"/>
  <c r="H191" i="266"/>
  <c r="G190" i="266"/>
  <c r="F190" i="266"/>
  <c r="G189" i="266"/>
  <c r="F189" i="266"/>
  <c r="G188" i="266"/>
  <c r="F188" i="266"/>
  <c r="G187" i="266"/>
  <c r="F187" i="266"/>
  <c r="G186" i="266"/>
  <c r="F186" i="266"/>
  <c r="G185" i="266"/>
  <c r="F185" i="266"/>
  <c r="H185" i="266" s="1"/>
  <c r="G184" i="266"/>
  <c r="F184" i="266"/>
  <c r="G183" i="266"/>
  <c r="F183" i="266"/>
  <c r="G182" i="266"/>
  <c r="F182" i="266"/>
  <c r="H182" i="266" s="1"/>
  <c r="G181" i="266"/>
  <c r="F181" i="266"/>
  <c r="G180" i="266"/>
  <c r="F180" i="266"/>
  <c r="G179" i="266"/>
  <c r="F179" i="266"/>
  <c r="G178" i="266"/>
  <c r="F178" i="266"/>
  <c r="G177" i="266"/>
  <c r="F177" i="266"/>
  <c r="H177" i="266" s="1"/>
  <c r="G176" i="266"/>
  <c r="F176" i="266"/>
  <c r="G175" i="266"/>
  <c r="F175" i="266"/>
  <c r="G172" i="266"/>
  <c r="F172" i="266"/>
  <c r="G171" i="266"/>
  <c r="F171" i="266"/>
  <c r="G170" i="266"/>
  <c r="F170" i="266"/>
  <c r="H170" i="266" s="1"/>
  <c r="G169" i="266"/>
  <c r="F169" i="266"/>
  <c r="G168" i="266"/>
  <c r="G167" i="266" s="1"/>
  <c r="F168" i="266"/>
  <c r="G163" i="266"/>
  <c r="F163" i="266"/>
  <c r="H163" i="266" s="1"/>
  <c r="G161" i="266"/>
  <c r="F161" i="266"/>
  <c r="G160" i="266"/>
  <c r="F160" i="266"/>
  <c r="H160" i="266" s="1"/>
  <c r="G159" i="266"/>
  <c r="F159" i="266"/>
  <c r="G158" i="266"/>
  <c r="H158" i="266" s="1"/>
  <c r="F158" i="266"/>
  <c r="G157" i="266"/>
  <c r="F157" i="266"/>
  <c r="G156" i="266"/>
  <c r="F156" i="266"/>
  <c r="H156" i="266" s="1"/>
  <c r="G155" i="266"/>
  <c r="F155" i="266"/>
  <c r="G154" i="266"/>
  <c r="F154" i="266"/>
  <c r="H153" i="266"/>
  <c r="G153" i="266"/>
  <c r="F153" i="266"/>
  <c r="G152" i="266"/>
  <c r="F152" i="266"/>
  <c r="G151" i="266"/>
  <c r="F151" i="266"/>
  <c r="G147" i="266"/>
  <c r="F147" i="266"/>
  <c r="G146" i="266"/>
  <c r="F146" i="266"/>
  <c r="G145" i="266"/>
  <c r="F145" i="266"/>
  <c r="G144" i="266"/>
  <c r="F144" i="266"/>
  <c r="G143" i="266"/>
  <c r="F143" i="266"/>
  <c r="G141" i="266"/>
  <c r="F141" i="266"/>
  <c r="G140" i="266"/>
  <c r="F140" i="266"/>
  <c r="G139" i="266"/>
  <c r="F139" i="266"/>
  <c r="G138" i="266"/>
  <c r="F138" i="266"/>
  <c r="H138" i="266" s="1"/>
  <c r="G137" i="266"/>
  <c r="F137" i="266"/>
  <c r="G136" i="266"/>
  <c r="F136" i="266"/>
  <c r="G135" i="266"/>
  <c r="F135" i="266"/>
  <c r="G134" i="266"/>
  <c r="F134" i="266"/>
  <c r="G133" i="266"/>
  <c r="F133" i="266"/>
  <c r="G130" i="266"/>
  <c r="F130" i="266"/>
  <c r="G129" i="266"/>
  <c r="F129" i="266"/>
  <c r="G128" i="266"/>
  <c r="F128" i="266"/>
  <c r="G127" i="266"/>
  <c r="F127" i="266"/>
  <c r="G126" i="266"/>
  <c r="F126" i="266"/>
  <c r="G125" i="266"/>
  <c r="F125" i="266"/>
  <c r="G124" i="266"/>
  <c r="F124" i="266"/>
  <c r="G123" i="266"/>
  <c r="F123" i="266"/>
  <c r="G122" i="266"/>
  <c r="F122" i="266"/>
  <c r="G121" i="266"/>
  <c r="F121" i="266"/>
  <c r="G120" i="266"/>
  <c r="F120" i="266"/>
  <c r="G119" i="266"/>
  <c r="F119" i="266"/>
  <c r="G118" i="266"/>
  <c r="F118" i="266"/>
  <c r="G117" i="266"/>
  <c r="F117" i="266"/>
  <c r="G116" i="266"/>
  <c r="F116" i="266"/>
  <c r="G115" i="266"/>
  <c r="F115" i="266"/>
  <c r="G114" i="266"/>
  <c r="F114" i="266"/>
  <c r="G113" i="266"/>
  <c r="F113" i="266"/>
  <c r="G112" i="266"/>
  <c r="F112" i="266"/>
  <c r="G111" i="266"/>
  <c r="F111" i="266"/>
  <c r="G110" i="266"/>
  <c r="F110" i="266"/>
  <c r="G109" i="266"/>
  <c r="F109" i="266"/>
  <c r="G108" i="266"/>
  <c r="F108" i="266"/>
  <c r="G107" i="266"/>
  <c r="F107" i="266"/>
  <c r="G106" i="266"/>
  <c r="F106" i="266"/>
  <c r="G102" i="266"/>
  <c r="F102" i="266"/>
  <c r="G101" i="266"/>
  <c r="F101" i="266"/>
  <c r="G100" i="266"/>
  <c r="F100" i="266"/>
  <c r="G98" i="266"/>
  <c r="F98" i="266"/>
  <c r="G97" i="266"/>
  <c r="F97" i="266"/>
  <c r="G96" i="266"/>
  <c r="F96" i="266"/>
  <c r="G94" i="266"/>
  <c r="F94" i="266"/>
  <c r="G93" i="266"/>
  <c r="F93" i="266"/>
  <c r="G92" i="266"/>
  <c r="F92" i="266"/>
  <c r="G90" i="266"/>
  <c r="F90" i="266"/>
  <c r="G89" i="266"/>
  <c r="F89" i="266"/>
  <c r="G88" i="266"/>
  <c r="F88" i="266"/>
  <c r="G87" i="266"/>
  <c r="F87" i="266"/>
  <c r="G86" i="266"/>
  <c r="F86" i="266"/>
  <c r="G85" i="266"/>
  <c r="F85" i="266"/>
  <c r="G84" i="266"/>
  <c r="F84" i="266"/>
  <c r="G83" i="266"/>
  <c r="F83" i="266"/>
  <c r="G81" i="266"/>
  <c r="F81" i="266"/>
  <c r="G80" i="266"/>
  <c r="F80" i="266"/>
  <c r="G79" i="266"/>
  <c r="F79" i="266"/>
  <c r="G77" i="266"/>
  <c r="F77" i="266"/>
  <c r="G76" i="266"/>
  <c r="F76" i="266"/>
  <c r="G75" i="266"/>
  <c r="F75" i="266"/>
  <c r="G74" i="266"/>
  <c r="F74" i="266"/>
  <c r="G73" i="266"/>
  <c r="F73" i="266"/>
  <c r="G71" i="266"/>
  <c r="F71" i="266"/>
  <c r="G70" i="266"/>
  <c r="F70" i="266"/>
  <c r="F72" i="266" s="1"/>
  <c r="G68" i="266"/>
  <c r="F68" i="266"/>
  <c r="G67" i="266"/>
  <c r="F67" i="266"/>
  <c r="G66" i="266"/>
  <c r="F66" i="266"/>
  <c r="G65" i="266"/>
  <c r="F65" i="266"/>
  <c r="G63" i="266"/>
  <c r="F63" i="266"/>
  <c r="G62" i="266"/>
  <c r="F62" i="266"/>
  <c r="G61" i="266"/>
  <c r="F61" i="266"/>
  <c r="G60" i="266"/>
  <c r="F60" i="266"/>
  <c r="G57" i="266"/>
  <c r="F57" i="266"/>
  <c r="G54" i="266"/>
  <c r="F54" i="266"/>
  <c r="G53" i="266"/>
  <c r="F53" i="266"/>
  <c r="G52" i="266"/>
  <c r="F52" i="266"/>
  <c r="G50" i="266"/>
  <c r="F50" i="266"/>
  <c r="G49" i="266"/>
  <c r="F49" i="266"/>
  <c r="F51" i="266" s="1"/>
  <c r="G47" i="266"/>
  <c r="F47" i="266"/>
  <c r="G46" i="266"/>
  <c r="F46" i="266"/>
  <c r="G45" i="266"/>
  <c r="F45" i="266"/>
  <c r="G44" i="266"/>
  <c r="F44" i="266"/>
  <c r="G43" i="266"/>
  <c r="F43" i="266"/>
  <c r="G42" i="266"/>
  <c r="F42" i="266"/>
  <c r="G41" i="266"/>
  <c r="F41" i="266"/>
  <c r="G40" i="266"/>
  <c r="F40" i="266"/>
  <c r="G39" i="266"/>
  <c r="F39" i="266"/>
  <c r="G38" i="266"/>
  <c r="F38" i="266"/>
  <c r="G37" i="266"/>
  <c r="F37" i="266"/>
  <c r="G36" i="266"/>
  <c r="F36" i="266"/>
  <c r="G35" i="266"/>
  <c r="F35" i="266"/>
  <c r="G34" i="266"/>
  <c r="F34" i="266"/>
  <c r="G33" i="266"/>
  <c r="F33" i="266"/>
  <c r="G31" i="266"/>
  <c r="F31" i="266"/>
  <c r="G30" i="266"/>
  <c r="F30" i="266"/>
  <c r="G29" i="266"/>
  <c r="F29" i="266"/>
  <c r="G28" i="266"/>
  <c r="F28" i="266"/>
  <c r="G27" i="266"/>
  <c r="F27" i="266"/>
  <c r="G26" i="266"/>
  <c r="F26" i="266"/>
  <c r="G25" i="266"/>
  <c r="F25" i="266"/>
  <c r="G24" i="266"/>
  <c r="F24" i="266"/>
  <c r="G23" i="266"/>
  <c r="F23" i="266"/>
  <c r="G22" i="266"/>
  <c r="F22" i="266"/>
  <c r="G21" i="266"/>
  <c r="F21" i="266"/>
  <c r="G20" i="266"/>
  <c r="F20" i="266"/>
  <c r="G19" i="266"/>
  <c r="F19" i="266"/>
  <c r="G18" i="266"/>
  <c r="F18" i="266"/>
  <c r="G16" i="266"/>
  <c r="F16" i="266"/>
  <c r="G15" i="266"/>
  <c r="F15" i="266"/>
  <c r="F17" i="266" s="1"/>
  <c r="G13" i="266"/>
  <c r="F13" i="266"/>
  <c r="G12" i="266"/>
  <c r="F12" i="266"/>
  <c r="G11" i="266"/>
  <c r="F11" i="266"/>
  <c r="G10" i="266"/>
  <c r="F10" i="266"/>
  <c r="G9" i="266"/>
  <c r="F9" i="266"/>
  <c r="G8" i="266"/>
  <c r="F8" i="266"/>
  <c r="G7" i="266"/>
  <c r="F7" i="266"/>
  <c r="G6" i="266"/>
  <c r="F6" i="266"/>
  <c r="G5" i="266"/>
  <c r="F5" i="266"/>
  <c r="G4" i="266"/>
  <c r="F4" i="266"/>
  <c r="G3" i="266"/>
  <c r="F3" i="266"/>
  <c r="B187" i="265"/>
  <c r="B186" i="265"/>
  <c r="B185" i="265"/>
  <c r="B184" i="265"/>
  <c r="B183" i="265"/>
  <c r="B182" i="265"/>
  <c r="B181" i="265"/>
  <c r="B180" i="265"/>
  <c r="B179" i="265"/>
  <c r="B178" i="265"/>
  <c r="B177" i="265"/>
  <c r="B176" i="265"/>
  <c r="B175" i="265"/>
  <c r="B174" i="265"/>
  <c r="B173" i="265"/>
  <c r="B172" i="265"/>
  <c r="B171" i="265"/>
  <c r="B170" i="265"/>
  <c r="B169" i="265"/>
  <c r="B168" i="265"/>
  <c r="B167" i="265"/>
  <c r="B166" i="265"/>
  <c r="B165" i="265"/>
  <c r="B164" i="265"/>
  <c r="B163" i="265"/>
  <c r="B162" i="265"/>
  <c r="B161" i="265"/>
  <c r="B160" i="265"/>
  <c r="B159" i="265"/>
  <c r="B158" i="265"/>
  <c r="B157" i="265"/>
  <c r="B156" i="265"/>
  <c r="B155" i="265"/>
  <c r="B154" i="265"/>
  <c r="B153" i="265"/>
  <c r="B152" i="265"/>
  <c r="B151" i="265"/>
  <c r="B150" i="265"/>
  <c r="B149" i="265"/>
  <c r="B148" i="265"/>
  <c r="B147" i="265"/>
  <c r="B146" i="265"/>
  <c r="B145" i="265"/>
  <c r="B144" i="265"/>
  <c r="B143" i="265"/>
  <c r="B142" i="265"/>
  <c r="B141" i="265"/>
  <c r="B140" i="265"/>
  <c r="B139" i="265"/>
  <c r="B138" i="265"/>
  <c r="B137" i="265"/>
  <c r="B136" i="265"/>
  <c r="B135" i="265"/>
  <c r="B134" i="265"/>
  <c r="B133" i="265"/>
  <c r="B132" i="265"/>
  <c r="B131" i="265"/>
  <c r="B130" i="265"/>
  <c r="B129" i="265"/>
  <c r="B128" i="265"/>
  <c r="B127" i="265"/>
  <c r="B126" i="265"/>
  <c r="B125" i="265"/>
  <c r="B124" i="265"/>
  <c r="B123" i="265"/>
  <c r="B122" i="265"/>
  <c r="B121" i="265"/>
  <c r="B120" i="265"/>
  <c r="B119" i="265"/>
  <c r="B118" i="265"/>
  <c r="B117" i="265"/>
  <c r="B116" i="265"/>
  <c r="B115" i="265"/>
  <c r="B114" i="265"/>
  <c r="B113" i="265"/>
  <c r="B112" i="265"/>
  <c r="B111" i="265"/>
  <c r="B110" i="265"/>
  <c r="B109" i="265"/>
  <c r="B108" i="265"/>
  <c r="B107" i="265"/>
  <c r="B106" i="265"/>
  <c r="B105" i="265"/>
  <c r="B104" i="265"/>
  <c r="B103" i="265"/>
  <c r="B102" i="265"/>
  <c r="B101" i="265"/>
  <c r="B100" i="265"/>
  <c r="B99" i="265"/>
  <c r="B98" i="265"/>
  <c r="B97" i="265"/>
  <c r="B96" i="265"/>
  <c r="B95" i="265"/>
  <c r="B94" i="265"/>
  <c r="B93" i="265"/>
  <c r="B92" i="265"/>
  <c r="B91" i="265"/>
  <c r="B90" i="265"/>
  <c r="B89" i="265"/>
  <c r="B88" i="265"/>
  <c r="B87" i="265"/>
  <c r="B86" i="265"/>
  <c r="B85" i="265"/>
  <c r="B84" i="265"/>
  <c r="B83" i="265"/>
  <c r="B82" i="265"/>
  <c r="B81" i="265"/>
  <c r="B80" i="265"/>
  <c r="B79" i="265"/>
  <c r="B78" i="265"/>
  <c r="B77" i="265"/>
  <c r="B76" i="265"/>
  <c r="B75" i="265"/>
  <c r="B74" i="265"/>
  <c r="B73" i="265"/>
  <c r="B72" i="265"/>
  <c r="B71" i="265"/>
  <c r="B70" i="265"/>
  <c r="B69" i="265"/>
  <c r="B68" i="265"/>
  <c r="B67" i="265"/>
  <c r="B66" i="265"/>
  <c r="B65" i="265"/>
  <c r="B64" i="265"/>
  <c r="B63" i="265"/>
  <c r="B62" i="265"/>
  <c r="B61" i="265"/>
  <c r="B60" i="265"/>
  <c r="B59" i="265"/>
  <c r="B58" i="265"/>
  <c r="B57" i="265"/>
  <c r="B56" i="265"/>
  <c r="B55" i="265"/>
  <c r="B54" i="265"/>
  <c r="B53" i="265"/>
  <c r="B52" i="265"/>
  <c r="B51" i="265"/>
  <c r="B50" i="265"/>
  <c r="B49" i="265"/>
  <c r="B48" i="265"/>
  <c r="B47" i="265"/>
  <c r="B46" i="265"/>
  <c r="B45" i="265"/>
  <c r="B44" i="265"/>
  <c r="B43" i="265"/>
  <c r="B42" i="265"/>
  <c r="B41" i="265"/>
  <c r="B40" i="265"/>
  <c r="B39" i="265"/>
  <c r="B38" i="265"/>
  <c r="B37" i="265"/>
  <c r="B36" i="265"/>
  <c r="B35" i="265"/>
  <c r="B34" i="265"/>
  <c r="B33" i="265"/>
  <c r="B32" i="265"/>
  <c r="B31" i="265"/>
  <c r="B30" i="265"/>
  <c r="B29" i="265"/>
  <c r="B28" i="265"/>
  <c r="B27" i="265"/>
  <c r="B26" i="265"/>
  <c r="B25" i="265"/>
  <c r="B24" i="265"/>
  <c r="B23" i="265"/>
  <c r="B22" i="265"/>
  <c r="B21" i="265"/>
  <c r="B20" i="265"/>
  <c r="B19" i="265"/>
  <c r="B18" i="265"/>
  <c r="B17" i="265"/>
  <c r="B16" i="265"/>
  <c r="B15" i="265"/>
  <c r="B14" i="265"/>
  <c r="B13" i="265"/>
  <c r="B12" i="265"/>
  <c r="B11" i="265"/>
  <c r="B10" i="265"/>
  <c r="B9" i="265"/>
  <c r="B8" i="265"/>
  <c r="B7" i="265"/>
  <c r="B6" i="265"/>
  <c r="B5" i="265"/>
  <c r="B4" i="265"/>
  <c r="B3" i="265"/>
  <c r="B2" i="265"/>
  <c r="E25" i="268" l="1"/>
  <c r="H23" i="268"/>
  <c r="H25" i="268" s="1"/>
  <c r="E166" i="268"/>
  <c r="E199" i="268" s="1"/>
  <c r="E202" i="268" s="1"/>
  <c r="E204" i="268" s="1"/>
  <c r="H167" i="268"/>
  <c r="E142" i="268"/>
  <c r="H140" i="268"/>
  <c r="H142" i="268" s="1"/>
  <c r="E103" i="268"/>
  <c r="E104" i="268" s="1"/>
  <c r="E91" i="268"/>
  <c r="H88" i="268"/>
  <c r="H91" i="268" s="1"/>
  <c r="G103" i="268"/>
  <c r="F211" i="268"/>
  <c r="F231" i="268"/>
  <c r="F230" i="268"/>
  <c r="F210" i="268"/>
  <c r="E14" i="268"/>
  <c r="G55" i="268"/>
  <c r="F55" i="268"/>
  <c r="E72" i="268"/>
  <c r="H70" i="268"/>
  <c r="H72" i="268" s="1"/>
  <c r="F165" i="268"/>
  <c r="H17" i="268"/>
  <c r="F103" i="268"/>
  <c r="F104" i="268" s="1"/>
  <c r="E3" i="268"/>
  <c r="E55" i="268" s="1"/>
  <c r="H32" i="268"/>
  <c r="H48" i="268" s="1"/>
  <c r="E51" i="268"/>
  <c r="H49" i="268"/>
  <c r="H51" i="268" s="1"/>
  <c r="H79" i="268"/>
  <c r="H82" i="268" s="1"/>
  <c r="E82" i="268"/>
  <c r="H97" i="268"/>
  <c r="H99" i="268" s="1"/>
  <c r="E99" i="268"/>
  <c r="H106" i="268"/>
  <c r="H131" i="268" s="1"/>
  <c r="E131" i="268"/>
  <c r="E239" i="268"/>
  <c r="E246" i="268" s="1"/>
  <c r="E251" i="268" s="1"/>
  <c r="E161" i="268" s="1"/>
  <c r="E162" i="268" s="1"/>
  <c r="E164" i="268" s="1"/>
  <c r="H95" i="268"/>
  <c r="H134" i="268"/>
  <c r="E148" i="268"/>
  <c r="E149" i="268" s="1"/>
  <c r="H58" i="268"/>
  <c r="H60" i="268" s="1"/>
  <c r="H103" i="268" s="1"/>
  <c r="H62" i="268"/>
  <c r="H64" i="268" s="1"/>
  <c r="H66" i="268"/>
  <c r="H69" i="268" s="1"/>
  <c r="H4" i="268"/>
  <c r="H3" i="268" s="1"/>
  <c r="H12" i="268"/>
  <c r="H14" i="268" s="1"/>
  <c r="E32" i="268"/>
  <c r="E48" i="268" s="1"/>
  <c r="H133" i="268"/>
  <c r="H148" i="268" s="1"/>
  <c r="G166" i="268"/>
  <c r="G199" i="268" s="1"/>
  <c r="G202" i="268" s="1"/>
  <c r="G204" i="268" s="1"/>
  <c r="G239" i="268" s="1"/>
  <c r="G246" i="268" s="1"/>
  <c r="G251" i="268" s="1"/>
  <c r="E17" i="268"/>
  <c r="H75" i="268"/>
  <c r="H78" i="268" s="1"/>
  <c r="H168" i="268"/>
  <c r="H166" i="268" s="1"/>
  <c r="H236" i="268"/>
  <c r="H175" i="268"/>
  <c r="H154" i="268"/>
  <c r="G51" i="266"/>
  <c r="G55" i="266" s="1"/>
  <c r="H154" i="266"/>
  <c r="H193" i="266"/>
  <c r="H243" i="266"/>
  <c r="H248" i="266"/>
  <c r="G99" i="266"/>
  <c r="H181" i="266"/>
  <c r="F82" i="266"/>
  <c r="F91" i="266"/>
  <c r="F95" i="266"/>
  <c r="F99" i="266"/>
  <c r="H136" i="266"/>
  <c r="H172" i="266"/>
  <c r="H178" i="266"/>
  <c r="F14" i="266"/>
  <c r="G72" i="266"/>
  <c r="F174" i="266"/>
  <c r="F173" i="266" s="1"/>
  <c r="G14" i="266"/>
  <c r="E175" i="266"/>
  <c r="H175" i="266" s="1"/>
  <c r="G91" i="266"/>
  <c r="G95" i="266"/>
  <c r="F131" i="266"/>
  <c r="H194" i="266"/>
  <c r="H240" i="266"/>
  <c r="G78" i="266"/>
  <c r="G82" i="266"/>
  <c r="G131" i="266"/>
  <c r="H244" i="266"/>
  <c r="F148" i="266"/>
  <c r="G174" i="266"/>
  <c r="G173" i="266" s="1"/>
  <c r="F32" i="266"/>
  <c r="F48" i="266" s="1"/>
  <c r="F55" i="266" s="1"/>
  <c r="G148" i="266"/>
  <c r="F162" i="266"/>
  <c r="F164" i="266" s="1"/>
  <c r="H179" i="266"/>
  <c r="H183" i="266"/>
  <c r="H187" i="266"/>
  <c r="H245" i="266"/>
  <c r="G32" i="266"/>
  <c r="G48" i="266" s="1"/>
  <c r="F78" i="266"/>
  <c r="F103" i="266" s="1"/>
  <c r="F104" i="266" s="1"/>
  <c r="H133" i="266"/>
  <c r="H137" i="266"/>
  <c r="H171" i="266"/>
  <c r="H180" i="266"/>
  <c r="H242" i="266"/>
  <c r="H250" i="266"/>
  <c r="F167" i="266"/>
  <c r="F166" i="266" s="1"/>
  <c r="G162" i="266"/>
  <c r="G164" i="266" s="1"/>
  <c r="G166" i="266"/>
  <c r="G199" i="266" s="1"/>
  <c r="G202" i="266" s="1"/>
  <c r="G204" i="266" s="1"/>
  <c r="G239" i="266" s="1"/>
  <c r="G246" i="266" s="1"/>
  <c r="G251" i="266" s="1"/>
  <c r="H247" i="266"/>
  <c r="F149" i="266"/>
  <c r="G210" i="266"/>
  <c r="G232" i="266" s="1"/>
  <c r="G211" i="266"/>
  <c r="G231" i="266"/>
  <c r="L7" i="266"/>
  <c r="E7" i="266" s="1"/>
  <c r="H7" i="266" s="1"/>
  <c r="L15" i="266"/>
  <c r="E15" i="266" s="1"/>
  <c r="L20" i="266"/>
  <c r="E20" i="266" s="1"/>
  <c r="H20" i="266" s="1"/>
  <c r="L28" i="266"/>
  <c r="E28" i="266" s="1"/>
  <c r="H28" i="266" s="1"/>
  <c r="L36" i="266"/>
  <c r="E36" i="266" s="1"/>
  <c r="H36" i="266" s="1"/>
  <c r="L44" i="266"/>
  <c r="E44" i="266" s="1"/>
  <c r="H44" i="266" s="1"/>
  <c r="L52" i="266"/>
  <c r="E52" i="266" s="1"/>
  <c r="H52" i="266" s="1"/>
  <c r="L56" i="266"/>
  <c r="L58" i="266"/>
  <c r="E58" i="266" s="1"/>
  <c r="E63" i="266"/>
  <c r="H63" i="266" s="1"/>
  <c r="L66" i="266"/>
  <c r="E66" i="266" s="1"/>
  <c r="L75" i="266"/>
  <c r="E75" i="266" s="1"/>
  <c r="L83" i="266"/>
  <c r="E83" i="266" s="1"/>
  <c r="H83" i="266" s="1"/>
  <c r="L91" i="266"/>
  <c r="L99" i="266"/>
  <c r="L111" i="266"/>
  <c r="E111" i="266" s="1"/>
  <c r="H111" i="266" s="1"/>
  <c r="L119" i="266"/>
  <c r="E119" i="266" s="1"/>
  <c r="H119" i="266" s="1"/>
  <c r="L127" i="266"/>
  <c r="E127" i="266" s="1"/>
  <c r="H127" i="266" s="1"/>
  <c r="L147" i="266"/>
  <c r="E147" i="266" s="1"/>
  <c r="H147" i="266" s="1"/>
  <c r="L151" i="266"/>
  <c r="E151" i="266" s="1"/>
  <c r="L153" i="266"/>
  <c r="E200" i="266"/>
  <c r="H200" i="266" s="1"/>
  <c r="L4" i="266"/>
  <c r="E4" i="266" s="1"/>
  <c r="L12" i="266"/>
  <c r="E12" i="266" s="1"/>
  <c r="L17" i="266"/>
  <c r="L25" i="266"/>
  <c r="L33" i="266"/>
  <c r="E33" i="266" s="1"/>
  <c r="L41" i="266"/>
  <c r="E41" i="266" s="1"/>
  <c r="H41" i="266" s="1"/>
  <c r="L49" i="266"/>
  <c r="E49" i="266" s="1"/>
  <c r="E59" i="266"/>
  <c r="H59" i="266" s="1"/>
  <c r="E67" i="266"/>
  <c r="H67" i="266" s="1"/>
  <c r="L72" i="266"/>
  <c r="L80" i="266"/>
  <c r="E80" i="266" s="1"/>
  <c r="H80" i="266" s="1"/>
  <c r="L88" i="266"/>
  <c r="E88" i="266" s="1"/>
  <c r="L96" i="266"/>
  <c r="E96" i="266" s="1"/>
  <c r="H96" i="266" s="1"/>
  <c r="L104" i="266"/>
  <c r="L108" i="266"/>
  <c r="E108" i="266" s="1"/>
  <c r="H108" i="266" s="1"/>
  <c r="L116" i="266"/>
  <c r="E116" i="266" s="1"/>
  <c r="H116" i="266" s="1"/>
  <c r="L124" i="266"/>
  <c r="E124" i="266" s="1"/>
  <c r="H124" i="266" s="1"/>
  <c r="L133" i="266"/>
  <c r="L140" i="266"/>
  <c r="E140" i="266" s="1"/>
  <c r="L144" i="266"/>
  <c r="E144" i="266" s="1"/>
  <c r="H144" i="266" s="1"/>
  <c r="L155" i="266"/>
  <c r="E155" i="266" s="1"/>
  <c r="H155" i="266" s="1"/>
  <c r="L162" i="266"/>
  <c r="E196" i="266"/>
  <c r="H196" i="266" s="1"/>
  <c r="L9" i="266"/>
  <c r="E9" i="266" s="1"/>
  <c r="H9" i="266" s="1"/>
  <c r="L22" i="266"/>
  <c r="E22" i="266" s="1"/>
  <c r="H22" i="266" s="1"/>
  <c r="L30" i="266"/>
  <c r="E30" i="266" s="1"/>
  <c r="H30" i="266" s="1"/>
  <c r="L38" i="266"/>
  <c r="E38" i="266" s="1"/>
  <c r="H38" i="266" s="1"/>
  <c r="L46" i="266"/>
  <c r="E46" i="266" s="1"/>
  <c r="H46" i="266" s="1"/>
  <c r="L54" i="266"/>
  <c r="E54" i="266" s="1"/>
  <c r="H54" i="266" s="1"/>
  <c r="L77" i="266"/>
  <c r="E77" i="266" s="1"/>
  <c r="H77" i="266" s="1"/>
  <c r="L85" i="266"/>
  <c r="E85" i="266" s="1"/>
  <c r="H85" i="266" s="1"/>
  <c r="L93" i="266"/>
  <c r="E93" i="266" s="1"/>
  <c r="H93" i="266" s="1"/>
  <c r="L101" i="266"/>
  <c r="E101" i="266" s="1"/>
  <c r="H101" i="266" s="1"/>
  <c r="L105" i="266"/>
  <c r="L113" i="266"/>
  <c r="E113" i="266" s="1"/>
  <c r="H113" i="266" s="1"/>
  <c r="L121" i="266"/>
  <c r="E121" i="266" s="1"/>
  <c r="H121" i="266" s="1"/>
  <c r="L129" i="266"/>
  <c r="E129" i="266" s="1"/>
  <c r="H129" i="266" s="1"/>
  <c r="E141" i="266"/>
  <c r="H141" i="266" s="1"/>
  <c r="L149" i="266"/>
  <c r="L157" i="266"/>
  <c r="E157" i="266" s="1"/>
  <c r="H157" i="266" s="1"/>
  <c r="E169" i="266"/>
  <c r="H169" i="266" s="1"/>
  <c r="E188" i="266"/>
  <c r="H188" i="266" s="1"/>
  <c r="E190" i="266"/>
  <c r="H190" i="266" s="1"/>
  <c r="L6" i="266"/>
  <c r="E6" i="266" s="1"/>
  <c r="H6" i="266" s="1"/>
  <c r="L14" i="266"/>
  <c r="L19" i="266"/>
  <c r="E19" i="266" s="1"/>
  <c r="H19" i="266" s="1"/>
  <c r="L27" i="266"/>
  <c r="E27" i="266" s="1"/>
  <c r="L35" i="266"/>
  <c r="E35" i="266" s="1"/>
  <c r="H35" i="266" s="1"/>
  <c r="L43" i="266"/>
  <c r="E43" i="266" s="1"/>
  <c r="H43" i="266" s="1"/>
  <c r="L51" i="266"/>
  <c r="L61" i="266"/>
  <c r="E61" i="266" s="1"/>
  <c r="H61" i="266" s="1"/>
  <c r="L65" i="266"/>
  <c r="E65" i="266" s="1"/>
  <c r="H65" i="266" s="1"/>
  <c r="L74" i="266"/>
  <c r="E74" i="266" s="1"/>
  <c r="H74" i="266" s="1"/>
  <c r="L82" i="266"/>
  <c r="L90" i="266"/>
  <c r="E90" i="266" s="1"/>
  <c r="H90" i="266" s="1"/>
  <c r="L98" i="266"/>
  <c r="E98" i="266" s="1"/>
  <c r="H98" i="266" s="1"/>
  <c r="L110" i="266"/>
  <c r="E110" i="266" s="1"/>
  <c r="H110" i="266" s="1"/>
  <c r="L118" i="266"/>
  <c r="E118" i="266" s="1"/>
  <c r="H118" i="266" s="1"/>
  <c r="L126" i="266"/>
  <c r="E126" i="266" s="1"/>
  <c r="H126" i="266" s="1"/>
  <c r="L135" i="266"/>
  <c r="E135" i="266" s="1"/>
  <c r="H135" i="266" s="1"/>
  <c r="L137" i="266"/>
  <c r="L146" i="266"/>
  <c r="E146" i="266" s="1"/>
  <c r="H146" i="266" s="1"/>
  <c r="L150" i="266"/>
  <c r="H152" i="266"/>
  <c r="L159" i="266"/>
  <c r="E159" i="266" s="1"/>
  <c r="H159" i="266" s="1"/>
  <c r="E176" i="266"/>
  <c r="H176" i="266" s="1"/>
  <c r="E186" i="266"/>
  <c r="H186" i="266" s="1"/>
  <c r="L11" i="266"/>
  <c r="E11" i="266" s="1"/>
  <c r="H11" i="266" s="1"/>
  <c r="L24" i="266"/>
  <c r="E24" i="266" s="1"/>
  <c r="H24" i="266" s="1"/>
  <c r="L32" i="266"/>
  <c r="L40" i="266"/>
  <c r="E40" i="266" s="1"/>
  <c r="H40" i="266" s="1"/>
  <c r="L48" i="266"/>
  <c r="E62" i="266"/>
  <c r="L71" i="266"/>
  <c r="E71" i="266" s="1"/>
  <c r="H71" i="266" s="1"/>
  <c r="L79" i="266"/>
  <c r="E79" i="266" s="1"/>
  <c r="L87" i="266"/>
  <c r="E87" i="266" s="1"/>
  <c r="H87" i="266" s="1"/>
  <c r="L95" i="266"/>
  <c r="L103" i="266"/>
  <c r="L107" i="266"/>
  <c r="E107" i="266" s="1"/>
  <c r="H107" i="266" s="1"/>
  <c r="L115" i="266"/>
  <c r="E115" i="266" s="1"/>
  <c r="H115" i="266" s="1"/>
  <c r="L123" i="266"/>
  <c r="E123" i="266" s="1"/>
  <c r="H123" i="266" s="1"/>
  <c r="L131" i="266"/>
  <c r="L139" i="266"/>
  <c r="E139" i="266" s="1"/>
  <c r="H139" i="266" s="1"/>
  <c r="L143" i="266"/>
  <c r="E143" i="266" s="1"/>
  <c r="H143" i="266" s="1"/>
  <c r="L152" i="266"/>
  <c r="L154" i="266"/>
  <c r="L161" i="266"/>
  <c r="E184" i="266"/>
  <c r="H184" i="266" s="1"/>
  <c r="E201" i="266"/>
  <c r="H201" i="266" s="1"/>
  <c r="E203" i="266"/>
  <c r="H203" i="266" s="1"/>
  <c r="F211" i="266"/>
  <c r="L8" i="266"/>
  <c r="E8" i="266" s="1"/>
  <c r="H8" i="266" s="1"/>
  <c r="L16" i="266"/>
  <c r="E16" i="266" s="1"/>
  <c r="H16" i="266" s="1"/>
  <c r="L21" i="266"/>
  <c r="E21" i="266" s="1"/>
  <c r="H21" i="266" s="1"/>
  <c r="L29" i="266"/>
  <c r="L37" i="266"/>
  <c r="E37" i="266" s="1"/>
  <c r="H37" i="266" s="1"/>
  <c r="L45" i="266"/>
  <c r="E45" i="266" s="1"/>
  <c r="H45" i="266" s="1"/>
  <c r="L53" i="266"/>
  <c r="E53" i="266" s="1"/>
  <c r="H53" i="266" s="1"/>
  <c r="L57" i="266"/>
  <c r="E57" i="266" s="1"/>
  <c r="E68" i="266"/>
  <c r="H68" i="266" s="1"/>
  <c r="L76" i="266"/>
  <c r="E76" i="266" s="1"/>
  <c r="H76" i="266" s="1"/>
  <c r="L84" i="266"/>
  <c r="E84" i="266" s="1"/>
  <c r="H84" i="266" s="1"/>
  <c r="L92" i="266"/>
  <c r="E92" i="266" s="1"/>
  <c r="L100" i="266"/>
  <c r="E100" i="266" s="1"/>
  <c r="H100" i="266" s="1"/>
  <c r="L112" i="266"/>
  <c r="E112" i="266" s="1"/>
  <c r="H112" i="266" s="1"/>
  <c r="L120" i="266"/>
  <c r="E120" i="266" s="1"/>
  <c r="H120" i="266" s="1"/>
  <c r="L128" i="266"/>
  <c r="E128" i="266" s="1"/>
  <c r="H128" i="266" s="1"/>
  <c r="L132" i="266"/>
  <c r="L148" i="266"/>
  <c r="L156" i="266"/>
  <c r="L163" i="266"/>
  <c r="E197" i="266"/>
  <c r="H197" i="266" s="1"/>
  <c r="L5" i="266"/>
  <c r="E5" i="266" s="1"/>
  <c r="H5" i="266" s="1"/>
  <c r="L13" i="266"/>
  <c r="E13" i="266" s="1"/>
  <c r="H13" i="266" s="1"/>
  <c r="L18" i="266"/>
  <c r="E18" i="266" s="1"/>
  <c r="H18" i="266" s="1"/>
  <c r="L26" i="266"/>
  <c r="E26" i="266" s="1"/>
  <c r="H26" i="266" s="1"/>
  <c r="L34" i="266"/>
  <c r="E34" i="266" s="1"/>
  <c r="H34" i="266" s="1"/>
  <c r="L42" i="266"/>
  <c r="E42" i="266" s="1"/>
  <c r="H42" i="266" s="1"/>
  <c r="L50" i="266"/>
  <c r="E50" i="266" s="1"/>
  <c r="H50" i="266" s="1"/>
  <c r="L64" i="266"/>
  <c r="L73" i="266"/>
  <c r="E73" i="266" s="1"/>
  <c r="H73" i="266" s="1"/>
  <c r="L81" i="266"/>
  <c r="E81" i="266" s="1"/>
  <c r="H81" i="266" s="1"/>
  <c r="L89" i="266"/>
  <c r="E89" i="266" s="1"/>
  <c r="H89" i="266" s="1"/>
  <c r="L97" i="266"/>
  <c r="E97" i="266" s="1"/>
  <c r="L109" i="266"/>
  <c r="E109" i="266" s="1"/>
  <c r="H109" i="266" s="1"/>
  <c r="L117" i="266"/>
  <c r="E117" i="266" s="1"/>
  <c r="H117" i="266" s="1"/>
  <c r="L125" i="266"/>
  <c r="E125" i="266" s="1"/>
  <c r="H125" i="266" s="1"/>
  <c r="L134" i="266"/>
  <c r="E134" i="266" s="1"/>
  <c r="L145" i="266"/>
  <c r="E145" i="266" s="1"/>
  <c r="H145" i="266" s="1"/>
  <c r="L158" i="266"/>
  <c r="E168" i="266"/>
  <c r="E189" i="266"/>
  <c r="H189" i="266" s="1"/>
  <c r="L10" i="266"/>
  <c r="E10" i="266" s="1"/>
  <c r="H10" i="266" s="1"/>
  <c r="L23" i="266"/>
  <c r="E23" i="266" s="1"/>
  <c r="L31" i="266"/>
  <c r="E31" i="266" s="1"/>
  <c r="H31" i="266" s="1"/>
  <c r="L39" i="266"/>
  <c r="E39" i="266" s="1"/>
  <c r="H39" i="266" s="1"/>
  <c r="L47" i="266"/>
  <c r="E47" i="266" s="1"/>
  <c r="H47" i="266" s="1"/>
  <c r="L55" i="266"/>
  <c r="L70" i="266"/>
  <c r="E70" i="266" s="1"/>
  <c r="L78" i="266"/>
  <c r="L86" i="266"/>
  <c r="E86" i="266" s="1"/>
  <c r="H86" i="266" s="1"/>
  <c r="L94" i="266"/>
  <c r="E94" i="266" s="1"/>
  <c r="H94" i="266" s="1"/>
  <c r="L102" i="266"/>
  <c r="E102" i="266" s="1"/>
  <c r="H102" i="266" s="1"/>
  <c r="L106" i="266"/>
  <c r="E106" i="266" s="1"/>
  <c r="L114" i="266"/>
  <c r="E114" i="266" s="1"/>
  <c r="H114" i="266" s="1"/>
  <c r="L122" i="266"/>
  <c r="E122" i="266" s="1"/>
  <c r="H122" i="266" s="1"/>
  <c r="L130" i="266"/>
  <c r="E130" i="266" s="1"/>
  <c r="H130" i="266" s="1"/>
  <c r="L136" i="266"/>
  <c r="L138" i="266"/>
  <c r="L160" i="266"/>
  <c r="H149" i="268" l="1"/>
  <c r="H174" i="268"/>
  <c r="H173" i="268" s="1"/>
  <c r="H199" i="268" s="1"/>
  <c r="H202" i="268" s="1"/>
  <c r="H204" i="268" s="1"/>
  <c r="H238" i="268"/>
  <c r="H55" i="268"/>
  <c r="H104" i="268" s="1"/>
  <c r="G104" i="268"/>
  <c r="E209" i="268"/>
  <c r="E231" i="268" s="1"/>
  <c r="E230" i="268"/>
  <c r="E165" i="268"/>
  <c r="E252" i="268" s="1"/>
  <c r="G230" i="268"/>
  <c r="G210" i="268"/>
  <c r="G232" i="268" s="1"/>
  <c r="F232" i="268"/>
  <c r="F165" i="266"/>
  <c r="G103" i="266"/>
  <c r="G149" i="266"/>
  <c r="G165" i="266" s="1"/>
  <c r="F199" i="266"/>
  <c r="F202" i="266" s="1"/>
  <c r="F204" i="266" s="1"/>
  <c r="F230" i="266" s="1"/>
  <c r="G230" i="266"/>
  <c r="H70" i="266"/>
  <c r="H72" i="266" s="1"/>
  <c r="E72" i="266"/>
  <c r="H62" i="266"/>
  <c r="H64" i="266" s="1"/>
  <c r="E64" i="266"/>
  <c r="E103" i="266" s="1"/>
  <c r="E104" i="266" s="1"/>
  <c r="H134" i="266"/>
  <c r="H106" i="266"/>
  <c r="H131" i="266" s="1"/>
  <c r="E131" i="266"/>
  <c r="H23" i="266"/>
  <c r="H25" i="266" s="1"/>
  <c r="E25" i="266"/>
  <c r="H92" i="266"/>
  <c r="H95" i="266" s="1"/>
  <c r="E95" i="266"/>
  <c r="H27" i="266"/>
  <c r="H29" i="266" s="1"/>
  <c r="E29" i="266"/>
  <c r="E51" i="266"/>
  <c r="H49" i="266"/>
  <c r="H51" i="266" s="1"/>
  <c r="H151" i="266"/>
  <c r="H75" i="266"/>
  <c r="H78" i="266" s="1"/>
  <c r="E78" i="266"/>
  <c r="H33" i="266"/>
  <c r="H32" i="266" s="1"/>
  <c r="H48" i="266" s="1"/>
  <c r="E32" i="266"/>
  <c r="E48" i="266" s="1"/>
  <c r="H66" i="266"/>
  <c r="H69" i="266" s="1"/>
  <c r="E69" i="266"/>
  <c r="H174" i="266"/>
  <c r="H173" i="266" s="1"/>
  <c r="E91" i="266"/>
  <c r="H88" i="266"/>
  <c r="H91" i="266" s="1"/>
  <c r="H15" i="266"/>
  <c r="H17" i="266" s="1"/>
  <c r="E17" i="266"/>
  <c r="E174" i="266"/>
  <c r="E173" i="266" s="1"/>
  <c r="H97" i="266"/>
  <c r="H99" i="266" s="1"/>
  <c r="E99" i="266"/>
  <c r="E167" i="266"/>
  <c r="H167" i="266" s="1"/>
  <c r="H168" i="266"/>
  <c r="H57" i="266"/>
  <c r="E82" i="266"/>
  <c r="H79" i="266"/>
  <c r="H82" i="266" s="1"/>
  <c r="E142" i="266"/>
  <c r="E148" i="266" s="1"/>
  <c r="E149" i="266" s="1"/>
  <c r="H140" i="266"/>
  <c r="H142" i="266" s="1"/>
  <c r="H58" i="266"/>
  <c r="H60" i="266" s="1"/>
  <c r="E60" i="266"/>
  <c r="E238" i="266"/>
  <c r="H236" i="266"/>
  <c r="E14" i="266"/>
  <c r="H12" i="266"/>
  <c r="H14" i="266" s="1"/>
  <c r="G104" i="266"/>
  <c r="E3" i="266"/>
  <c r="E55" i="266" s="1"/>
  <c r="H4" i="266"/>
  <c r="H3" i="266" s="1"/>
  <c r="H230" i="268" l="1"/>
  <c r="H239" i="268"/>
  <c r="H246" i="268" s="1"/>
  <c r="H251" i="268" s="1"/>
  <c r="H161" i="268" s="1"/>
  <c r="H162" i="268" s="1"/>
  <c r="H164" i="268" s="1"/>
  <c r="H165" i="268" s="1"/>
  <c r="H252" i="268" s="1"/>
  <c r="H210" i="268"/>
  <c r="H232" i="268" s="1"/>
  <c r="E166" i="266"/>
  <c r="E199" i="266" s="1"/>
  <c r="E202" i="266" s="1"/>
  <c r="E204" i="266" s="1"/>
  <c r="E239" i="266" s="1"/>
  <c r="E246" i="266" s="1"/>
  <c r="E251" i="266" s="1"/>
  <c r="E161" i="266" s="1"/>
  <c r="E162" i="266" s="1"/>
  <c r="E164" i="266" s="1"/>
  <c r="E165" i="266" s="1"/>
  <c r="E252" i="266" s="1"/>
  <c r="H103" i="266"/>
  <c r="F239" i="266"/>
  <c r="F246" i="266" s="1"/>
  <c r="F251" i="266" s="1"/>
  <c r="F210" i="266"/>
  <c r="H55" i="266"/>
  <c r="H166" i="266"/>
  <c r="H199" i="266" s="1"/>
  <c r="H202" i="266" s="1"/>
  <c r="H204" i="266" s="1"/>
  <c r="H148" i="266"/>
  <c r="H149" i="266" s="1"/>
  <c r="H238" i="266"/>
  <c r="H239" i="266" s="1"/>
  <c r="H246" i="266" s="1"/>
  <c r="H251" i="266" s="1"/>
  <c r="H161" i="266" s="1"/>
  <c r="H162" i="266" s="1"/>
  <c r="H164" i="266" s="1"/>
  <c r="H209" i="268" l="1"/>
  <c r="H231" i="268" s="1"/>
  <c r="H104" i="266"/>
  <c r="F232" i="266"/>
  <c r="H210" i="266"/>
  <c r="H232" i="266" s="1"/>
  <c r="E209" i="266"/>
  <c r="E231" i="266" s="1"/>
  <c r="E230" i="266"/>
  <c r="H165" i="266"/>
  <c r="H209" i="266"/>
  <c r="H231" i="266" s="1"/>
  <c r="H230" i="266"/>
  <c r="H4" i="74" l="1"/>
  <c r="G4" i="74"/>
  <c r="F4" i="74"/>
  <c r="E4" i="74"/>
  <c r="D4" i="74"/>
  <c r="C4" i="74"/>
  <c r="B4" i="74"/>
  <c r="H3" i="74"/>
  <c r="H2" i="74"/>
  <c r="C4" i="49" l="1"/>
  <c r="D4" i="49"/>
  <c r="E4" i="49"/>
  <c r="F4" i="49"/>
  <c r="G4" i="49"/>
  <c r="B4" i="49"/>
  <c r="H3" i="49"/>
  <c r="H2" i="49"/>
  <c r="H4" i="49" l="1"/>
</calcChain>
</file>

<file path=xl/sharedStrings.xml><?xml version="1.0" encoding="utf-8"?>
<sst xmlns="http://schemas.openxmlformats.org/spreadsheetml/2006/main" count="5010" uniqueCount="1726">
  <si>
    <t>货币资金</t>
  </si>
  <si>
    <t>摊余成本</t>
  </si>
  <si>
    <t>XXX</t>
  </si>
  <si>
    <t>以公允价值计量且其变动计入当期损益的金融资产</t>
  </si>
  <si>
    <t>以公允价值计量且其变动计入当期损益</t>
  </si>
  <si>
    <t>交易性金融资产</t>
  </si>
  <si>
    <t>应收票据</t>
  </si>
  <si>
    <t>应收款项融资</t>
  </si>
  <si>
    <t>以公允价值计量且其变动计入其他综合收益</t>
  </si>
  <si>
    <t>应收账款</t>
  </si>
  <si>
    <t>其他应收款</t>
  </si>
  <si>
    <t>持有至到期投资</t>
  </si>
  <si>
    <t>债权投资</t>
  </si>
  <si>
    <t>……</t>
  </si>
  <si>
    <t>可供出售金融资产</t>
  </si>
  <si>
    <t>以公允价值计量且其变动计入其他综合收益（债务工具）</t>
  </si>
  <si>
    <t>其他债权投资</t>
  </si>
  <si>
    <t>以公允价值计量且其变动计入其他综合收益（权益工具）</t>
  </si>
  <si>
    <t>以成本计量（权益工具）</t>
  </si>
  <si>
    <t>其他权益工具投资</t>
  </si>
  <si>
    <t>长期应收款</t>
  </si>
  <si>
    <t>原金融工具准则项目</t>
    <phoneticPr fontId="1" type="noConversion"/>
  </si>
  <si>
    <t>原金融工具准计量类别</t>
    <phoneticPr fontId="1" type="noConversion"/>
  </si>
  <si>
    <t>原金融工具准账面价值</t>
    <phoneticPr fontId="1" type="noConversion"/>
  </si>
  <si>
    <t>新金融工具准项目</t>
    <phoneticPr fontId="1" type="noConversion"/>
  </si>
  <si>
    <t>新金融工具准计量类别</t>
    <phoneticPr fontId="1" type="noConversion"/>
  </si>
  <si>
    <t>新金融工具准账面价值</t>
    <phoneticPr fontId="1" type="noConversion"/>
  </si>
  <si>
    <t>XXX</t>
    <phoneticPr fontId="1" type="noConversion"/>
  </si>
  <si>
    <r>
      <t>交易性金融资产</t>
    </r>
    <r>
      <rPr>
        <sz val="10.5"/>
        <rFont val="Arial"/>
        <family val="2"/>
      </rPr>
      <t>/</t>
    </r>
    <r>
      <rPr>
        <sz val="10.5"/>
        <rFont val="宋体"/>
        <family val="3"/>
        <charset val="134"/>
      </rPr>
      <t>其他非流动金融资产</t>
    </r>
  </si>
  <si>
    <t>项目</t>
  </si>
  <si>
    <t>重分类</t>
  </si>
  <si>
    <t>重新计量</t>
  </si>
  <si>
    <t>摊余成本：</t>
  </si>
  <si>
    <t>减：转出至应收款项融资</t>
  </si>
  <si>
    <t>重新计量：预计信用损失准备</t>
  </si>
  <si>
    <t>按新金融工具准则列示的余额</t>
  </si>
  <si>
    <t>加：执行新收入准则的调整</t>
  </si>
  <si>
    <t>持有至到期投资（原准则）</t>
  </si>
  <si>
    <t>减：转出至债权投资</t>
  </si>
  <si>
    <t>——</t>
  </si>
  <si>
    <t>加：自持有至到期投资（原准则）转入</t>
  </si>
  <si>
    <t>以公允价值计量且其变动计入当期损益：</t>
  </si>
  <si>
    <t>以公允价值计量且其变动计入当期损益的金融资产（原准则）</t>
  </si>
  <si>
    <t>减：转入交易性金融资产</t>
  </si>
  <si>
    <t>加：自以公允价值计量且其变动计入当期损益的金融资产（原准则）转入</t>
  </si>
  <si>
    <t>其他非流动金融资产</t>
  </si>
  <si>
    <t>加：自可供出售金融资产（原准则）转入</t>
  </si>
  <si>
    <t>以公允价值计量且其变动计入其他综合收益：</t>
  </si>
  <si>
    <t>可供出售金融资产（原准则）</t>
  </si>
  <si>
    <t>减：转出至其他债权投资</t>
  </si>
  <si>
    <t>减：转出至其他非流动金融资产</t>
  </si>
  <si>
    <t>减：转出至其他权益工具投资</t>
  </si>
  <si>
    <t>重新计量：按公允价值重新计量</t>
  </si>
  <si>
    <t>从应收票据转入</t>
  </si>
  <si>
    <t>从应收账款转入</t>
  </si>
  <si>
    <t>变更前报表</t>
    <phoneticPr fontId="1" type="noConversion"/>
  </si>
  <si>
    <t>变更后报表</t>
    <phoneticPr fontId="1" type="noConversion"/>
  </si>
  <si>
    <t>计量类别</t>
  </si>
  <si>
    <t>应收票据减值准备</t>
  </si>
  <si>
    <t>应收账款减值准备</t>
  </si>
  <si>
    <t>其他应收款减值准备</t>
  </si>
  <si>
    <t>持有至到期投资减值</t>
  </si>
  <si>
    <t>债权投资减值准备</t>
  </si>
  <si>
    <t>长期应收款减值准备</t>
  </si>
  <si>
    <t>以公允价值计量且其变动计入其他综合收益（债务工具）：</t>
  </si>
  <si>
    <t>其他债权投资减值准备</t>
  </si>
  <si>
    <t>其他：</t>
  </si>
  <si>
    <t>财务担保准备</t>
  </si>
  <si>
    <r>
      <t>1</t>
    </r>
    <r>
      <rPr>
        <sz val="10.5"/>
        <color rgb="FFFF0000"/>
        <rFont val="宋体"/>
        <family val="3"/>
        <charset val="134"/>
      </rPr>
      <t>、将可供出售金融资产重分类为其他权益工具投资并重新计量</t>
    </r>
  </si>
  <si>
    <r>
      <t>2</t>
    </r>
    <r>
      <rPr>
        <sz val="10.5"/>
        <color rgb="FFFF0000"/>
        <rFont val="宋体"/>
        <family val="3"/>
        <charset val="134"/>
      </rPr>
      <t>、应收款项减值的重新计量</t>
    </r>
  </si>
  <si>
    <t>其他综合收益</t>
    <phoneticPr fontId="1" type="noConversion"/>
  </si>
  <si>
    <t>盈余公积</t>
  </si>
  <si>
    <t>盈余公积</t>
    <phoneticPr fontId="1" type="noConversion"/>
  </si>
  <si>
    <t>未分配利润</t>
  </si>
  <si>
    <t>未分配利润</t>
    <phoneticPr fontId="1" type="noConversion"/>
  </si>
  <si>
    <t>按新金融工具准则列示的余额</t>
    <phoneticPr fontId="1" type="noConversion"/>
  </si>
  <si>
    <t>按新金融工具准则列示的余额</t>
    <phoneticPr fontId="1" type="noConversion"/>
  </si>
  <si>
    <t>按原金融工具准则列示的余额</t>
    <phoneticPr fontId="1" type="noConversion"/>
  </si>
  <si>
    <t>合同资产</t>
  </si>
  <si>
    <t>存货</t>
  </si>
  <si>
    <t>其他流动资产</t>
  </si>
  <si>
    <t>其他非流动资产</t>
  </si>
  <si>
    <t>预收账款</t>
  </si>
  <si>
    <t>合同负债</t>
  </si>
  <si>
    <t>应交税金</t>
  </si>
  <si>
    <t>其他非流动负债</t>
  </si>
  <si>
    <t>变更前合并报表</t>
    <phoneticPr fontId="1" type="noConversion"/>
  </si>
  <si>
    <t>变更前公司报表</t>
    <phoneticPr fontId="1" type="noConversion"/>
  </si>
  <si>
    <t>变更后合并报表</t>
    <phoneticPr fontId="1" type="noConversion"/>
  </si>
  <si>
    <t>变更后公司报表</t>
    <phoneticPr fontId="1" type="noConversion"/>
  </si>
  <si>
    <t>报表项目</t>
    <phoneticPr fontId="1" type="noConversion"/>
  </si>
  <si>
    <t>新收入准则下合并报表</t>
    <phoneticPr fontId="1" type="noConversion"/>
  </si>
  <si>
    <t>新收入准则下公司报表</t>
    <phoneticPr fontId="1" type="noConversion"/>
  </si>
  <si>
    <t>旧收入准则下合并报表</t>
    <phoneticPr fontId="1" type="noConversion"/>
  </si>
  <si>
    <t>旧收入准则下公司报表</t>
    <phoneticPr fontId="1" type="noConversion"/>
  </si>
  <si>
    <t>营业收入</t>
    <phoneticPr fontId="1" type="noConversion"/>
  </si>
  <si>
    <t>所得税费用</t>
    <phoneticPr fontId="1" type="noConversion"/>
  </si>
  <si>
    <t>预付款项</t>
  </si>
  <si>
    <t>固定资产</t>
  </si>
  <si>
    <t>无形资产</t>
  </si>
  <si>
    <t>使用权资产</t>
  </si>
  <si>
    <t>租赁负债</t>
  </si>
  <si>
    <t>应付账款</t>
  </si>
  <si>
    <t>长期应付款</t>
  </si>
  <si>
    <t>本集团</t>
    <phoneticPr fontId="1" type="noConversion"/>
  </si>
  <si>
    <t>本公司</t>
    <phoneticPr fontId="1" type="noConversion"/>
  </si>
  <si>
    <t>项目</t>
    <phoneticPr fontId="1" type="noConversion"/>
  </si>
  <si>
    <t>按增量借款利率折现计算的上述最低经营租赁付款额的现值</t>
    <phoneticPr fontId="1" type="noConversion"/>
  </si>
  <si>
    <t>减：短于 12 个月的租赁合同付款额的现值</t>
    <phoneticPr fontId="1" type="noConversion"/>
  </si>
  <si>
    <t xml:space="preserve">      单项租赁资产全新时价值较低的租赁合同付款额的现值 </t>
    <phoneticPr fontId="1" type="noConversion"/>
  </si>
  <si>
    <t>2019年12月31日披露未来最低经营租赁付款额</t>
    <phoneticPr fontId="1" type="noConversion"/>
  </si>
  <si>
    <t>加：2019 年 12 月 31 日应付融资租赁款</t>
    <phoneticPr fontId="1" type="noConversion"/>
  </si>
  <si>
    <t>于 2020 年 1 月 1 日确认的租赁负债</t>
    <phoneticPr fontId="1" type="noConversion"/>
  </si>
  <si>
    <r>
      <t>税</t>
    </r>
    <r>
      <rPr>
        <sz val="10.5"/>
        <color theme="1"/>
        <rFont val="Arial"/>
        <family val="2"/>
      </rPr>
      <t xml:space="preserve">  </t>
    </r>
    <r>
      <rPr>
        <sz val="10.5"/>
        <color theme="1"/>
        <rFont val="宋体"/>
        <family val="3"/>
        <charset val="134"/>
      </rPr>
      <t>种</t>
    </r>
  </si>
  <si>
    <t>具体税率情况</t>
  </si>
  <si>
    <t>增值税</t>
  </si>
  <si>
    <r>
      <t>应税收入按</t>
    </r>
    <r>
      <rPr>
        <sz val="10.5"/>
        <color rgb="FFFF0000"/>
        <rFont val="Arial"/>
        <family val="2"/>
      </rPr>
      <t>13%</t>
    </r>
    <r>
      <rPr>
        <sz val="10.5"/>
        <color theme="1"/>
        <rFont val="宋体"/>
        <family val="3"/>
        <charset val="134"/>
      </rPr>
      <t>的税率计算销项税，并按扣除当期允许抵扣的进项税额后的差额计缴增值税。</t>
    </r>
  </si>
  <si>
    <t>消费税</t>
  </si>
  <si>
    <r>
      <t>对销售的</t>
    </r>
    <r>
      <rPr>
        <sz val="10.5"/>
        <color rgb="FFFF0000"/>
        <rFont val="宋体"/>
        <family val="3"/>
        <charset val="134"/>
      </rPr>
      <t>酒类</t>
    </r>
    <r>
      <rPr>
        <sz val="10.5"/>
        <color theme="1"/>
        <rFont val="宋体"/>
        <family val="3"/>
        <charset val="134"/>
      </rPr>
      <t>按</t>
    </r>
    <r>
      <rPr>
        <sz val="10.5"/>
        <color theme="1"/>
        <rFont val="Arial"/>
        <family val="2"/>
      </rPr>
      <t>[</t>
    </r>
    <r>
      <rPr>
        <sz val="10.5"/>
        <color theme="1"/>
        <rFont val="宋体"/>
        <family val="3"/>
        <charset val="134"/>
      </rPr>
      <t>每吨人民币</t>
    </r>
    <r>
      <rPr>
        <sz val="10.5"/>
        <color rgb="FFFF0000"/>
        <rFont val="Arial"/>
        <family val="2"/>
      </rPr>
      <t>X</t>
    </r>
    <r>
      <rPr>
        <sz val="10.5"/>
        <color theme="1"/>
        <rFont val="宋体"/>
        <family val="3"/>
        <charset val="134"/>
      </rPr>
      <t>元</t>
    </r>
    <r>
      <rPr>
        <sz val="10.5"/>
        <color theme="1"/>
        <rFont val="Arial"/>
        <family val="2"/>
      </rPr>
      <t>]</t>
    </r>
    <r>
      <rPr>
        <sz val="10.5"/>
        <color theme="1"/>
        <rFont val="宋体"/>
        <family val="3"/>
        <charset val="134"/>
      </rPr>
      <t>计缴消费税。</t>
    </r>
  </si>
  <si>
    <t>城市维护建设税</t>
  </si>
  <si>
    <r>
      <t>按实际缴纳的流转税的</t>
    </r>
    <r>
      <rPr>
        <sz val="10.5"/>
        <color rgb="FFFF0000"/>
        <rFont val="Arial"/>
        <family val="2"/>
      </rPr>
      <t>7</t>
    </r>
    <r>
      <rPr>
        <sz val="10.5"/>
        <color theme="1"/>
        <rFont val="Arial"/>
        <family val="2"/>
      </rPr>
      <t>%</t>
    </r>
    <r>
      <rPr>
        <sz val="10.5"/>
        <color theme="1"/>
        <rFont val="宋体"/>
        <family val="3"/>
        <charset val="134"/>
      </rPr>
      <t>计缴。</t>
    </r>
  </si>
  <si>
    <t>企业所得税</t>
  </si>
  <si>
    <r>
      <t>按应纳税所得额的</t>
    </r>
    <r>
      <rPr>
        <sz val="10.5"/>
        <color rgb="FFFF0000"/>
        <rFont val="Arial"/>
        <family val="2"/>
      </rPr>
      <t>25</t>
    </r>
    <r>
      <rPr>
        <sz val="10.5"/>
        <color theme="1"/>
        <rFont val="Arial"/>
        <family val="2"/>
      </rPr>
      <t>%</t>
    </r>
    <r>
      <rPr>
        <sz val="10.5"/>
        <color theme="1"/>
        <rFont val="宋体"/>
        <family val="3"/>
        <charset val="134"/>
      </rPr>
      <t>计缴。</t>
    </r>
  </si>
  <si>
    <t>资源税</t>
  </si>
  <si>
    <t>（视各公司具体情况而定。）</t>
  </si>
  <si>
    <t>土地增值税</t>
  </si>
  <si>
    <t>（视各公司具体情况而定，必要时请向中瑞华恒税务师事务所咨询。）</t>
  </si>
  <si>
    <t>序号</t>
  </si>
  <si>
    <t>企业名称</t>
  </si>
  <si>
    <t>级次</t>
  </si>
  <si>
    <t>企业类型</t>
  </si>
  <si>
    <t>注册地</t>
  </si>
  <si>
    <t>主要经营地</t>
  </si>
  <si>
    <t>业务性质</t>
  </si>
  <si>
    <r>
      <t>持股比例（</t>
    </r>
    <r>
      <rPr>
        <sz val="10.5"/>
        <color theme="1"/>
        <rFont val="Arial"/>
        <family val="2"/>
      </rPr>
      <t>%</t>
    </r>
    <r>
      <rPr>
        <sz val="10.5"/>
        <color theme="1"/>
        <rFont val="宋体"/>
        <family val="3"/>
        <charset val="134"/>
      </rPr>
      <t>）</t>
    </r>
  </si>
  <si>
    <r>
      <t>享有的表决权（</t>
    </r>
    <r>
      <rPr>
        <sz val="10.5"/>
        <color theme="1"/>
        <rFont val="Arial"/>
        <family val="2"/>
      </rPr>
      <t>%</t>
    </r>
    <r>
      <rPr>
        <sz val="10.5"/>
        <color theme="1"/>
        <rFont val="宋体"/>
        <family val="3"/>
        <charset val="134"/>
      </rPr>
      <t>）</t>
    </r>
  </si>
  <si>
    <t>投资额</t>
  </si>
  <si>
    <t>实收资本</t>
    <phoneticPr fontId="1" type="noConversion"/>
  </si>
  <si>
    <t>取得方式</t>
    <phoneticPr fontId="1" type="noConversion"/>
  </si>
  <si>
    <t>杭州城发资产经营管理有限公司</t>
  </si>
  <si>
    <t>境内非金融子企业</t>
  </si>
  <si>
    <t>杭州</t>
  </si>
  <si>
    <t>广告房产业</t>
  </si>
  <si>
    <t>投资设立</t>
  </si>
  <si>
    <t>杭州城发置业发展有限公司</t>
  </si>
  <si>
    <t>房地产开发</t>
  </si>
  <si>
    <t>杭州市地下管道开发有限公司</t>
  </si>
  <si>
    <t>公用事业</t>
  </si>
  <si>
    <t>临安市城市管网建设开发有限公司</t>
  </si>
  <si>
    <t>临安</t>
  </si>
  <si>
    <t>公共设施服务业</t>
  </si>
  <si>
    <t>杭州富阳地下管道开发有限公司</t>
  </si>
  <si>
    <t>富阳</t>
  </si>
  <si>
    <t>杭州大江东城市资源开发有限公司</t>
  </si>
  <si>
    <t>临安长西投资建设管理有限公司</t>
  </si>
  <si>
    <t>建德城发建设发展有限公司[注1]</t>
  </si>
  <si>
    <t>建德</t>
  </si>
  <si>
    <t>杭州千岛湖城发实业发展有限公司</t>
  </si>
  <si>
    <t>淳安</t>
  </si>
  <si>
    <t>投资开发</t>
  </si>
  <si>
    <t>杭州城投租赁有限公司</t>
  </si>
  <si>
    <t>租赁</t>
  </si>
  <si>
    <t>杭州余杭交通发展有限公司</t>
  </si>
  <si>
    <t>余杭</t>
  </si>
  <si>
    <t>杭州富阳城发建设发展有限公司</t>
  </si>
  <si>
    <t>温州城发二航建设发展有限公司</t>
  </si>
  <si>
    <t>温州</t>
  </si>
  <si>
    <t>衢州城发交通建设发展有限公司</t>
  </si>
  <si>
    <t>衢州</t>
  </si>
  <si>
    <t>杭州城享商业发展有限公司</t>
  </si>
  <si>
    <t>杭州萃雅投资管理合伙企业（有限合伙）</t>
  </si>
  <si>
    <t>投资管理</t>
  </si>
  <si>
    <t>纳入合并范围原因</t>
  </si>
  <si>
    <t>注册资本</t>
    <phoneticPr fontId="1" type="noConversion"/>
  </si>
  <si>
    <t>未纳入合并范围原因</t>
  </si>
  <si>
    <t>注册资本</t>
    <phoneticPr fontId="1" type="noConversion"/>
  </si>
  <si>
    <t>少数股东持股比例（%）</t>
  </si>
  <si>
    <t>当年归属于少数股东的损益</t>
  </si>
  <si>
    <t>当年向少数股东支付的股利</t>
  </si>
  <si>
    <t>年末累计少数股东权益</t>
  </si>
  <si>
    <t>杭州市地下管道开发有限公司（简称"地下管道"）</t>
  </si>
  <si>
    <t>杭州富阳城发建设发展有限公司(简称"富阳城发")</t>
  </si>
  <si>
    <t>温州城发二航建设发展有限公司(简称"温州二航建设")</t>
  </si>
  <si>
    <t>衢州城发交通建设发展有限公司（简称"衢州交通建设"）</t>
  </si>
  <si>
    <t>单位名称</t>
    <phoneticPr fontId="1" type="noConversion"/>
  </si>
  <si>
    <t>期末流动资产</t>
    <phoneticPr fontId="1" type="noConversion"/>
  </si>
  <si>
    <t>期末非流动资产</t>
    <phoneticPr fontId="1" type="noConversion"/>
  </si>
  <si>
    <t>期末资产合计</t>
    <phoneticPr fontId="1" type="noConversion"/>
  </si>
  <si>
    <t>期末流动负债</t>
    <phoneticPr fontId="1" type="noConversion"/>
  </si>
  <si>
    <t>期末非流动负债</t>
    <phoneticPr fontId="1" type="noConversion"/>
  </si>
  <si>
    <t>期末负债合计</t>
    <phoneticPr fontId="1" type="noConversion"/>
  </si>
  <si>
    <t>期初流动资产</t>
  </si>
  <si>
    <t>期初非流动资产</t>
  </si>
  <si>
    <t>期初资产合计</t>
  </si>
  <si>
    <t>期初流动负债</t>
  </si>
  <si>
    <t>期初非流动负债</t>
  </si>
  <si>
    <t>期初负债合计</t>
  </si>
  <si>
    <t>本期营业收入</t>
    <phoneticPr fontId="1" type="noConversion"/>
  </si>
  <si>
    <t>本期净利润</t>
    <phoneticPr fontId="1" type="noConversion"/>
  </si>
  <si>
    <t>本期综合收益总额</t>
    <phoneticPr fontId="1" type="noConversion"/>
  </si>
  <si>
    <t>本期经营活动现金流量</t>
    <phoneticPr fontId="1" type="noConversion"/>
  </si>
  <si>
    <t>上期营业收入</t>
  </si>
  <si>
    <t>上期净利润</t>
  </si>
  <si>
    <t>上期综合收益总额</t>
  </si>
  <si>
    <t>上期经营活动现金流量</t>
  </si>
  <si>
    <t>地下管道</t>
  </si>
  <si>
    <t>富阳城发</t>
  </si>
  <si>
    <t>温州二航建设</t>
  </si>
  <si>
    <t>衢州交通建设</t>
  </si>
  <si>
    <t>　</t>
  </si>
  <si>
    <t>原子公司名称</t>
  </si>
  <si>
    <t>持股比例（%）</t>
  </si>
  <si>
    <t>享有的表决权比例（%）</t>
  </si>
  <si>
    <t>本年内不再成为子公司的原因</t>
  </si>
  <si>
    <t>杭州中庆房地产发展有限公司（简称"中庆房地产"）</t>
  </si>
  <si>
    <t>少数股东购买股权成为控股股东</t>
  </si>
  <si>
    <t>处置日</t>
  </si>
  <si>
    <t>处置日资产总额</t>
    <phoneticPr fontId="1" type="noConversion"/>
  </si>
  <si>
    <t>处置日负债总额</t>
    <phoneticPr fontId="1" type="noConversion"/>
  </si>
  <si>
    <t>处置日所有者权益总额</t>
    <phoneticPr fontId="1" type="noConversion"/>
  </si>
  <si>
    <t>上期末资产总额</t>
    <phoneticPr fontId="1" type="noConversion"/>
  </si>
  <si>
    <t>上期末负债总额</t>
    <phoneticPr fontId="1" type="noConversion"/>
  </si>
  <si>
    <t>上期末所有者权益总额</t>
    <phoneticPr fontId="1" type="noConversion"/>
  </si>
  <si>
    <t>杭州中庆房地产发展有限公司</t>
  </si>
  <si>
    <t>本年初至处置日收入</t>
    <phoneticPr fontId="1" type="noConversion"/>
  </si>
  <si>
    <t>本年初至处置日费用</t>
    <phoneticPr fontId="1" type="noConversion"/>
  </si>
  <si>
    <t>本年初至处置日净利润</t>
    <phoneticPr fontId="1" type="noConversion"/>
  </si>
  <si>
    <t>主体名称</t>
  </si>
  <si>
    <t>年末净资产</t>
  </si>
  <si>
    <t>本年净利润</t>
  </si>
  <si>
    <t>控制的性质</t>
  </si>
  <si>
    <t>合并日</t>
  </si>
  <si>
    <t>合并日确定依据</t>
  </si>
  <si>
    <t>公司名称</t>
    <phoneticPr fontId="1" type="noConversion"/>
  </si>
  <si>
    <t>账面净资产</t>
    <phoneticPr fontId="1" type="noConversion"/>
  </si>
  <si>
    <t>交易对价</t>
    <phoneticPr fontId="1" type="noConversion"/>
  </si>
  <si>
    <t>实际控制人</t>
    <phoneticPr fontId="1" type="noConversion"/>
  </si>
  <si>
    <t>本年初至合并日的相关情况收入</t>
    <phoneticPr fontId="1" type="noConversion"/>
  </si>
  <si>
    <t>净利润</t>
    <phoneticPr fontId="1" type="noConversion"/>
  </si>
  <si>
    <t>现金净增加额</t>
    <phoneticPr fontId="1" type="noConversion"/>
  </si>
  <si>
    <t>经营活动现金流量净额</t>
    <phoneticPr fontId="1" type="noConversion"/>
  </si>
  <si>
    <t>公司名称</t>
  </si>
  <si>
    <t>购买日</t>
  </si>
  <si>
    <t>购买日确定依据</t>
  </si>
  <si>
    <t>可辨认净资产公允价值金额</t>
    <phoneticPr fontId="1" type="noConversion"/>
  </si>
  <si>
    <t>可辨认净资产公允价值确定方法</t>
    <phoneticPr fontId="1" type="noConversion"/>
  </si>
  <si>
    <t>商誉金额</t>
    <phoneticPr fontId="1" type="noConversion"/>
  </si>
  <si>
    <t>商誉确定方法</t>
    <phoneticPr fontId="1" type="noConversion"/>
  </si>
  <si>
    <t>购买日至年末被购买方的收入</t>
    <phoneticPr fontId="1" type="noConversion"/>
  </si>
  <si>
    <t xml:space="preserve">购买日至年末被购买方的净利润
</t>
    <phoneticPr fontId="1" type="noConversion"/>
  </si>
  <si>
    <t>购买方（借壳方）</t>
  </si>
  <si>
    <t>判断构成反向购买的依据</t>
  </si>
  <si>
    <t>合并中确认的商誉或计入当年的损益或调整权益的计算方法</t>
  </si>
  <si>
    <t>合并成本的确定方法</t>
    <phoneticPr fontId="1" type="noConversion"/>
  </si>
  <si>
    <t>主要资产项目</t>
  </si>
  <si>
    <t>金额</t>
  </si>
  <si>
    <t>主要负债项目</t>
  </si>
  <si>
    <t>控制形式</t>
    <phoneticPr fontId="1" type="noConversion"/>
  </si>
  <si>
    <t>项  目</t>
  </si>
  <si>
    <r>
      <t>XX</t>
    </r>
    <r>
      <rPr>
        <sz val="10.5"/>
        <color theme="1"/>
        <rFont val="宋体"/>
        <family val="3"/>
        <charset val="134"/>
      </rPr>
      <t>公司</t>
    </r>
  </si>
  <si>
    <r>
      <t>购买成本</t>
    </r>
    <r>
      <rPr>
        <sz val="10.5"/>
        <color rgb="FFFF0000"/>
        <rFont val="宋体"/>
        <family val="3"/>
        <charset val="134"/>
      </rPr>
      <t>/处置</t>
    </r>
    <r>
      <rPr>
        <sz val="10.5"/>
        <color theme="1"/>
        <rFont val="宋体"/>
        <family val="3"/>
        <charset val="134"/>
      </rPr>
      <t>对价</t>
    </r>
  </si>
  <si>
    <t>—现金</t>
  </si>
  <si>
    <t>—非现金资产的公允价值</t>
  </si>
  <si>
    <r>
      <t>购买成本</t>
    </r>
    <r>
      <rPr>
        <sz val="10.5"/>
        <color rgb="FFFF0000"/>
        <rFont val="宋体"/>
        <family val="3"/>
        <charset val="134"/>
      </rPr>
      <t>/处置</t>
    </r>
    <r>
      <rPr>
        <sz val="10.5"/>
        <color theme="1"/>
        <rFont val="宋体"/>
        <family val="3"/>
        <charset val="134"/>
      </rPr>
      <t>对价合计</t>
    </r>
  </si>
  <si>
    <r>
      <t>减：按取得</t>
    </r>
    <r>
      <rPr>
        <sz val="10.5"/>
        <color rgb="FFFF0000"/>
        <rFont val="宋体"/>
        <family val="3"/>
        <charset val="134"/>
      </rPr>
      <t>/处置</t>
    </r>
    <r>
      <rPr>
        <sz val="10.5"/>
        <color theme="1"/>
        <rFont val="宋体"/>
        <family val="3"/>
        <charset val="134"/>
      </rPr>
      <t>的股权比例计算的子公司净资产份额</t>
    </r>
  </si>
  <si>
    <t>差额</t>
  </si>
  <si>
    <t>其中：调整资本公积</t>
  </si>
  <si>
    <t xml:space="preserve">      调整盈余公积</t>
  </si>
  <si>
    <t xml:space="preserve">      调整未分配利润</t>
  </si>
  <si>
    <r>
      <t>项</t>
    </r>
    <r>
      <rPr>
        <sz val="10.5"/>
        <color theme="1"/>
        <rFont val="Arial"/>
        <family val="2"/>
      </rPr>
      <t xml:space="preserve">    </t>
    </r>
    <r>
      <rPr>
        <sz val="10.5"/>
        <color theme="1"/>
        <rFont val="宋体"/>
        <family val="3"/>
        <charset val="134"/>
      </rPr>
      <t>目</t>
    </r>
  </si>
  <si>
    <t>库存现金</t>
  </si>
  <si>
    <t>银行存款</t>
  </si>
  <si>
    <t>其他货币资金</t>
  </si>
  <si>
    <r>
      <t>合</t>
    </r>
    <r>
      <rPr>
        <sz val="10.5"/>
        <color theme="1"/>
        <rFont val="Arial"/>
        <family val="2"/>
      </rPr>
      <t xml:space="preserve">    </t>
    </r>
    <r>
      <rPr>
        <sz val="10.5"/>
        <color theme="1"/>
        <rFont val="宋体"/>
        <family val="3"/>
        <charset val="134"/>
      </rPr>
      <t>计</t>
    </r>
  </si>
  <si>
    <t>银行承兑汇票保证金</t>
  </si>
  <si>
    <t>信用证保证金</t>
  </si>
  <si>
    <t>履约保证金</t>
  </si>
  <si>
    <t>用于担保的定期存款或通知存款</t>
  </si>
  <si>
    <t>放在境外且资金汇回受到限制的款项</t>
  </si>
  <si>
    <t>期末数</t>
    <phoneticPr fontId="1" type="noConversion"/>
  </si>
  <si>
    <t>期初数</t>
    <phoneticPr fontId="1" type="noConversion"/>
  </si>
  <si>
    <t>其中：存放在境外的款项总额</t>
    <phoneticPr fontId="1" type="noConversion"/>
  </si>
  <si>
    <t>项    目</t>
  </si>
  <si>
    <t>分类以公允价值计量且其变动计入当期损益的金融资产</t>
  </si>
  <si>
    <t>其中：债务工具投资</t>
  </si>
  <si>
    <t>权益工具投资</t>
  </si>
  <si>
    <t>其他</t>
  </si>
  <si>
    <t>指定为以公允价值计量且其变动计入当期损益的金融资产</t>
  </si>
  <si>
    <t>混合工具投资</t>
  </si>
  <si>
    <t>合    计</t>
  </si>
  <si>
    <t>期末数</t>
  </si>
  <si>
    <t>指定以公允价值计量且其变动计入当期损益的金融资产</t>
  </si>
  <si>
    <t xml:space="preserve">项  目  </t>
  </si>
  <si>
    <t>合  计</t>
  </si>
  <si>
    <t>合计</t>
  </si>
  <si>
    <t>合    计</t>
    <phoneticPr fontId="1" type="noConversion"/>
  </si>
  <si>
    <t>种类</t>
  </si>
  <si>
    <t>银行承兑汇票</t>
  </si>
  <si>
    <t>商业承兑汇票</t>
  </si>
  <si>
    <r>
      <t>种</t>
    </r>
    <r>
      <rPr>
        <sz val="10.5"/>
        <color theme="1"/>
        <rFont val="Arial"/>
        <family val="2"/>
      </rPr>
      <t xml:space="preserve">  </t>
    </r>
    <r>
      <rPr>
        <sz val="10.5"/>
        <color theme="1"/>
        <rFont val="宋体"/>
        <family val="3"/>
        <charset val="134"/>
      </rPr>
      <t>类</t>
    </r>
  </si>
  <si>
    <r>
      <t>合</t>
    </r>
    <r>
      <rPr>
        <sz val="10.5"/>
        <color theme="1"/>
        <rFont val="Arial"/>
        <family val="2"/>
      </rPr>
      <t xml:space="preserve">  </t>
    </r>
    <r>
      <rPr>
        <sz val="10.5"/>
        <color theme="1"/>
        <rFont val="宋体"/>
        <family val="3"/>
        <charset val="134"/>
      </rPr>
      <t>计</t>
    </r>
  </si>
  <si>
    <t>期末已质押金额</t>
    <phoneticPr fontId="1" type="noConversion"/>
  </si>
  <si>
    <t>期末转应收账款金额</t>
    <phoneticPr fontId="1" type="noConversion"/>
  </si>
  <si>
    <t>期末终止确认金额</t>
    <phoneticPr fontId="1" type="noConversion"/>
  </si>
  <si>
    <t>期末未终止确认金额</t>
    <phoneticPr fontId="1" type="noConversion"/>
  </si>
  <si>
    <t>账面余额</t>
  </si>
  <si>
    <t>坏账准备</t>
  </si>
  <si>
    <t>期末账面余额</t>
    <phoneticPr fontId="1" type="noConversion"/>
  </si>
  <si>
    <t>期末坏账准备</t>
    <phoneticPr fontId="1" type="noConversion"/>
  </si>
  <si>
    <t>期末账面价值</t>
    <phoneticPr fontId="1" type="noConversion"/>
  </si>
  <si>
    <t>期初账面余额</t>
  </si>
  <si>
    <t>期初账面余额</t>
    <phoneticPr fontId="1" type="noConversion"/>
  </si>
  <si>
    <t>期初坏账准备</t>
  </si>
  <si>
    <t>期初坏账准备</t>
    <phoneticPr fontId="1" type="noConversion"/>
  </si>
  <si>
    <t>期初账面价值</t>
  </si>
  <si>
    <t>期初账面价值</t>
    <phoneticPr fontId="1" type="noConversion"/>
  </si>
  <si>
    <t>单位名称</t>
  </si>
  <si>
    <t>计提比例(%)</t>
  </si>
  <si>
    <t>计提理由</t>
  </si>
  <si>
    <t>小  计</t>
  </si>
  <si>
    <t>小计</t>
    <phoneticPr fontId="1" type="noConversion"/>
  </si>
  <si>
    <t>银行承兑汇票组合</t>
  </si>
  <si>
    <t>商业承兑汇票组合</t>
  </si>
  <si>
    <t>期末计提比例(%)</t>
    <phoneticPr fontId="1" type="noConversion"/>
  </si>
  <si>
    <t>本期增加-计提</t>
    <phoneticPr fontId="1" type="noConversion"/>
  </si>
  <si>
    <t>本期增加-其他</t>
    <phoneticPr fontId="1" type="noConversion"/>
  </si>
  <si>
    <t>本期减少-转回</t>
    <phoneticPr fontId="1" type="noConversion"/>
  </si>
  <si>
    <t>本期减少-核销</t>
    <phoneticPr fontId="1" type="noConversion"/>
  </si>
  <si>
    <t>本期减少-其他</t>
    <phoneticPr fontId="1" type="noConversion"/>
  </si>
  <si>
    <t>收回或转回金额</t>
  </si>
  <si>
    <t>收回方式</t>
  </si>
  <si>
    <t>款项性质</t>
  </si>
  <si>
    <t>核销金额</t>
  </si>
  <si>
    <t>核销原因</t>
  </si>
  <si>
    <t>履行的核销程序</t>
  </si>
  <si>
    <t>款项是否由关联交易产生</t>
  </si>
  <si>
    <t>单项金额重大并单项计提坏账准备的应收账款</t>
  </si>
  <si>
    <t>按信用风险特征组合计提坏账准备的应收账款</t>
  </si>
  <si>
    <t>单项金额虽不重大但单项计提坏账准备的应收账款</t>
  </si>
  <si>
    <t>—</t>
  </si>
  <si>
    <t>期末账面余额比例</t>
    <phoneticPr fontId="1" type="noConversion"/>
  </si>
  <si>
    <t>期末坏账准备比例</t>
    <phoneticPr fontId="1" type="noConversion"/>
  </si>
  <si>
    <t>期初账面余额比例</t>
  </si>
  <si>
    <t>期初坏账准备比例</t>
  </si>
  <si>
    <t>单项计提坏账准备</t>
  </si>
  <si>
    <t>按组合计提坏账准备</t>
  </si>
  <si>
    <t>债务人名称</t>
  </si>
  <si>
    <t>账龄</t>
  </si>
  <si>
    <r>
      <t>计提比例（</t>
    </r>
    <r>
      <rPr>
        <sz val="10.5"/>
        <color theme="1"/>
        <rFont val="Arial"/>
        <family val="2"/>
      </rPr>
      <t>%</t>
    </r>
    <r>
      <rPr>
        <sz val="10.5"/>
        <color theme="1"/>
        <rFont val="宋体"/>
        <family val="3"/>
        <charset val="134"/>
      </rPr>
      <t>）</t>
    </r>
  </si>
  <si>
    <r>
      <t>账</t>
    </r>
    <r>
      <rPr>
        <sz val="10.5"/>
        <color theme="1"/>
        <rFont val="Arial"/>
        <family val="2"/>
      </rPr>
      <t xml:space="preserve">  </t>
    </r>
    <r>
      <rPr>
        <sz val="10.5"/>
        <color theme="1"/>
        <rFont val="宋体"/>
        <family val="3"/>
        <charset val="134"/>
      </rPr>
      <t>龄</t>
    </r>
  </si>
  <si>
    <r>
      <t>合</t>
    </r>
    <r>
      <rPr>
        <sz val="10.5"/>
        <color theme="1"/>
        <rFont val="Arial"/>
        <family val="2"/>
      </rPr>
      <t xml:space="preserve">   </t>
    </r>
    <r>
      <rPr>
        <sz val="10.5"/>
        <color theme="1"/>
        <rFont val="宋体"/>
        <family val="3"/>
        <charset val="134"/>
      </rPr>
      <t>计</t>
    </r>
  </si>
  <si>
    <t>期末账面余额比例</t>
    <phoneticPr fontId="1" type="noConversion"/>
  </si>
  <si>
    <t>期末账面余额</t>
    <phoneticPr fontId="1" type="noConversion"/>
  </si>
  <si>
    <t>期末坏账准备</t>
    <phoneticPr fontId="1" type="noConversion"/>
  </si>
  <si>
    <t>期初数账面余额</t>
    <phoneticPr fontId="1" type="noConversion"/>
  </si>
  <si>
    <t>期初账面余额比例</t>
    <phoneticPr fontId="1" type="noConversion"/>
  </si>
  <si>
    <t>期初坏账准备</t>
    <phoneticPr fontId="1" type="noConversion"/>
  </si>
  <si>
    <r>
      <t>1</t>
    </r>
    <r>
      <rPr>
        <sz val="10.5"/>
        <rFont val="宋体"/>
        <family val="3"/>
        <charset val="134"/>
      </rPr>
      <t>年以内</t>
    </r>
    <r>
      <rPr>
        <sz val="10.5"/>
        <rFont val="Arial"/>
        <family val="2"/>
      </rPr>
      <t>(</t>
    </r>
    <r>
      <rPr>
        <sz val="10.5"/>
        <rFont val="宋体"/>
        <family val="3"/>
        <charset val="134"/>
      </rPr>
      <t>含</t>
    </r>
    <r>
      <rPr>
        <sz val="10.5"/>
        <rFont val="Arial"/>
        <family val="2"/>
      </rPr>
      <t>1</t>
    </r>
    <r>
      <rPr>
        <sz val="10.5"/>
        <rFont val="宋体"/>
        <family val="3"/>
        <charset val="134"/>
      </rPr>
      <t>年</t>
    </r>
    <r>
      <rPr>
        <sz val="10.5"/>
        <rFont val="Arial"/>
        <family val="2"/>
      </rPr>
      <t>)</t>
    </r>
  </si>
  <si>
    <r>
      <t>1-2</t>
    </r>
    <r>
      <rPr>
        <sz val="10.5"/>
        <rFont val="宋体"/>
        <family val="3"/>
        <charset val="134"/>
      </rPr>
      <t>年</t>
    </r>
    <r>
      <rPr>
        <sz val="10.5"/>
        <rFont val="Arial"/>
        <family val="2"/>
      </rPr>
      <t xml:space="preserve"> (</t>
    </r>
    <r>
      <rPr>
        <sz val="10.5"/>
        <rFont val="宋体"/>
        <family val="3"/>
        <charset val="134"/>
      </rPr>
      <t>含</t>
    </r>
    <r>
      <rPr>
        <sz val="10.5"/>
        <rFont val="Arial"/>
        <family val="2"/>
      </rPr>
      <t>2</t>
    </r>
    <r>
      <rPr>
        <sz val="10.5"/>
        <rFont val="宋体"/>
        <family val="3"/>
        <charset val="134"/>
      </rPr>
      <t>年</t>
    </r>
    <r>
      <rPr>
        <sz val="10.5"/>
        <rFont val="Arial"/>
        <family val="2"/>
      </rPr>
      <t>)</t>
    </r>
  </si>
  <si>
    <r>
      <t>2-3</t>
    </r>
    <r>
      <rPr>
        <sz val="10.5"/>
        <rFont val="宋体"/>
        <family val="3"/>
        <charset val="134"/>
      </rPr>
      <t>年</t>
    </r>
    <r>
      <rPr>
        <sz val="10.5"/>
        <rFont val="Arial"/>
        <family val="2"/>
      </rPr>
      <t xml:space="preserve"> (</t>
    </r>
    <r>
      <rPr>
        <sz val="10.5"/>
        <rFont val="宋体"/>
        <family val="3"/>
        <charset val="134"/>
      </rPr>
      <t>含</t>
    </r>
    <r>
      <rPr>
        <sz val="10.5"/>
        <rFont val="Arial"/>
        <family val="2"/>
      </rPr>
      <t>3</t>
    </r>
    <r>
      <rPr>
        <sz val="10.5"/>
        <rFont val="宋体"/>
        <family val="3"/>
        <charset val="134"/>
      </rPr>
      <t>年</t>
    </r>
    <r>
      <rPr>
        <sz val="10.5"/>
        <rFont val="Arial"/>
        <family val="2"/>
      </rPr>
      <t>)</t>
    </r>
  </si>
  <si>
    <r>
      <t>3</t>
    </r>
    <r>
      <rPr>
        <sz val="10.5"/>
        <rFont val="宋体"/>
        <family val="3"/>
        <charset val="134"/>
      </rPr>
      <t>年以上</t>
    </r>
  </si>
  <si>
    <r>
      <t>合</t>
    </r>
    <r>
      <rPr>
        <sz val="10.5"/>
        <rFont val="Arial"/>
        <family val="2"/>
      </rPr>
      <t xml:space="preserve">   </t>
    </r>
    <r>
      <rPr>
        <sz val="10.5"/>
        <rFont val="宋体"/>
        <family val="3"/>
        <charset val="134"/>
      </rPr>
      <t>计</t>
    </r>
  </si>
  <si>
    <t>组合名称</t>
  </si>
  <si>
    <r>
      <t>组合</t>
    </r>
    <r>
      <rPr>
        <sz val="10.5"/>
        <color rgb="FFFF0000"/>
        <rFont val="Arial"/>
        <family val="2"/>
      </rPr>
      <t>1</t>
    </r>
  </si>
  <si>
    <r>
      <t>组合</t>
    </r>
    <r>
      <rPr>
        <sz val="10.5"/>
        <color rgb="FFFF0000"/>
        <rFont val="Arial"/>
        <family val="2"/>
      </rPr>
      <t>2</t>
    </r>
  </si>
  <si>
    <t>期末余额</t>
    <phoneticPr fontId="1" type="noConversion"/>
  </si>
  <si>
    <t>期末计提比例</t>
    <phoneticPr fontId="1" type="noConversion"/>
  </si>
  <si>
    <t>期初余额</t>
    <phoneticPr fontId="1" type="noConversion"/>
  </si>
  <si>
    <t>期初计提比例</t>
    <phoneticPr fontId="1" type="noConversion"/>
  </si>
  <si>
    <t>计提比例（%）</t>
  </si>
  <si>
    <t>-</t>
  </si>
  <si>
    <t>转回或收回金额</t>
  </si>
  <si>
    <t>转回或收回前累计已计提坏账准备金额</t>
  </si>
  <si>
    <t>转回或收回原因、方式</t>
  </si>
  <si>
    <t>合　计</t>
  </si>
  <si>
    <t>应收账款性质</t>
  </si>
  <si>
    <t>是否因关联交易产生</t>
  </si>
  <si>
    <t>占应收账款合计的比例（%）</t>
  </si>
  <si>
    <t>合   计</t>
  </si>
  <si>
    <t>终止确认金额</t>
  </si>
  <si>
    <t>与终止确认相关的利得和损失（损失以"-"填列）</t>
    <phoneticPr fontId="1" type="noConversion"/>
  </si>
  <si>
    <t>项   目</t>
  </si>
  <si>
    <t>年末金额</t>
  </si>
  <si>
    <t>资产：</t>
  </si>
  <si>
    <t>资产小计</t>
  </si>
  <si>
    <t>负债：</t>
  </si>
  <si>
    <t>负债小计</t>
  </si>
  <si>
    <t>杭州城投海潮建设发展有限公司</t>
  </si>
  <si>
    <t>杭州建工集团有限责任公司</t>
  </si>
  <si>
    <t>中国移动通信集团有限公司浙江分公司</t>
  </si>
  <si>
    <t>杭州三阳工贸有限公司</t>
  </si>
  <si>
    <t>中铁十四局集团建筑工程有限公司</t>
  </si>
  <si>
    <t>期初计提比例(%)</t>
    <phoneticPr fontId="1" type="noConversion"/>
  </si>
  <si>
    <t>组合1名称</t>
    <phoneticPr fontId="1" type="noConversion"/>
  </si>
  <si>
    <t>组合2名称</t>
    <phoneticPr fontId="1" type="noConversion"/>
  </si>
  <si>
    <t>账  龄</t>
  </si>
  <si>
    <t>1年以内</t>
  </si>
  <si>
    <t>1-2年</t>
  </si>
  <si>
    <t>2-3年</t>
  </si>
  <si>
    <t>3年以上</t>
  </si>
  <si>
    <t>计提比例(%)</t>
    <phoneticPr fontId="1" type="noConversion"/>
  </si>
  <si>
    <t>合计</t>
    <phoneticPr fontId="1" type="noConversion"/>
  </si>
  <si>
    <t>种   类</t>
  </si>
  <si>
    <t>已终止确认</t>
    <phoneticPr fontId="1" type="noConversion"/>
  </si>
  <si>
    <t>未终止确认</t>
    <phoneticPr fontId="1" type="noConversion"/>
  </si>
  <si>
    <t>期初数</t>
  </si>
  <si>
    <t>1 年以内</t>
  </si>
  <si>
    <t>1-2 年</t>
  </si>
  <si>
    <t>2-3 年</t>
  </si>
  <si>
    <t>3 年以上</t>
  </si>
  <si>
    <t>期末余额</t>
    <phoneticPr fontId="1" type="noConversion"/>
  </si>
  <si>
    <t>期末比例(%)</t>
    <phoneticPr fontId="1" type="noConversion"/>
  </si>
  <si>
    <t>期末减值准备</t>
    <phoneticPr fontId="1" type="noConversion"/>
  </si>
  <si>
    <t>期末账面价值</t>
  </si>
  <si>
    <t>期末账面价值</t>
    <phoneticPr fontId="1" type="noConversion"/>
  </si>
  <si>
    <t>期初余额</t>
    <phoneticPr fontId="1" type="noConversion"/>
  </si>
  <si>
    <t>期初比例(%)</t>
    <phoneticPr fontId="1" type="noConversion"/>
  </si>
  <si>
    <t>期初减值准备</t>
    <phoneticPr fontId="1" type="noConversion"/>
  </si>
  <si>
    <t>期初账面价值</t>
    <phoneticPr fontId="1" type="noConversion"/>
  </si>
  <si>
    <t>债权单位</t>
  </si>
  <si>
    <t>债务单位</t>
  </si>
  <si>
    <t>年末余额</t>
  </si>
  <si>
    <t>未结算的原因</t>
  </si>
  <si>
    <t>占预付款项合计的比例（%）</t>
  </si>
  <si>
    <t>单项金额重大并单项计提坏账准备的其他应收款项</t>
  </si>
  <si>
    <t>按信用风险特征组合计提坏账准备的其他应收款项</t>
  </si>
  <si>
    <t>单项金额虽不重大但单项计提坏账准备的其他应收款项</t>
  </si>
  <si>
    <t>应收利息</t>
  </si>
  <si>
    <t>应收股利</t>
  </si>
  <si>
    <t>其他应收款项</t>
  </si>
  <si>
    <t>定期存款</t>
  </si>
  <si>
    <t>委托贷款</t>
  </si>
  <si>
    <t>债券投资</t>
  </si>
  <si>
    <t>借款单位</t>
  </si>
  <si>
    <t>逾期时间（月）</t>
  </si>
  <si>
    <t>逾期原因</t>
  </si>
  <si>
    <t>是否发生减值及其判断依据</t>
  </si>
  <si>
    <t>未收回的原因</t>
  </si>
  <si>
    <t>账龄一年以内的应收股利</t>
  </si>
  <si>
    <t>其中：（1）</t>
  </si>
  <si>
    <t>…</t>
  </si>
  <si>
    <t>账龄一年以上的应收股利</t>
  </si>
  <si>
    <t>其他应收款项性质</t>
  </si>
  <si>
    <t>占其他应收款项合计的比例（%）</t>
  </si>
  <si>
    <t>种  类</t>
  </si>
  <si>
    <t>其中：应收利息</t>
  </si>
  <si>
    <t xml:space="preserve">      应收股利</t>
  </si>
  <si>
    <t xml:space="preserve">      其他应收款</t>
  </si>
  <si>
    <t>单项金额重大并单项计提坏账准备</t>
  </si>
  <si>
    <t>按信用风险特征组合计提坏账准备</t>
  </si>
  <si>
    <t>单项金额不重大但单项计提坏账准备</t>
  </si>
  <si>
    <t>期末账面余额</t>
  </si>
  <si>
    <t>3-4年</t>
  </si>
  <si>
    <t>4-5年</t>
  </si>
  <si>
    <t>5年以上</t>
  </si>
  <si>
    <t>第一阶段</t>
  </si>
  <si>
    <t>第二阶段</t>
  </si>
  <si>
    <t>第三阶段</t>
  </si>
  <si>
    <t>本期计提</t>
  </si>
  <si>
    <t>本期收回</t>
  </si>
  <si>
    <t>本期转回</t>
  </si>
  <si>
    <t>本期核销</t>
  </si>
  <si>
    <t>其他变动</t>
  </si>
  <si>
    <t>期初余额在本期</t>
    <phoneticPr fontId="1" type="noConversion"/>
  </si>
  <si>
    <t>--转入第二阶段</t>
    <phoneticPr fontId="1" type="noConversion"/>
  </si>
  <si>
    <t>--转入第三阶段</t>
    <phoneticPr fontId="1" type="noConversion"/>
  </si>
  <si>
    <t>--转回第二阶段</t>
    <phoneticPr fontId="1" type="noConversion"/>
  </si>
  <si>
    <t>--转回第一阶段</t>
    <phoneticPr fontId="1" type="noConversion"/>
  </si>
  <si>
    <t>押金保证金</t>
  </si>
  <si>
    <t>拆借款</t>
  </si>
  <si>
    <t>应收暂付款</t>
  </si>
  <si>
    <t>政府补助项目名称</t>
  </si>
  <si>
    <t>预计收取的时间、金额及依据</t>
  </si>
  <si>
    <t>账龄</t>
    <phoneticPr fontId="1" type="noConversion"/>
  </si>
  <si>
    <t>期末账面余额比例</t>
  </si>
  <si>
    <t>期末坏账准备</t>
  </si>
  <si>
    <t>期末坏账准备比例</t>
  </si>
  <si>
    <t>原材料</t>
  </si>
  <si>
    <t>自制半成品及在产品</t>
  </si>
  <si>
    <t>其中：在建房地产开发产品(由房地产开发企业填列）</t>
  </si>
  <si>
    <t>库存商品（产成品）</t>
  </si>
  <si>
    <t>其中：已完工房地产开发产品(由房地产开发企业填列）</t>
  </si>
  <si>
    <t>周转材料（包装物、低值易耗品等）</t>
  </si>
  <si>
    <t>消耗性生物资产</t>
  </si>
  <si>
    <t>合同资产中原计入存货的部分</t>
  </si>
  <si>
    <t>其中：尚未开发的土地储备(由房地产开发企业填列）</t>
  </si>
  <si>
    <t>期末余额</t>
    <phoneticPr fontId="1" type="noConversion"/>
  </si>
  <si>
    <t>期末跌价准备</t>
    <phoneticPr fontId="1" type="noConversion"/>
  </si>
  <si>
    <t>期末价值</t>
    <phoneticPr fontId="1" type="noConversion"/>
  </si>
  <si>
    <t>期初余额</t>
    <phoneticPr fontId="1" type="noConversion"/>
  </si>
  <si>
    <t>期初跌价准备</t>
    <phoneticPr fontId="1" type="noConversion"/>
  </si>
  <si>
    <t>期初价值</t>
    <phoneticPr fontId="1" type="noConversion"/>
  </si>
  <si>
    <t>在途物资</t>
  </si>
  <si>
    <t>在产品</t>
  </si>
  <si>
    <t>开发成本</t>
  </si>
  <si>
    <t>未完成劳务</t>
  </si>
  <si>
    <t>库存商品</t>
  </si>
  <si>
    <t>开发产品</t>
  </si>
  <si>
    <t>农产品</t>
  </si>
  <si>
    <t>发出商品</t>
  </si>
  <si>
    <t>委托代销商品</t>
  </si>
  <si>
    <t>委托加工物资</t>
  </si>
  <si>
    <t>包装物</t>
  </si>
  <si>
    <t>低值易耗品</t>
  </si>
  <si>
    <t>其他周转材料</t>
  </si>
  <si>
    <t>建造合同形成的已完工未结算资产</t>
  </si>
  <si>
    <t>本期减少</t>
    <phoneticPr fontId="1" type="noConversion"/>
  </si>
  <si>
    <t>本期减少-转回或转销</t>
    <phoneticPr fontId="1" type="noConversion"/>
  </si>
  <si>
    <t>项    目</t>
    <phoneticPr fontId="1" type="noConversion"/>
  </si>
  <si>
    <t>项目名称</t>
    <phoneticPr fontId="1" type="noConversion"/>
  </si>
  <si>
    <t>开工时间</t>
    <phoneticPr fontId="1" type="noConversion"/>
  </si>
  <si>
    <t>预计竣工时间</t>
    <phoneticPr fontId="1" type="noConversion"/>
  </si>
  <si>
    <t>预计总投资额</t>
    <phoneticPr fontId="1" type="noConversion"/>
  </si>
  <si>
    <t>最近一期竣工时间</t>
    <phoneticPr fontId="1" type="noConversion"/>
  </si>
  <si>
    <t>本期增加</t>
    <phoneticPr fontId="1" type="noConversion"/>
  </si>
  <si>
    <t>确定可变现净值      的具体依据</t>
  </si>
  <si>
    <t>本期转回             存货跌价准备的原因</t>
  </si>
  <si>
    <t>本期转销               存货跌价准备的原因</t>
  </si>
  <si>
    <t>相关产成品估计售价减去至完工估计将要发生的成本、估计的销售费用以及相关税费后的金额确定可变现净值</t>
  </si>
  <si>
    <t>以前期间计提了存货跌价准备的存货可变现净值上升</t>
  </si>
  <si>
    <t>本期已将期初计提存货跌价准备的存货售出</t>
  </si>
  <si>
    <t xml:space="preserve"> 合  　计 </t>
  </si>
  <si>
    <t>期末借款资本化余额</t>
    <phoneticPr fontId="1" type="noConversion"/>
  </si>
  <si>
    <t>减值准备</t>
  </si>
  <si>
    <t>账面价值</t>
  </si>
  <si>
    <t>本期</t>
    <phoneticPr fontId="1" type="noConversion"/>
  </si>
  <si>
    <t>期初金额</t>
    <phoneticPr fontId="1" type="noConversion"/>
  </si>
  <si>
    <t>期初确认的合同资产于本期结算</t>
    <phoneticPr fontId="1" type="noConversion"/>
  </si>
  <si>
    <t>由于履约进度计量的变化而增加的金额</t>
    <phoneticPr fontId="1" type="noConversion"/>
  </si>
  <si>
    <t>本期增加并结算金额</t>
    <phoneticPr fontId="1" type="noConversion"/>
  </si>
  <si>
    <t>期末金额</t>
    <phoneticPr fontId="1" type="noConversion"/>
  </si>
  <si>
    <t>年末账面价值</t>
  </si>
  <si>
    <t>公允价值</t>
  </si>
  <si>
    <t>预计出售费用</t>
  </si>
  <si>
    <t>持有待售非流动资产</t>
  </si>
  <si>
    <r>
      <t>其中：</t>
    </r>
    <r>
      <rPr>
        <sz val="10.5"/>
        <color rgb="FFFF0000"/>
        <rFont val="宋体"/>
        <family val="3"/>
        <charset val="134"/>
      </rPr>
      <t>固定资产</t>
    </r>
  </si>
  <si>
    <r>
      <t xml:space="preserve">      </t>
    </r>
    <r>
      <rPr>
        <sz val="10.5"/>
        <color rgb="FFFF0000"/>
        <rFont val="宋体"/>
        <family val="3"/>
        <charset val="134"/>
      </rPr>
      <t>投资性房地产</t>
    </r>
  </si>
  <si>
    <r>
      <t>小</t>
    </r>
    <r>
      <rPr>
        <sz val="10.5"/>
        <color theme="1"/>
        <rFont val="Arial"/>
        <family val="2"/>
      </rPr>
      <t xml:space="preserve">   </t>
    </r>
    <r>
      <rPr>
        <sz val="10.5"/>
        <color theme="1"/>
        <rFont val="宋体"/>
        <family val="3"/>
        <charset val="134"/>
      </rPr>
      <t>计</t>
    </r>
  </si>
  <si>
    <r>
      <t>持有待售的处置组——</t>
    </r>
    <r>
      <rPr>
        <b/>
        <sz val="10.5"/>
        <color theme="1"/>
        <rFont val="Arial"/>
        <family val="2"/>
      </rPr>
      <t>XX</t>
    </r>
    <r>
      <rPr>
        <b/>
        <sz val="10.5"/>
        <color theme="1"/>
        <rFont val="宋体"/>
        <family val="3"/>
        <charset val="134"/>
      </rPr>
      <t>中的资产</t>
    </r>
  </si>
  <si>
    <r>
      <t xml:space="preserve">      </t>
    </r>
    <r>
      <rPr>
        <sz val="10.5"/>
        <color rgb="FFFF0000"/>
        <rFont val="宋体"/>
        <family val="3"/>
        <charset val="134"/>
      </rPr>
      <t>商誉</t>
    </r>
  </si>
  <si>
    <t>预计出售时间</t>
    <phoneticPr fontId="1" type="noConversion"/>
  </si>
  <si>
    <t>年初账面价值</t>
  </si>
  <si>
    <t>本年计提</t>
  </si>
  <si>
    <t>其中：固定资产</t>
  </si>
  <si>
    <t>持有待售的处置组</t>
  </si>
  <si>
    <t xml:space="preserve"> </t>
  </si>
  <si>
    <t>其他减少</t>
    <phoneticPr fontId="1" type="noConversion"/>
  </si>
  <si>
    <t>本年转回</t>
    <phoneticPr fontId="1" type="noConversion"/>
  </si>
  <si>
    <t xml:space="preserve">  项  目</t>
  </si>
  <si>
    <t>其他综合收益累计金额</t>
  </si>
  <si>
    <t xml:space="preserve">  受影响的报表项目</t>
  </si>
  <si>
    <t>影响金额</t>
  </si>
  <si>
    <t>本期增加</t>
  </si>
  <si>
    <t>本期摊销</t>
  </si>
  <si>
    <t>本期计提减值</t>
  </si>
  <si>
    <t xml:space="preserve">小  计  </t>
  </si>
  <si>
    <t>初始成本</t>
  </si>
  <si>
    <t>利息调整</t>
  </si>
  <si>
    <t>应计利息</t>
  </si>
  <si>
    <t>国债</t>
  </si>
  <si>
    <t>金融债</t>
  </si>
  <si>
    <t>企业债</t>
  </si>
  <si>
    <t>初始成本</t>
    <phoneticPr fontId="1" type="noConversion"/>
  </si>
  <si>
    <t>面值</t>
  </si>
  <si>
    <t>票面利率</t>
  </si>
  <si>
    <t>实际利率</t>
  </si>
  <si>
    <t>到期日</t>
  </si>
  <si>
    <r>
      <t>项</t>
    </r>
    <r>
      <rPr>
        <sz val="10.5"/>
        <color theme="1"/>
        <rFont val="Arial"/>
        <family val="2"/>
      </rPr>
      <t xml:space="preserve">  </t>
    </r>
    <r>
      <rPr>
        <sz val="10.5"/>
        <color theme="1"/>
        <rFont val="宋体"/>
        <family val="3"/>
        <charset val="134"/>
      </rPr>
      <t>目</t>
    </r>
  </si>
  <si>
    <t>可供出售债务工具</t>
  </si>
  <si>
    <t>可供出售权益工具</t>
  </si>
  <si>
    <t>其中：按公允价值计量的</t>
  </si>
  <si>
    <r>
      <t xml:space="preserve">      </t>
    </r>
    <r>
      <rPr>
        <sz val="10.5"/>
        <color theme="1"/>
        <rFont val="宋体"/>
        <family val="3"/>
        <charset val="134"/>
      </rPr>
      <t>按成本计量的</t>
    </r>
  </si>
  <si>
    <r>
      <t>项</t>
    </r>
    <r>
      <rPr>
        <sz val="10.5"/>
        <color theme="1"/>
        <rFont val="Arial"/>
        <family val="2"/>
      </rPr>
      <t xml:space="preserve">   </t>
    </r>
    <r>
      <rPr>
        <sz val="10.5"/>
        <color theme="1"/>
        <rFont val="宋体"/>
        <family val="3"/>
        <charset val="134"/>
      </rPr>
      <t>目</t>
    </r>
  </si>
  <si>
    <r>
      <t>权益工具的成本</t>
    </r>
    <r>
      <rPr>
        <sz val="10.5"/>
        <color theme="1"/>
        <rFont val="Arial"/>
        <family val="2"/>
      </rPr>
      <t>/</t>
    </r>
    <r>
      <rPr>
        <sz val="10.5"/>
        <color theme="1"/>
        <rFont val="宋体"/>
        <family val="3"/>
        <charset val="134"/>
      </rPr>
      <t>债务工具的摊余成本</t>
    </r>
  </si>
  <si>
    <t>累计计入其他综合收益的公允价值变动金额</t>
  </si>
  <si>
    <t>已计提减值金额</t>
  </si>
  <si>
    <t>可供出售权益工具</t>
    <phoneticPr fontId="1" type="noConversion"/>
  </si>
  <si>
    <t>可供出售债务工具</t>
    <phoneticPr fontId="1" type="noConversion"/>
  </si>
  <si>
    <t>投资成本</t>
  </si>
  <si>
    <t>年末公允价值</t>
  </si>
  <si>
    <r>
      <t>公允价值相对于成本的下跌幅度（</t>
    </r>
    <r>
      <rPr>
        <sz val="10.5"/>
        <color theme="1"/>
        <rFont val="Arial"/>
        <family val="2"/>
      </rPr>
      <t>%</t>
    </r>
    <r>
      <rPr>
        <sz val="10.5"/>
        <color theme="1"/>
        <rFont val="宋体"/>
        <family val="3"/>
        <charset val="134"/>
      </rPr>
      <t>）</t>
    </r>
  </si>
  <si>
    <t>持续下跌时间（个月）</t>
  </si>
  <si>
    <t>未计提减值原因</t>
  </si>
  <si>
    <t>可供出售权益工具项目</t>
    <phoneticPr fontId="1" type="noConversion"/>
  </si>
  <si>
    <t>公允价值变动</t>
    <phoneticPr fontId="1" type="noConversion"/>
  </si>
  <si>
    <t>债券项目</t>
  </si>
  <si>
    <t>被投资单位</t>
  </si>
  <si>
    <r>
      <t>在被投资单位持股比例（</t>
    </r>
    <r>
      <rPr>
        <sz val="10.5"/>
        <color theme="1"/>
        <rFont val="Arial"/>
        <family val="2"/>
      </rPr>
      <t>%</t>
    </r>
    <r>
      <rPr>
        <sz val="10.5"/>
        <color theme="1"/>
        <rFont val="宋体"/>
        <family val="3"/>
        <charset val="134"/>
      </rPr>
      <t>）</t>
    </r>
  </si>
  <si>
    <t>本年减少</t>
  </si>
  <si>
    <r>
      <t>合</t>
    </r>
    <r>
      <rPr>
        <sz val="10.5"/>
        <color theme="1"/>
        <rFont val="Arial"/>
        <family val="2"/>
      </rPr>
      <t xml:space="preserve">     </t>
    </r>
    <r>
      <rPr>
        <sz val="10.5"/>
        <color theme="1"/>
        <rFont val="宋体"/>
        <family val="3"/>
        <charset val="134"/>
      </rPr>
      <t>计</t>
    </r>
  </si>
  <si>
    <t>期末余额</t>
  </si>
  <si>
    <t>本期计提减值</t>
    <phoneticPr fontId="1" type="noConversion"/>
  </si>
  <si>
    <t>本期减值转销</t>
    <phoneticPr fontId="1" type="noConversion"/>
  </si>
  <si>
    <t>本年现金红利</t>
    <phoneticPr fontId="1" type="noConversion"/>
  </si>
  <si>
    <t>可供出售金融资产分类</t>
  </si>
  <si>
    <t>年初已计提减值余额</t>
  </si>
  <si>
    <t>其中：从其他综合收益转入</t>
  </si>
  <si>
    <t>其中：期后公允价值回升转回</t>
  </si>
  <si>
    <t>年末已计提减值余额</t>
  </si>
  <si>
    <t>其他</t>
    <phoneticPr fontId="1" type="noConversion"/>
  </si>
  <si>
    <t>折现率区间</t>
  </si>
  <si>
    <t>融资租赁款</t>
  </si>
  <si>
    <t>分期收款销售商品</t>
  </si>
  <si>
    <t>分期收款提供劳务</t>
  </si>
  <si>
    <t>期末账面减值</t>
    <phoneticPr fontId="1" type="noConversion"/>
  </si>
  <si>
    <t xml:space="preserve">    其中：未实现融资收益</t>
    <phoneticPr fontId="1" type="noConversion"/>
  </si>
  <si>
    <r>
      <t>金融资产转移方式</t>
    </r>
    <r>
      <rPr>
        <sz val="10.5"/>
        <color theme="1"/>
        <rFont val="Arial"/>
        <family val="2"/>
      </rPr>
      <t xml:space="preserve"> </t>
    </r>
  </si>
  <si>
    <t>终止确认的长期应收款金额</t>
  </si>
  <si>
    <t>与终止确认相关的利得或损失</t>
  </si>
  <si>
    <r>
      <t xml:space="preserve"> </t>
    </r>
    <r>
      <rPr>
        <sz val="10.5"/>
        <color theme="1"/>
        <rFont val="宋体"/>
        <family val="3"/>
        <charset val="134"/>
      </rPr>
      <t>合</t>
    </r>
    <r>
      <rPr>
        <sz val="10.5"/>
        <color theme="1"/>
        <rFont val="Arial"/>
        <family val="2"/>
      </rPr>
      <t xml:space="preserve">  </t>
    </r>
    <r>
      <rPr>
        <sz val="10.5"/>
        <color theme="1"/>
        <rFont val="宋体"/>
        <family val="3"/>
        <charset val="134"/>
      </rPr>
      <t>计</t>
    </r>
    <r>
      <rPr>
        <sz val="10.5"/>
        <color theme="1"/>
        <rFont val="Arial"/>
        <family val="2"/>
      </rPr>
      <t xml:space="preserve"> </t>
    </r>
  </si>
  <si>
    <r>
      <t>项</t>
    </r>
    <r>
      <rPr>
        <sz val="10.5"/>
        <color theme="1"/>
        <rFont val="Arial"/>
        <family val="2"/>
      </rPr>
      <t xml:space="preserve">    </t>
    </r>
    <r>
      <rPr>
        <sz val="10.5"/>
        <color theme="1"/>
        <rFont val="宋体"/>
        <family val="3"/>
        <charset val="134"/>
      </rPr>
      <t>目</t>
    </r>
    <r>
      <rPr>
        <sz val="10.5"/>
        <color theme="1"/>
        <rFont val="Arial"/>
        <family val="2"/>
      </rPr>
      <t xml:space="preserve"> </t>
    </r>
  </si>
  <si>
    <r>
      <rPr>
        <sz val="10.5"/>
        <color theme="1"/>
        <rFont val="宋体"/>
        <family val="2"/>
        <charset val="134"/>
      </rPr>
      <t>期末</t>
    </r>
    <r>
      <rPr>
        <sz val="10.5"/>
        <color theme="1"/>
        <rFont val="宋体"/>
        <family val="3"/>
        <charset val="134"/>
      </rPr>
      <t>金额</t>
    </r>
    <r>
      <rPr>
        <sz val="10.5"/>
        <color theme="1"/>
        <rFont val="Arial"/>
        <family val="2"/>
      </rPr>
      <t xml:space="preserve"> </t>
    </r>
    <phoneticPr fontId="1" type="noConversion"/>
  </si>
  <si>
    <t xml:space="preserve"> 项    目 </t>
  </si>
  <si>
    <t xml:space="preserve"> 对子公司投资 </t>
  </si>
  <si>
    <t xml:space="preserve"> 对合营企业投资 </t>
  </si>
  <si>
    <t xml:space="preserve"> 对联营企业投资 </t>
  </si>
  <si>
    <t xml:space="preserve"> 小    计</t>
  </si>
  <si>
    <t xml:space="preserve"> 减：长期股权投资减值准备 </t>
  </si>
  <si>
    <t xml:space="preserve"> 合    计 </t>
  </si>
  <si>
    <t>年初余额</t>
  </si>
  <si>
    <t>追加投资</t>
  </si>
  <si>
    <t>减少投资</t>
  </si>
  <si>
    <t>权益法下确认的投资损益</t>
  </si>
  <si>
    <t>其他综合收益调整</t>
  </si>
  <si>
    <t>其他权益变动</t>
  </si>
  <si>
    <t>一、合营企业</t>
  </si>
  <si>
    <t>二、联营企业</t>
  </si>
  <si>
    <t>减值准备期末余额</t>
  </si>
  <si>
    <t>宣告发放现金股利或利润</t>
  </si>
  <si>
    <t>计提减值准备</t>
  </si>
  <si>
    <t>项 目</t>
  </si>
  <si>
    <t>企业1</t>
  </si>
  <si>
    <t>企业2</t>
  </si>
  <si>
    <t xml:space="preserve">流动资产 </t>
  </si>
  <si>
    <t xml:space="preserve">非流动资产 </t>
  </si>
  <si>
    <t xml:space="preserve">资产合计 </t>
  </si>
  <si>
    <t xml:space="preserve">流动负债 </t>
  </si>
  <si>
    <t xml:space="preserve">非流动负债 </t>
  </si>
  <si>
    <t xml:space="preserve">负债合计 </t>
  </si>
  <si>
    <t xml:space="preserve">净资产 </t>
  </si>
  <si>
    <t xml:space="preserve">按持股比例计算的净资产份额 </t>
  </si>
  <si>
    <t xml:space="preserve">调整事项 </t>
  </si>
  <si>
    <t xml:space="preserve">对合营企业权益投资的账面价值 </t>
  </si>
  <si>
    <t xml:space="preserve">存在公开报价的权益投资的公允价值 </t>
  </si>
  <si>
    <t xml:space="preserve">营业收入 </t>
  </si>
  <si>
    <t xml:space="preserve">财务费用 </t>
  </si>
  <si>
    <t xml:space="preserve">所得税费用 </t>
  </si>
  <si>
    <t xml:space="preserve">净利润 </t>
  </si>
  <si>
    <t xml:space="preserve">其他综合收益 </t>
  </si>
  <si>
    <t xml:space="preserve">综合收益总额 </t>
  </si>
  <si>
    <t>企业本年收到的来自合营企业的股利</t>
  </si>
  <si>
    <t>企业3</t>
    <phoneticPr fontId="1" type="noConversion"/>
  </si>
  <si>
    <r>
      <t>项</t>
    </r>
    <r>
      <rPr>
        <sz val="10.5"/>
        <color theme="1"/>
        <rFont val="Arial"/>
        <family val="2"/>
      </rPr>
      <t xml:space="preserve"> </t>
    </r>
    <r>
      <rPr>
        <sz val="10.5"/>
        <color theme="1"/>
        <rFont val="宋体"/>
        <family val="3"/>
        <charset val="134"/>
      </rPr>
      <t>目</t>
    </r>
  </si>
  <si>
    <t xml:space="preserve">对联营企业权益投资的账面价值 </t>
  </si>
  <si>
    <t>企业本年收到的来自联营企业的股利</t>
  </si>
  <si>
    <t xml:space="preserve">合营企业： </t>
  </si>
  <si>
    <t xml:space="preserve">投资账面价值合计 </t>
  </si>
  <si>
    <t xml:space="preserve">下列各项按持股比例计算的合计数 </t>
  </si>
  <si>
    <t xml:space="preserve">联营企业： </t>
  </si>
  <si>
    <t>本期数</t>
    <phoneticPr fontId="1" type="noConversion"/>
  </si>
  <si>
    <t>上期数</t>
    <phoneticPr fontId="1" type="noConversion"/>
  </si>
  <si>
    <t>合营企业或联营企业名称</t>
    <phoneticPr fontId="1" type="noConversion"/>
  </si>
  <si>
    <t>前期累积未确认的损失</t>
    <phoneticPr fontId="1" type="noConversion"/>
  </si>
  <si>
    <t>本期未确认的损失(或本期分享的净利润)</t>
    <phoneticPr fontId="1" type="noConversion"/>
  </si>
  <si>
    <t>本期末累积未确认的损失</t>
    <phoneticPr fontId="1" type="noConversion"/>
  </si>
  <si>
    <t>累计利得</t>
  </si>
  <si>
    <t>本期确认的股利收入</t>
  </si>
  <si>
    <t>累计损失</t>
  </si>
  <si>
    <t>其他综合收益转入留存收益的金额</t>
  </si>
  <si>
    <t>指定为以公允价值计量且其变动计入其他综合收益的原因</t>
  </si>
  <si>
    <t>其他综合收益转入留存收益的原因</t>
  </si>
  <si>
    <t>XX公司股权投资</t>
  </si>
  <si>
    <t>合 计</t>
  </si>
  <si>
    <t>衍生金融资产</t>
  </si>
  <si>
    <r>
      <t>项</t>
    </r>
    <r>
      <rPr>
        <sz val="10.5"/>
        <color theme="1"/>
        <rFont val="Times New Roman"/>
        <family val="1"/>
      </rPr>
      <t xml:space="preserve">  </t>
    </r>
    <r>
      <rPr>
        <sz val="10.5"/>
        <color theme="1"/>
        <rFont val="宋体"/>
        <family val="3"/>
        <charset val="134"/>
      </rPr>
      <t>目</t>
    </r>
  </si>
  <si>
    <t>房屋及建筑物</t>
  </si>
  <si>
    <t>土地使用权</t>
  </si>
  <si>
    <t>在建工程</t>
  </si>
  <si>
    <r>
      <t>合</t>
    </r>
    <r>
      <rPr>
        <sz val="10.5"/>
        <color theme="1"/>
        <rFont val="Times New Roman"/>
        <family val="1"/>
      </rPr>
      <t xml:space="preserve">  </t>
    </r>
    <r>
      <rPr>
        <sz val="10.5"/>
        <color theme="1"/>
        <rFont val="宋体"/>
        <family val="3"/>
        <charset val="134"/>
      </rPr>
      <t>计</t>
    </r>
  </si>
  <si>
    <t>账面原值</t>
  </si>
  <si>
    <t>房屋、建筑物</t>
  </si>
  <si>
    <t>一、账面原值</t>
  </si>
  <si>
    <r>
      <t>1</t>
    </r>
    <r>
      <rPr>
        <sz val="10.5"/>
        <color theme="1"/>
        <rFont val="宋体"/>
        <family val="3"/>
        <charset val="134"/>
      </rPr>
      <t>、年初余额</t>
    </r>
  </si>
  <si>
    <r>
      <t>2</t>
    </r>
    <r>
      <rPr>
        <sz val="10.5"/>
        <color theme="1"/>
        <rFont val="宋体"/>
        <family val="3"/>
        <charset val="134"/>
      </rPr>
      <t>、本期增加金额</t>
    </r>
  </si>
  <si>
    <r>
      <t>（</t>
    </r>
    <r>
      <rPr>
        <sz val="10.5"/>
        <color theme="1"/>
        <rFont val="Arial"/>
        <family val="2"/>
      </rPr>
      <t>1</t>
    </r>
    <r>
      <rPr>
        <sz val="10.5"/>
        <color theme="1"/>
        <rFont val="宋体"/>
        <family val="3"/>
        <charset val="134"/>
      </rPr>
      <t>）外购</t>
    </r>
  </si>
  <si>
    <r>
      <t>（</t>
    </r>
    <r>
      <rPr>
        <sz val="10.5"/>
        <color theme="1"/>
        <rFont val="Arial"/>
        <family val="2"/>
      </rPr>
      <t>2</t>
    </r>
    <r>
      <rPr>
        <sz val="10.5"/>
        <color theme="1"/>
        <rFont val="宋体"/>
        <family val="3"/>
        <charset val="134"/>
      </rPr>
      <t>）存货</t>
    </r>
    <r>
      <rPr>
        <sz val="10.5"/>
        <color theme="1"/>
        <rFont val="Arial"/>
        <family val="2"/>
      </rPr>
      <t>\</t>
    </r>
    <r>
      <rPr>
        <sz val="10.5"/>
        <color theme="1"/>
        <rFont val="宋体"/>
        <family val="3"/>
        <charset val="134"/>
      </rPr>
      <t>固定资产</t>
    </r>
    <r>
      <rPr>
        <sz val="10.5"/>
        <color theme="1"/>
        <rFont val="Arial"/>
        <family val="2"/>
      </rPr>
      <t>\</t>
    </r>
    <r>
      <rPr>
        <sz val="10.5"/>
        <color theme="1"/>
        <rFont val="宋体"/>
        <family val="3"/>
        <charset val="134"/>
      </rPr>
      <t>在建工程转入</t>
    </r>
  </si>
  <si>
    <r>
      <t>（</t>
    </r>
    <r>
      <rPr>
        <sz val="10.5"/>
        <color theme="1"/>
        <rFont val="Arial"/>
        <family val="2"/>
      </rPr>
      <t>3</t>
    </r>
    <r>
      <rPr>
        <sz val="10.5"/>
        <color theme="1"/>
        <rFont val="宋体"/>
        <family val="3"/>
        <charset val="134"/>
      </rPr>
      <t>）企业合并增加</t>
    </r>
  </si>
  <si>
    <r>
      <t>3</t>
    </r>
    <r>
      <rPr>
        <sz val="10.5"/>
        <color theme="1"/>
        <rFont val="宋体"/>
        <family val="3"/>
        <charset val="134"/>
      </rPr>
      <t>、本期减少金额</t>
    </r>
  </si>
  <si>
    <r>
      <t>（</t>
    </r>
    <r>
      <rPr>
        <sz val="10.5"/>
        <color theme="1"/>
        <rFont val="Arial"/>
        <family val="2"/>
      </rPr>
      <t>1</t>
    </r>
    <r>
      <rPr>
        <sz val="10.5"/>
        <color theme="1"/>
        <rFont val="宋体"/>
        <family val="3"/>
        <charset val="134"/>
      </rPr>
      <t>）处置</t>
    </r>
  </si>
  <si>
    <r>
      <t>（</t>
    </r>
    <r>
      <rPr>
        <sz val="10.5"/>
        <color theme="1"/>
        <rFont val="Arial"/>
        <family val="2"/>
      </rPr>
      <t>2</t>
    </r>
    <r>
      <rPr>
        <sz val="10.5"/>
        <color theme="1"/>
        <rFont val="宋体"/>
        <family val="3"/>
        <charset val="134"/>
      </rPr>
      <t>）其他转出</t>
    </r>
  </si>
  <si>
    <r>
      <t>4</t>
    </r>
    <r>
      <rPr>
        <sz val="10.5"/>
        <color theme="1"/>
        <rFont val="宋体"/>
        <family val="3"/>
        <charset val="134"/>
      </rPr>
      <t>、期末余额</t>
    </r>
  </si>
  <si>
    <t>二、累计折旧和累计摊销</t>
  </si>
  <si>
    <r>
      <t>（</t>
    </r>
    <r>
      <rPr>
        <sz val="10.5"/>
        <color theme="1"/>
        <rFont val="Arial"/>
        <family val="2"/>
      </rPr>
      <t>1</t>
    </r>
    <r>
      <rPr>
        <sz val="10.5"/>
        <color theme="1"/>
        <rFont val="宋体"/>
        <family val="3"/>
        <charset val="134"/>
      </rPr>
      <t>）计提或摊销</t>
    </r>
  </si>
  <si>
    <t>三、减值准备</t>
  </si>
  <si>
    <r>
      <t>（</t>
    </r>
    <r>
      <rPr>
        <sz val="10.5"/>
        <color theme="1"/>
        <rFont val="Arial"/>
        <family val="2"/>
      </rPr>
      <t>1</t>
    </r>
    <r>
      <rPr>
        <sz val="10.5"/>
        <color theme="1"/>
        <rFont val="宋体"/>
        <family val="3"/>
        <charset val="134"/>
      </rPr>
      <t>）计提</t>
    </r>
  </si>
  <si>
    <t>四、账面价值</t>
  </si>
  <si>
    <r>
      <t>1</t>
    </r>
    <r>
      <rPr>
        <sz val="10.5"/>
        <color theme="1"/>
        <rFont val="宋体"/>
        <family val="3"/>
        <charset val="134"/>
      </rPr>
      <t>、期末账面价值</t>
    </r>
  </si>
  <si>
    <r>
      <t>2</t>
    </r>
    <r>
      <rPr>
        <sz val="10.5"/>
        <color theme="1"/>
        <rFont val="宋体"/>
        <family val="3"/>
        <charset val="134"/>
      </rPr>
      <t>、年初账面价值</t>
    </r>
  </si>
  <si>
    <t>一、年初余额</t>
  </si>
  <si>
    <t>二、本期变动</t>
  </si>
  <si>
    <t>加：外购</t>
  </si>
  <si>
    <r>
      <t xml:space="preserve">    </t>
    </r>
    <r>
      <rPr>
        <sz val="10.5"/>
        <color theme="1"/>
        <rFont val="宋体"/>
        <family val="3"/>
        <charset val="134"/>
      </rPr>
      <t>存货</t>
    </r>
    <r>
      <rPr>
        <sz val="10.5"/>
        <color theme="1"/>
        <rFont val="Arial"/>
        <family val="2"/>
      </rPr>
      <t>\</t>
    </r>
    <r>
      <rPr>
        <sz val="10.5"/>
        <color theme="1"/>
        <rFont val="宋体"/>
        <family val="3"/>
        <charset val="134"/>
      </rPr>
      <t>固定资产</t>
    </r>
    <r>
      <rPr>
        <sz val="10.5"/>
        <color theme="1"/>
        <rFont val="Arial"/>
        <family val="2"/>
      </rPr>
      <t>\</t>
    </r>
    <r>
      <rPr>
        <sz val="10.5"/>
        <color theme="1"/>
        <rFont val="宋体"/>
        <family val="3"/>
        <charset val="134"/>
      </rPr>
      <t>在建工程转入</t>
    </r>
  </si>
  <si>
    <r>
      <t xml:space="preserve">    </t>
    </r>
    <r>
      <rPr>
        <sz val="10.5"/>
        <color theme="1"/>
        <rFont val="宋体"/>
        <family val="3"/>
        <charset val="134"/>
      </rPr>
      <t>企业合并增加</t>
    </r>
  </si>
  <si>
    <t>减：处置</t>
  </si>
  <si>
    <r>
      <t xml:space="preserve">    </t>
    </r>
    <r>
      <rPr>
        <sz val="10.5"/>
        <color theme="1"/>
        <rFont val="宋体"/>
        <family val="3"/>
        <charset val="134"/>
      </rPr>
      <t>其他转出</t>
    </r>
  </si>
  <si>
    <t>公允价值变动</t>
  </si>
  <si>
    <t>三、期末余额</t>
  </si>
  <si>
    <r>
      <t>项</t>
    </r>
    <r>
      <rPr>
        <sz val="10.5"/>
        <color theme="1"/>
        <rFont val="Arial"/>
        <family val="2"/>
      </rPr>
      <t xml:space="preserve">     </t>
    </r>
    <r>
      <rPr>
        <sz val="10.5"/>
        <color theme="1"/>
        <rFont val="宋体"/>
        <family val="3"/>
        <charset val="134"/>
      </rPr>
      <t>目</t>
    </r>
  </si>
  <si>
    <t>未办妥产权证书原因</t>
  </si>
  <si>
    <t>固定资产清理</t>
  </si>
  <si>
    <t>机器设备</t>
  </si>
  <si>
    <t>运输设备</t>
  </si>
  <si>
    <r>
      <t>（</t>
    </r>
    <r>
      <rPr>
        <sz val="10.5"/>
        <color theme="1"/>
        <rFont val="Arial"/>
        <family val="2"/>
      </rPr>
      <t>1</t>
    </r>
    <r>
      <rPr>
        <sz val="10.5"/>
        <color theme="1"/>
        <rFont val="宋体"/>
        <family val="3"/>
        <charset val="134"/>
      </rPr>
      <t>）购置</t>
    </r>
  </si>
  <si>
    <r>
      <t>（</t>
    </r>
    <r>
      <rPr>
        <sz val="10.5"/>
        <color theme="1"/>
        <rFont val="Arial"/>
        <family val="2"/>
      </rPr>
      <t>2</t>
    </r>
    <r>
      <rPr>
        <sz val="10.5"/>
        <color theme="1"/>
        <rFont val="宋体"/>
        <family val="3"/>
        <charset val="134"/>
      </rPr>
      <t>）在建工程转入</t>
    </r>
  </si>
  <si>
    <r>
      <t>（</t>
    </r>
    <r>
      <rPr>
        <sz val="10.5"/>
        <color theme="1"/>
        <rFont val="Arial"/>
        <family val="2"/>
      </rPr>
      <t>1</t>
    </r>
    <r>
      <rPr>
        <sz val="10.5"/>
        <color theme="1"/>
        <rFont val="宋体"/>
        <family val="3"/>
        <charset val="134"/>
      </rPr>
      <t>）处置或报废</t>
    </r>
  </si>
  <si>
    <t>二、累计折旧</t>
  </si>
  <si>
    <t>办公设备</t>
    <phoneticPr fontId="1" type="noConversion"/>
  </si>
  <si>
    <t>累计折旧</t>
  </si>
  <si>
    <t>备注</t>
  </si>
  <si>
    <t>通用设备</t>
  </si>
  <si>
    <t>专用设备</t>
  </si>
  <si>
    <t>运输工具</t>
  </si>
  <si>
    <t>其他设备</t>
  </si>
  <si>
    <t>未办妥产权证书的原因</t>
  </si>
  <si>
    <t>工程物资</t>
  </si>
  <si>
    <t>工程名称</t>
  </si>
  <si>
    <t>预算数</t>
  </si>
  <si>
    <t>转入固定资产</t>
  </si>
  <si>
    <t>其他减少</t>
  </si>
  <si>
    <t>工程累计投入占预算比例(%)</t>
  </si>
  <si>
    <t>工程进度(%)</t>
  </si>
  <si>
    <t>本期利息资本化率(%)</t>
  </si>
  <si>
    <t>资金来源</t>
  </si>
  <si>
    <t>利息资本化累计金额</t>
    <phoneticPr fontId="1" type="noConversion"/>
  </si>
  <si>
    <t>本期利息资本化金额</t>
    <phoneticPr fontId="1" type="noConversion"/>
  </si>
  <si>
    <t>本期计提金额</t>
  </si>
  <si>
    <t>计提原因</t>
  </si>
  <si>
    <t>专用材料</t>
  </si>
  <si>
    <t>工器具</t>
  </si>
  <si>
    <t>种植业-小麦</t>
    <phoneticPr fontId="1" type="noConversion"/>
  </si>
  <si>
    <t>种植业-玉米</t>
    <phoneticPr fontId="1" type="noConversion"/>
  </si>
  <si>
    <t>畜牧养殖业-牛</t>
    <phoneticPr fontId="1" type="noConversion"/>
  </si>
  <si>
    <t>畜牧养殖业-猪</t>
    <phoneticPr fontId="1" type="noConversion"/>
  </si>
  <si>
    <t>1、期初数</t>
    <phoneticPr fontId="1" type="noConversion"/>
  </si>
  <si>
    <t>2、本期增加金额</t>
    <phoneticPr fontId="1" type="noConversion"/>
  </si>
  <si>
    <t>（1） 外购</t>
    <phoneticPr fontId="1" type="noConversion"/>
  </si>
  <si>
    <t>（2）自行培育</t>
    <phoneticPr fontId="1" type="noConversion"/>
  </si>
  <si>
    <t>3、本期减少金额</t>
    <phoneticPr fontId="1" type="noConversion"/>
  </si>
  <si>
    <t>（1）处置</t>
    <phoneticPr fontId="1" type="noConversion"/>
  </si>
  <si>
    <t>4、期末数</t>
    <phoneticPr fontId="1" type="noConversion"/>
  </si>
  <si>
    <t>二、累计折旧</t>
    <phoneticPr fontId="1" type="noConversion"/>
  </si>
  <si>
    <t>（1）计提</t>
    <phoneticPr fontId="1" type="noConversion"/>
  </si>
  <si>
    <t>三、减值准备</t>
    <phoneticPr fontId="1" type="noConversion"/>
  </si>
  <si>
    <t>四、账面价值</t>
    <phoneticPr fontId="1" type="noConversion"/>
  </si>
  <si>
    <t>1、期末账面价值</t>
    <phoneticPr fontId="1" type="noConversion"/>
  </si>
  <si>
    <t>2、期初账面价值</t>
    <phoneticPr fontId="1" type="noConversion"/>
  </si>
  <si>
    <t>本期增加金额</t>
  </si>
  <si>
    <t>1) 外购</t>
  </si>
  <si>
    <t>2) 自行建造</t>
  </si>
  <si>
    <t>本期减少金额</t>
  </si>
  <si>
    <t>1) 处置</t>
  </si>
  <si>
    <t>1) 计提</t>
  </si>
  <si>
    <r>
      <t>（</t>
    </r>
    <r>
      <rPr>
        <sz val="10.5"/>
        <color theme="1"/>
        <rFont val="Arial"/>
        <family val="2"/>
      </rPr>
      <t>1</t>
    </r>
    <r>
      <rPr>
        <sz val="10.5"/>
        <color theme="1"/>
        <rFont val="宋体"/>
        <family val="3"/>
        <charset val="134"/>
      </rPr>
      <t>）新增租赁合同</t>
    </r>
    <phoneticPr fontId="1" type="noConversion"/>
  </si>
  <si>
    <r>
      <t>（</t>
    </r>
    <r>
      <rPr>
        <sz val="10.5"/>
        <color theme="1"/>
        <rFont val="Arial"/>
        <family val="2"/>
      </rPr>
      <t>2</t>
    </r>
    <r>
      <rPr>
        <sz val="10.5"/>
        <color theme="1"/>
        <rFont val="宋体"/>
        <family val="3"/>
        <charset val="134"/>
      </rPr>
      <t>）企业合并增加</t>
    </r>
    <phoneticPr fontId="1" type="noConversion"/>
  </si>
  <si>
    <r>
      <t>（</t>
    </r>
    <r>
      <rPr>
        <sz val="10.5"/>
        <color theme="1"/>
        <rFont val="Arial"/>
        <family val="2"/>
      </rPr>
      <t>1</t>
    </r>
    <r>
      <rPr>
        <sz val="10.5"/>
        <color theme="1"/>
        <rFont val="宋体"/>
        <family val="3"/>
        <charset val="134"/>
      </rPr>
      <t>）租赁合同到期</t>
    </r>
    <phoneticPr fontId="1" type="noConversion"/>
  </si>
  <si>
    <r>
      <t>（</t>
    </r>
    <r>
      <rPr>
        <sz val="10.5"/>
        <color theme="1"/>
        <rFont val="Arial"/>
        <family val="2"/>
      </rPr>
      <t>2</t>
    </r>
    <r>
      <rPr>
        <sz val="10.5"/>
        <color theme="1"/>
        <rFont val="微软雅黑"/>
        <family val="2"/>
        <charset val="134"/>
      </rPr>
      <t>）其他</t>
    </r>
    <phoneticPr fontId="1" type="noConversion"/>
  </si>
  <si>
    <r>
      <t>1</t>
    </r>
    <r>
      <rPr>
        <sz val="10.5"/>
        <color theme="1"/>
        <rFont val="宋体"/>
        <family val="3"/>
        <charset val="134"/>
      </rPr>
      <t>、期初余额</t>
    </r>
    <phoneticPr fontId="1" type="noConversion"/>
  </si>
  <si>
    <r>
      <t>2</t>
    </r>
    <r>
      <rPr>
        <sz val="10.5"/>
        <color theme="1"/>
        <rFont val="宋体"/>
        <family val="3"/>
        <charset val="134"/>
      </rPr>
      <t>、期初账面价值</t>
    </r>
    <phoneticPr fontId="1" type="noConversion"/>
  </si>
  <si>
    <r>
      <t>1</t>
    </r>
    <r>
      <rPr>
        <sz val="10.5"/>
        <color theme="1"/>
        <rFont val="宋体"/>
        <family val="3"/>
        <charset val="134"/>
      </rPr>
      <t>、期初余额</t>
    </r>
    <phoneticPr fontId="1" type="noConversion"/>
  </si>
  <si>
    <r>
      <t>2</t>
    </r>
    <r>
      <rPr>
        <sz val="10.5"/>
        <color theme="1"/>
        <rFont val="宋体"/>
        <family val="3"/>
        <charset val="134"/>
      </rPr>
      <t>、期初账面价值</t>
    </r>
    <phoneticPr fontId="1" type="noConversion"/>
  </si>
  <si>
    <t>专利权</t>
  </si>
  <si>
    <t>非专利技术</t>
  </si>
  <si>
    <r>
      <t>（</t>
    </r>
    <r>
      <rPr>
        <sz val="10.5"/>
        <color theme="1"/>
        <rFont val="Arial"/>
        <family val="2"/>
      </rPr>
      <t>1</t>
    </r>
    <r>
      <rPr>
        <sz val="10.5"/>
        <color theme="1"/>
        <rFont val="宋体"/>
        <family val="3"/>
        <charset val="134"/>
      </rPr>
      <t>）购置</t>
    </r>
    <phoneticPr fontId="1" type="noConversion"/>
  </si>
  <si>
    <r>
      <t>（</t>
    </r>
    <r>
      <rPr>
        <sz val="10.5"/>
        <color theme="1"/>
        <rFont val="Arial"/>
        <family val="2"/>
      </rPr>
      <t>2</t>
    </r>
    <r>
      <rPr>
        <sz val="10.5"/>
        <color theme="1"/>
        <rFont val="微软雅黑"/>
        <family val="2"/>
        <charset val="134"/>
      </rPr>
      <t>）内部研发</t>
    </r>
    <phoneticPr fontId="1" type="noConversion"/>
  </si>
  <si>
    <r>
      <t>（</t>
    </r>
    <r>
      <rPr>
        <sz val="10.5"/>
        <color theme="1"/>
        <rFont val="Arial"/>
        <family val="2"/>
      </rPr>
      <t>3</t>
    </r>
    <r>
      <rPr>
        <sz val="10.5"/>
        <color theme="1"/>
        <rFont val="宋体"/>
        <family val="3"/>
        <charset val="134"/>
      </rPr>
      <t>）企业合并增加</t>
    </r>
    <phoneticPr fontId="1" type="noConversion"/>
  </si>
  <si>
    <r>
      <t>（</t>
    </r>
    <r>
      <rPr>
        <sz val="10.5"/>
        <color theme="1"/>
        <rFont val="Arial"/>
        <family val="2"/>
      </rPr>
      <t>4</t>
    </r>
    <r>
      <rPr>
        <sz val="10.5"/>
        <color theme="1"/>
        <rFont val="微软雅黑"/>
        <family val="2"/>
        <charset val="134"/>
      </rPr>
      <t>）投资性房地产转为自用</t>
    </r>
    <phoneticPr fontId="1" type="noConversion"/>
  </si>
  <si>
    <r>
      <t>（</t>
    </r>
    <r>
      <rPr>
        <sz val="10.5"/>
        <color theme="1"/>
        <rFont val="Arial"/>
        <family val="2"/>
      </rPr>
      <t>5</t>
    </r>
    <r>
      <rPr>
        <sz val="10.5"/>
        <color theme="1"/>
        <rFont val="微软雅黑"/>
        <family val="2"/>
        <charset val="134"/>
      </rPr>
      <t>）其他</t>
    </r>
    <phoneticPr fontId="1" type="noConversion"/>
  </si>
  <si>
    <t>软件</t>
    <phoneticPr fontId="1" type="noConversion"/>
  </si>
  <si>
    <r>
      <t>（</t>
    </r>
    <r>
      <rPr>
        <sz val="10.5"/>
        <color theme="1"/>
        <rFont val="Arial"/>
        <family val="2"/>
      </rPr>
      <t>1</t>
    </r>
    <r>
      <rPr>
        <sz val="10.5"/>
        <color theme="1"/>
        <rFont val="宋体"/>
        <family val="3"/>
        <charset val="134"/>
      </rPr>
      <t>）处置</t>
    </r>
    <phoneticPr fontId="1" type="noConversion"/>
  </si>
  <si>
    <t>二、累计摊销</t>
    <phoneticPr fontId="1" type="noConversion"/>
  </si>
  <si>
    <r>
      <t>（</t>
    </r>
    <r>
      <rPr>
        <sz val="10.5"/>
        <color theme="1"/>
        <rFont val="Arial"/>
        <family val="2"/>
      </rPr>
      <t>2</t>
    </r>
    <r>
      <rPr>
        <sz val="10.5"/>
        <color theme="1"/>
        <rFont val="微软雅黑"/>
        <family val="2"/>
        <charset val="134"/>
      </rPr>
      <t>）投资性房地产转为自用</t>
    </r>
    <phoneticPr fontId="1" type="noConversion"/>
  </si>
  <si>
    <r>
      <t>（</t>
    </r>
    <r>
      <rPr>
        <sz val="10.5"/>
        <color theme="1"/>
        <rFont val="Arial"/>
        <family val="2"/>
      </rPr>
      <t>3</t>
    </r>
    <r>
      <rPr>
        <sz val="10.5"/>
        <color theme="1"/>
        <rFont val="微软雅黑"/>
        <family val="2"/>
        <charset val="134"/>
      </rPr>
      <t>）其他</t>
    </r>
    <phoneticPr fontId="1" type="noConversion"/>
  </si>
  <si>
    <t>确认为无形资产</t>
  </si>
  <si>
    <t>转入当期损益</t>
  </si>
  <si>
    <t>内部开发支出</t>
    <phoneticPr fontId="1" type="noConversion"/>
  </si>
  <si>
    <t>本期其他增加</t>
    <phoneticPr fontId="1" type="noConversion"/>
  </si>
  <si>
    <t>本期其他减少</t>
    <phoneticPr fontId="1" type="noConversion"/>
  </si>
  <si>
    <r>
      <t>合</t>
    </r>
    <r>
      <rPr>
        <sz val="10.5"/>
        <color rgb="FF000000"/>
        <rFont val="Arial"/>
        <family val="2"/>
      </rPr>
      <t xml:space="preserve">   </t>
    </r>
    <r>
      <rPr>
        <sz val="10.5"/>
        <color rgb="FF000000"/>
        <rFont val="宋体"/>
        <family val="3"/>
        <charset val="134"/>
      </rPr>
      <t>计</t>
    </r>
  </si>
  <si>
    <t>被投资单位名称</t>
    <phoneticPr fontId="1" type="noConversion"/>
  </si>
  <si>
    <t>本期减少</t>
  </si>
  <si>
    <t>其他减少的原因</t>
  </si>
  <si>
    <t xml:space="preserve">     </t>
  </si>
  <si>
    <r>
      <t xml:space="preserve">     </t>
    </r>
    <r>
      <rPr>
        <sz val="10.5"/>
        <color theme="1"/>
        <rFont val="宋体"/>
        <family val="3"/>
        <charset val="134"/>
      </rPr>
      <t>合</t>
    </r>
    <r>
      <rPr>
        <sz val="10.5"/>
        <color theme="1"/>
        <rFont val="Arial"/>
        <family val="2"/>
      </rPr>
      <t xml:space="preserve">  </t>
    </r>
    <r>
      <rPr>
        <sz val="10.5"/>
        <color theme="1"/>
        <rFont val="宋体"/>
        <family val="3"/>
        <charset val="134"/>
      </rPr>
      <t>计</t>
    </r>
  </si>
  <si>
    <t>本期摊销</t>
    <phoneticPr fontId="1" type="noConversion"/>
  </si>
  <si>
    <t>资产减值准备</t>
  </si>
  <si>
    <t>内部交易未实现利润</t>
  </si>
  <si>
    <t>可抵扣亏损</t>
  </si>
  <si>
    <t xml:space="preserve">  合  计</t>
  </si>
  <si>
    <t>期末递延         所得税资产</t>
    <phoneticPr fontId="1" type="noConversion"/>
  </si>
  <si>
    <t>期末可抵扣暂时性差异</t>
    <phoneticPr fontId="1" type="noConversion"/>
  </si>
  <si>
    <t>期初可抵扣暂时性差异</t>
    <phoneticPr fontId="1" type="noConversion"/>
  </si>
  <si>
    <t>期初递延所得税资产</t>
    <phoneticPr fontId="1" type="noConversion"/>
  </si>
  <si>
    <t>非同一控制下企业合并资产评估增值</t>
  </si>
  <si>
    <t>可供出售金融资产公允价值变动</t>
  </si>
  <si>
    <t>其他债权投资公允价值变动</t>
  </si>
  <si>
    <t>期末应纳税暂时性差异</t>
    <phoneticPr fontId="1" type="noConversion"/>
  </si>
  <si>
    <t>期末递延所得税负债</t>
    <phoneticPr fontId="1" type="noConversion"/>
  </si>
  <si>
    <t>期初应纳税暂时性差异</t>
    <phoneticPr fontId="1" type="noConversion"/>
  </si>
  <si>
    <t>期初递延所得税负债</t>
    <phoneticPr fontId="1" type="noConversion"/>
  </si>
  <si>
    <t>可抵扣暂时性差异</t>
  </si>
  <si>
    <t>年  份</t>
  </si>
  <si>
    <t>2020年</t>
  </si>
  <si>
    <t>2021年</t>
  </si>
  <si>
    <t>2022年</t>
  </si>
  <si>
    <t>质押借款</t>
  </si>
  <si>
    <t>抵押借款</t>
  </si>
  <si>
    <t>保证借款</t>
  </si>
  <si>
    <t>信用借款</t>
  </si>
  <si>
    <r>
      <t>借款利率（</t>
    </r>
    <r>
      <rPr>
        <sz val="10.5"/>
        <color theme="1"/>
        <rFont val="Arial"/>
        <family val="2"/>
      </rPr>
      <t>%</t>
    </r>
    <r>
      <rPr>
        <sz val="10.5"/>
        <color theme="1"/>
        <rFont val="宋体"/>
        <family val="3"/>
        <charset val="134"/>
      </rPr>
      <t>）</t>
    </r>
  </si>
  <si>
    <t>逾期利率</t>
  </si>
  <si>
    <r>
      <t>合</t>
    </r>
    <r>
      <rPr>
        <sz val="10.5"/>
        <color theme="1"/>
        <rFont val="Arial"/>
        <family val="2"/>
      </rPr>
      <t xml:space="preserve"> </t>
    </r>
    <r>
      <rPr>
        <sz val="10.5"/>
        <color theme="1"/>
        <rFont val="宋体"/>
        <family val="3"/>
        <charset val="134"/>
      </rPr>
      <t>计</t>
    </r>
  </si>
  <si>
    <t>交易性金融负债</t>
  </si>
  <si>
    <t>其中：发行的交易性债券</t>
  </si>
  <si>
    <t xml:space="preserve">      衍生金融负债</t>
  </si>
  <si>
    <t xml:space="preserve">      其他</t>
  </si>
  <si>
    <t>指定为以公允价值计量且其变动计入当期损益的金融负债</t>
  </si>
  <si>
    <t>其中：企业自身信用风险引起的公允价值变动计入其他综合收益的</t>
  </si>
  <si>
    <t>公允价值变动（包括企业自身信用风险引起的）全部计入其当期损益的</t>
  </si>
  <si>
    <r>
      <t xml:space="preserve">      </t>
    </r>
    <r>
      <rPr>
        <sz val="10.5"/>
        <color theme="1"/>
        <rFont val="宋体"/>
        <family val="3"/>
        <charset val="134"/>
      </rPr>
      <t>衍生金融负债</t>
    </r>
  </si>
  <si>
    <r>
      <t xml:space="preserve">      </t>
    </r>
    <r>
      <rPr>
        <sz val="10.5"/>
        <color theme="1"/>
        <rFont val="宋体"/>
        <family val="3"/>
        <charset val="134"/>
      </rPr>
      <t>其他</t>
    </r>
  </si>
  <si>
    <t>外汇衍生工具</t>
  </si>
  <si>
    <t>利率衍生工具</t>
  </si>
  <si>
    <t>信用衍生工具</t>
  </si>
  <si>
    <r>
      <t>账</t>
    </r>
    <r>
      <rPr>
        <sz val="10.5"/>
        <color theme="1"/>
        <rFont val="Arial"/>
        <family val="2"/>
      </rPr>
      <t xml:space="preserve">   </t>
    </r>
    <r>
      <rPr>
        <sz val="10.5"/>
        <color theme="1"/>
        <rFont val="宋体"/>
        <family val="3"/>
        <charset val="134"/>
      </rPr>
      <t>龄</t>
    </r>
  </si>
  <si>
    <r>
      <t>1</t>
    </r>
    <r>
      <rPr>
        <sz val="10.5"/>
        <color theme="1"/>
        <rFont val="宋体"/>
        <family val="3"/>
        <charset val="134"/>
      </rPr>
      <t>年以内（含</t>
    </r>
    <r>
      <rPr>
        <sz val="10.5"/>
        <color theme="1"/>
        <rFont val="Arial"/>
        <family val="2"/>
      </rPr>
      <t>1</t>
    </r>
    <r>
      <rPr>
        <sz val="10.5"/>
        <color theme="1"/>
        <rFont val="宋体"/>
        <family val="3"/>
        <charset val="134"/>
      </rPr>
      <t>年）</t>
    </r>
  </si>
  <si>
    <r>
      <t>1-2</t>
    </r>
    <r>
      <rPr>
        <sz val="10.5"/>
        <color theme="1"/>
        <rFont val="宋体"/>
        <family val="3"/>
        <charset val="134"/>
      </rPr>
      <t>年（含</t>
    </r>
    <r>
      <rPr>
        <sz val="10.5"/>
        <color theme="1"/>
        <rFont val="Arial"/>
        <family val="2"/>
      </rPr>
      <t>2</t>
    </r>
    <r>
      <rPr>
        <sz val="10.5"/>
        <color theme="1"/>
        <rFont val="宋体"/>
        <family val="3"/>
        <charset val="134"/>
      </rPr>
      <t>年）</t>
    </r>
  </si>
  <si>
    <r>
      <t>2-3</t>
    </r>
    <r>
      <rPr>
        <sz val="10.5"/>
        <color theme="1"/>
        <rFont val="宋体"/>
        <family val="3"/>
        <charset val="134"/>
      </rPr>
      <t>年（含</t>
    </r>
    <r>
      <rPr>
        <sz val="10.5"/>
        <color theme="1"/>
        <rFont val="Arial"/>
        <family val="2"/>
      </rPr>
      <t>3</t>
    </r>
    <r>
      <rPr>
        <sz val="10.5"/>
        <color theme="1"/>
        <rFont val="宋体"/>
        <family val="3"/>
        <charset val="134"/>
      </rPr>
      <t>年）</t>
    </r>
  </si>
  <si>
    <r>
      <t>3</t>
    </r>
    <r>
      <rPr>
        <sz val="10.5"/>
        <color theme="1"/>
        <rFont val="宋体"/>
        <family val="3"/>
        <charset val="134"/>
      </rPr>
      <t>年以上</t>
    </r>
  </si>
  <si>
    <t>债权单位名称</t>
  </si>
  <si>
    <t>未偿还原因</t>
  </si>
  <si>
    <r>
      <t>合　</t>
    </r>
    <r>
      <rPr>
        <sz val="10.5"/>
        <color theme="1"/>
        <rFont val="Arial"/>
        <family val="2"/>
      </rPr>
      <t xml:space="preserve">  </t>
    </r>
    <r>
      <rPr>
        <sz val="10.5"/>
        <color theme="1"/>
        <rFont val="宋体"/>
        <family val="3"/>
        <charset val="134"/>
      </rPr>
      <t>计</t>
    </r>
  </si>
  <si>
    <t>未结转原因</t>
  </si>
  <si>
    <t>一、短期薪酬</t>
  </si>
  <si>
    <r>
      <t>二、离职后福利</t>
    </r>
    <r>
      <rPr>
        <sz val="10.5"/>
        <color theme="1"/>
        <rFont val="Arial"/>
        <family val="2"/>
      </rPr>
      <t>-</t>
    </r>
    <r>
      <rPr>
        <sz val="10.5"/>
        <color theme="1"/>
        <rFont val="宋体"/>
        <family val="3"/>
        <charset val="134"/>
      </rPr>
      <t>设定提存计划</t>
    </r>
  </si>
  <si>
    <t>三、辞退福利</t>
  </si>
  <si>
    <t>四、一年内到期的其他福利</t>
  </si>
  <si>
    <t>五、其他</t>
  </si>
  <si>
    <r>
      <t xml:space="preserve">  </t>
    </r>
    <r>
      <rPr>
        <sz val="10.5"/>
        <color theme="1"/>
        <rFont val="宋体"/>
        <family val="3"/>
        <charset val="134"/>
      </rPr>
      <t>项</t>
    </r>
    <r>
      <rPr>
        <sz val="10.5"/>
        <color theme="1"/>
        <rFont val="Arial"/>
        <family val="2"/>
      </rPr>
      <t xml:space="preserve">    </t>
    </r>
    <r>
      <rPr>
        <sz val="10.5"/>
        <color theme="1"/>
        <rFont val="宋体"/>
        <family val="3"/>
        <charset val="134"/>
      </rPr>
      <t>目</t>
    </r>
  </si>
  <si>
    <t>一、工资、奖金、津贴和补贴</t>
  </si>
  <si>
    <t>二、职工福利费</t>
  </si>
  <si>
    <t>三、社会保险费</t>
  </si>
  <si>
    <t>其中：医疗保险费</t>
  </si>
  <si>
    <r>
      <t xml:space="preserve">      </t>
    </r>
    <r>
      <rPr>
        <sz val="10.5"/>
        <color rgb="FF000000"/>
        <rFont val="宋体"/>
        <family val="3"/>
        <charset val="134"/>
      </rPr>
      <t>工伤保险费</t>
    </r>
  </si>
  <si>
    <r>
      <t xml:space="preserve">      </t>
    </r>
    <r>
      <rPr>
        <sz val="10.5"/>
        <color rgb="FF000000"/>
        <rFont val="宋体"/>
        <family val="3"/>
        <charset val="134"/>
      </rPr>
      <t>生育保险费</t>
    </r>
  </si>
  <si>
    <r>
      <t xml:space="preserve">      </t>
    </r>
    <r>
      <rPr>
        <sz val="10.5"/>
        <color rgb="FF000000"/>
        <rFont val="宋体"/>
        <family val="3"/>
        <charset val="134"/>
      </rPr>
      <t>其他</t>
    </r>
  </si>
  <si>
    <t>四、住房公积金</t>
  </si>
  <si>
    <t>五、工会经费和职工教育经费</t>
  </si>
  <si>
    <t>六、短期带薪缺勤</t>
  </si>
  <si>
    <t>七、短期利润分享计划</t>
  </si>
  <si>
    <t>八、其他短期薪酬</t>
  </si>
  <si>
    <t>房产税</t>
  </si>
  <si>
    <t>土地使用税</t>
  </si>
  <si>
    <t>个人所得税</t>
  </si>
  <si>
    <t>教育费附加（含地方教育费费附加）</t>
  </si>
  <si>
    <t>其他税费</t>
  </si>
  <si>
    <t>本期已交</t>
    <phoneticPr fontId="1" type="noConversion"/>
  </si>
  <si>
    <t>本期应交</t>
    <phoneticPr fontId="1" type="noConversion"/>
  </si>
  <si>
    <t>应付利息</t>
  </si>
  <si>
    <t>应付股利</t>
  </si>
  <si>
    <t>其他应付款</t>
  </si>
  <si>
    <t>分期付息到期还本的长期借款利息</t>
  </si>
  <si>
    <t>企业债券利息</t>
  </si>
  <si>
    <t>短期借款应付利息</t>
  </si>
  <si>
    <r>
      <t>划分为金融负债的优先股</t>
    </r>
    <r>
      <rPr>
        <sz val="10.5"/>
        <color theme="1"/>
        <rFont val="Arial"/>
        <family val="2"/>
      </rPr>
      <t>/</t>
    </r>
    <r>
      <rPr>
        <sz val="10.5"/>
        <color theme="1"/>
        <rFont val="宋体"/>
        <family val="3"/>
        <charset val="134"/>
      </rPr>
      <t>永续债利息</t>
    </r>
  </si>
  <si>
    <t>其他利息</t>
  </si>
  <si>
    <t>逾期金额</t>
  </si>
  <si>
    <t>普通股股利</t>
  </si>
  <si>
    <r>
      <t>划分为权益工具的优先股</t>
    </r>
    <r>
      <rPr>
        <sz val="10.5"/>
        <color theme="1"/>
        <rFont val="Arial"/>
        <family val="2"/>
      </rPr>
      <t>/</t>
    </r>
    <r>
      <rPr>
        <sz val="10.5"/>
        <color theme="1"/>
        <rFont val="宋体"/>
        <family val="3"/>
        <charset val="134"/>
      </rPr>
      <t>永续债股利</t>
    </r>
  </si>
  <si>
    <t>未支付金额</t>
  </si>
  <si>
    <t>未支付原因</t>
  </si>
  <si>
    <t xml:space="preserve">  小  计</t>
  </si>
  <si>
    <t>一年内到期的长期借款</t>
  </si>
  <si>
    <t>一年内到期的应付债券</t>
  </si>
  <si>
    <t>一年内到期的长期应付款</t>
  </si>
  <si>
    <t>短期应付债券</t>
  </si>
  <si>
    <t>债券名称</t>
  </si>
  <si>
    <t>发行日期</t>
  </si>
  <si>
    <t>债券期限</t>
  </si>
  <si>
    <t>发行金额</t>
  </si>
  <si>
    <t>本期发行</t>
  </si>
  <si>
    <t>按面值计提利息</t>
  </si>
  <si>
    <t>溢折价摊销</t>
  </si>
  <si>
    <t>本期偿还</t>
  </si>
  <si>
    <t>小计</t>
  </si>
  <si>
    <t>发行在外的金融工具</t>
  </si>
  <si>
    <t>股利率或利息率</t>
  </si>
  <si>
    <t>数量</t>
  </si>
  <si>
    <t>到期日或续期情况</t>
  </si>
  <si>
    <t>转股 条件</t>
  </si>
  <si>
    <t>工具1</t>
  </si>
  <si>
    <t>工具2</t>
  </si>
  <si>
    <t>工具3</t>
  </si>
  <si>
    <t>发行时间</t>
    <phoneticPr fontId="1" type="noConversion"/>
  </si>
  <si>
    <t>会计分类</t>
    <phoneticPr fontId="1" type="noConversion"/>
  </si>
  <si>
    <t>发行价格</t>
    <phoneticPr fontId="1" type="noConversion"/>
  </si>
  <si>
    <t>转换情况</t>
    <phoneticPr fontId="1" type="noConversion"/>
  </si>
  <si>
    <t>本期增加数量</t>
    <phoneticPr fontId="1" type="noConversion"/>
  </si>
  <si>
    <t>本期减少数量</t>
    <phoneticPr fontId="1" type="noConversion"/>
  </si>
  <si>
    <t>期末数量</t>
    <phoneticPr fontId="1" type="noConversion"/>
  </si>
  <si>
    <t>期初数量</t>
    <phoneticPr fontId="1" type="noConversion"/>
  </si>
  <si>
    <t>一、归属于母公司所有者的权益（股东权益）</t>
  </si>
  <si>
    <r>
      <t>  1</t>
    </r>
    <r>
      <rPr>
        <sz val="10.5"/>
        <color theme="1"/>
        <rFont val="宋体"/>
        <family val="3"/>
        <charset val="134"/>
      </rPr>
      <t>、归属于母公司普通股持有者的权益</t>
    </r>
  </si>
  <si>
    <r>
      <t>  2</t>
    </r>
    <r>
      <rPr>
        <sz val="10.5"/>
        <color theme="1"/>
        <rFont val="宋体"/>
        <family val="3"/>
        <charset val="134"/>
      </rPr>
      <t>、归属于母公司其他权益持有者的权益</t>
    </r>
  </si>
  <si>
    <r>
      <t>      </t>
    </r>
    <r>
      <rPr>
        <sz val="10.5"/>
        <color theme="1"/>
        <rFont val="宋体"/>
        <family val="3"/>
        <charset val="134"/>
      </rPr>
      <t>其中：净利润</t>
    </r>
  </si>
  <si>
    <r>
      <t xml:space="preserve">            </t>
    </r>
    <r>
      <rPr>
        <sz val="10.5"/>
        <color theme="1"/>
        <rFont val="宋体"/>
        <family val="3"/>
        <charset val="134"/>
      </rPr>
      <t>综合收益总额</t>
    </r>
  </si>
  <si>
    <r>
      <t xml:space="preserve">            </t>
    </r>
    <r>
      <rPr>
        <sz val="10.5"/>
        <color theme="1"/>
        <rFont val="宋体"/>
        <family val="3"/>
        <charset val="134"/>
      </rPr>
      <t>当期已分配股利</t>
    </r>
  </si>
  <si>
    <r>
      <t xml:space="preserve">            </t>
    </r>
    <r>
      <rPr>
        <sz val="10.5"/>
        <color theme="1"/>
        <rFont val="宋体"/>
        <family val="3"/>
        <charset val="134"/>
      </rPr>
      <t>累计未分配股利</t>
    </r>
  </si>
  <si>
    <t>二、归属于少数股东的权益</t>
  </si>
  <si>
    <r>
      <t>  1</t>
    </r>
    <r>
      <rPr>
        <sz val="10.5"/>
        <color theme="1"/>
        <rFont val="宋体"/>
        <family val="3"/>
        <charset val="134"/>
      </rPr>
      <t>、归属于普通股少数股东的权益</t>
    </r>
  </si>
  <si>
    <r>
      <t>  2</t>
    </r>
    <r>
      <rPr>
        <sz val="10.5"/>
        <color theme="1"/>
        <rFont val="宋体"/>
        <family val="3"/>
        <charset val="134"/>
      </rPr>
      <t>、归属于少数股东其他权益工具持有者的权益</t>
    </r>
  </si>
  <si>
    <t>期初数/上期数</t>
    <phoneticPr fontId="1" type="noConversion"/>
  </si>
  <si>
    <t>期末数/本期数</t>
    <phoneticPr fontId="1" type="noConversion"/>
  </si>
  <si>
    <t>专项应付款</t>
  </si>
  <si>
    <t>合  计</t>
    <phoneticPr fontId="1" type="noConversion"/>
  </si>
  <si>
    <t>形成原因</t>
  </si>
  <si>
    <t>租赁付款额</t>
  </si>
  <si>
    <t>未确认的融资费用</t>
  </si>
  <si>
    <t>租赁负债净额</t>
  </si>
  <si>
    <t>重分类至一年内到期的非流动负债</t>
    <phoneticPr fontId="1" type="noConversion"/>
  </si>
  <si>
    <t>离职后福利-设定受益计划净负债</t>
  </si>
  <si>
    <t>辞退福利</t>
  </si>
  <si>
    <t>其他长期福利</t>
  </si>
  <si>
    <t>本期数</t>
  </si>
  <si>
    <t>期初余额</t>
  </si>
  <si>
    <t>计入当期损益的设定受益成本</t>
  </si>
  <si>
    <t>① 当期服务成本</t>
  </si>
  <si>
    <t>② 过去服务成本</t>
  </si>
  <si>
    <t>③ 结算利得（损失以“－”表示）</t>
  </si>
  <si>
    <t>④ 利息净额</t>
  </si>
  <si>
    <t>计入其他综合收益的设定受益成本</t>
  </si>
  <si>
    <r>
      <t>①</t>
    </r>
    <r>
      <rPr>
        <sz val="10.5"/>
        <color theme="1"/>
        <rFont val="Courier New"/>
        <family val="3"/>
      </rPr>
      <t xml:space="preserve"> </t>
    </r>
    <r>
      <rPr>
        <sz val="10.5"/>
        <color theme="1"/>
        <rFont val="宋体"/>
        <family val="3"/>
        <charset val="134"/>
      </rPr>
      <t>精算利得（损失以“－”表示）</t>
    </r>
  </si>
  <si>
    <r>
      <t>①</t>
    </r>
    <r>
      <rPr>
        <sz val="10.5"/>
        <color theme="1"/>
        <rFont val="Courier New"/>
        <family val="3"/>
      </rPr>
      <t xml:space="preserve"> </t>
    </r>
    <r>
      <rPr>
        <sz val="10.5"/>
        <color theme="1"/>
        <rFont val="宋体"/>
        <family val="3"/>
        <charset val="134"/>
      </rPr>
      <t>结算时支付的对价</t>
    </r>
  </si>
  <si>
    <r>
      <t>②</t>
    </r>
    <r>
      <rPr>
        <sz val="10.5"/>
        <color theme="1"/>
        <rFont val="Courier New"/>
        <family val="3"/>
      </rPr>
      <t xml:space="preserve"> </t>
    </r>
    <r>
      <rPr>
        <sz val="10.5"/>
        <color theme="1"/>
        <rFont val="宋体"/>
        <family val="3"/>
        <charset val="134"/>
      </rPr>
      <t>已支付的福利</t>
    </r>
  </si>
  <si>
    <r>
      <t>项</t>
    </r>
    <r>
      <rPr>
        <sz val="10.5"/>
        <color theme="1"/>
        <rFont val="Times New Roman"/>
        <family val="1"/>
      </rPr>
      <t xml:space="preserve">   </t>
    </r>
    <r>
      <rPr>
        <sz val="10.5"/>
        <color theme="1"/>
        <rFont val="宋体"/>
        <family val="3"/>
        <charset val="134"/>
      </rPr>
      <t>目</t>
    </r>
  </si>
  <si>
    <r>
      <t>1</t>
    </r>
    <r>
      <rPr>
        <sz val="10.5"/>
        <color theme="1"/>
        <rFont val="宋体"/>
        <family val="3"/>
        <charset val="134"/>
      </rPr>
      <t>、利息净额</t>
    </r>
  </si>
  <si>
    <t xml:space="preserve">   ……</t>
  </si>
  <si>
    <t>三、计入其他综合收益的设定受益成本</t>
  </si>
  <si>
    <r>
      <t>1</t>
    </r>
    <r>
      <rPr>
        <sz val="10.5"/>
        <color theme="1"/>
        <rFont val="宋体"/>
        <family val="3"/>
        <charset val="134"/>
      </rPr>
      <t>、计划资产回报（计入利息净额的除外）</t>
    </r>
  </si>
  <si>
    <r>
      <t>2</t>
    </r>
    <r>
      <rPr>
        <sz val="10.5"/>
        <color theme="1"/>
        <rFont val="宋体"/>
        <family val="3"/>
        <charset val="134"/>
      </rPr>
      <t>、资产上限影响的变动（计入利息净额的除外）</t>
    </r>
  </si>
  <si>
    <t>四、其他变动</t>
  </si>
  <si>
    <t>五、期末余额</t>
    <phoneticPr fontId="1" type="noConversion"/>
  </si>
  <si>
    <t>一、期初余额</t>
    <phoneticPr fontId="1" type="noConversion"/>
  </si>
  <si>
    <t>二、计入当期损益的设定受益成本</t>
    <phoneticPr fontId="1" type="noConversion"/>
  </si>
  <si>
    <t>对外提供担保</t>
  </si>
  <si>
    <t>未决诉讼</t>
  </si>
  <si>
    <t>产品质量保证</t>
  </si>
  <si>
    <t>重组义务</t>
  </si>
  <si>
    <t>待执行的亏损合同</t>
  </si>
  <si>
    <t>政府补助</t>
  </si>
  <si>
    <t>补助项目</t>
  </si>
  <si>
    <t>本期新增补助金额</t>
  </si>
  <si>
    <t>本期计入营业外收入金额</t>
  </si>
  <si>
    <t>本期计入其他收益金额</t>
  </si>
  <si>
    <r>
      <t>与资产</t>
    </r>
    <r>
      <rPr>
        <sz val="10.5"/>
        <color theme="1"/>
        <rFont val="Arial"/>
        <family val="2"/>
      </rPr>
      <t>/</t>
    </r>
    <r>
      <rPr>
        <sz val="10.5"/>
        <color theme="1"/>
        <rFont val="宋体"/>
        <family val="3"/>
        <charset val="134"/>
      </rPr>
      <t>收益相关</t>
    </r>
  </si>
  <si>
    <t>投资者名称</t>
  </si>
  <si>
    <t>送股</t>
  </si>
  <si>
    <t>股份总数</t>
  </si>
  <si>
    <t>期初投资金额</t>
    <phoneticPr fontId="1" type="noConversion"/>
  </si>
  <si>
    <t>期初所占比例(%)</t>
    <phoneticPr fontId="1" type="noConversion"/>
  </si>
  <si>
    <t>期末投资金额</t>
    <phoneticPr fontId="1" type="noConversion"/>
  </si>
  <si>
    <t>期末所占比例</t>
    <phoneticPr fontId="1" type="noConversion"/>
  </si>
  <si>
    <t>发行新股</t>
  </si>
  <si>
    <t>公积金转股</t>
  </si>
  <si>
    <t xml:space="preserve">  合计</t>
  </si>
  <si>
    <t>股本溢价</t>
  </si>
  <si>
    <t>其他资本公积</t>
  </si>
  <si>
    <t>本期所得税前发生额</t>
  </si>
  <si>
    <t>减：前期计入其他综合收益当期转入损益</t>
  </si>
  <si>
    <t>减：前期计入其他综合收益当期转入留存收益</t>
  </si>
  <si>
    <t>减：所得税费用</t>
  </si>
  <si>
    <t>税后归属于母公司</t>
  </si>
  <si>
    <t>税后归属于少数股东</t>
  </si>
  <si>
    <t>不能重分类进损益的其他综合收益</t>
  </si>
  <si>
    <t>其中：重新计量设定受益计划变动额</t>
  </si>
  <si>
    <t>权益法下不能转损益的其他综合收益</t>
  </si>
  <si>
    <t>其他权益工具投资公允价值变动</t>
  </si>
  <si>
    <t>企业自身信用风险公允价值变动</t>
  </si>
  <si>
    <t>将重分类进损益的其他综合收益</t>
  </si>
  <si>
    <t>其中：权益法下可转损益的其他综合收益</t>
  </si>
  <si>
    <t>金融资产重分类计入其他综合收益的金额</t>
  </si>
  <si>
    <t>其他债权投资信用减值准备</t>
  </si>
  <si>
    <t>现金流量套期储备</t>
  </si>
  <si>
    <t>外币财务报表折算差额</t>
  </si>
  <si>
    <t>其他综合收益合计</t>
  </si>
  <si>
    <t>安全生产费</t>
  </si>
  <si>
    <t>法定盈余公积</t>
  </si>
  <si>
    <t>任意盈余公积</t>
  </si>
  <si>
    <t>储备基金</t>
  </si>
  <si>
    <t>企业发展基金</t>
  </si>
  <si>
    <t>上年同期数</t>
  </si>
  <si>
    <t>调整前上期末未分配利润</t>
  </si>
  <si>
    <r>
      <t>调整期初未分配利润合计数（调增</t>
    </r>
    <r>
      <rPr>
        <sz val="10.5"/>
        <color theme="1"/>
        <rFont val="Courier New"/>
        <family val="3"/>
      </rPr>
      <t>+</t>
    </r>
    <r>
      <rPr>
        <sz val="10.5"/>
        <color theme="1"/>
        <rFont val="宋体"/>
        <family val="3"/>
        <charset val="134"/>
      </rPr>
      <t>，调减</t>
    </r>
    <r>
      <rPr>
        <sz val="10.5"/>
        <color theme="1"/>
        <rFont val="Courier New"/>
        <family val="3"/>
      </rPr>
      <t>-</t>
    </r>
    <r>
      <rPr>
        <sz val="10.5"/>
        <color theme="1"/>
        <rFont val="宋体"/>
        <family val="3"/>
        <charset val="134"/>
      </rPr>
      <t>）</t>
    </r>
  </si>
  <si>
    <t>调整后期初未分配利润</t>
  </si>
  <si>
    <t>加：本期归属于母公司所有者的净利润</t>
  </si>
  <si>
    <t>减：提取法定盈余公积</t>
  </si>
  <si>
    <t>提取任意盈余公积</t>
  </si>
  <si>
    <t>提取一般风险准备</t>
  </si>
  <si>
    <t>应付普通股股利</t>
  </si>
  <si>
    <t>转作股本的普通股股利</t>
  </si>
  <si>
    <t>期末未分配利润</t>
  </si>
  <si>
    <t>本期收入</t>
    <phoneticPr fontId="1" type="noConversion"/>
  </si>
  <si>
    <t>本期成本</t>
    <phoneticPr fontId="1" type="noConversion"/>
  </si>
  <si>
    <t>上年同期收入</t>
    <phoneticPr fontId="1" type="noConversion"/>
  </si>
  <si>
    <t>上年同期成本</t>
    <phoneticPr fontId="1" type="noConversion"/>
  </si>
  <si>
    <t>主营业务</t>
    <phoneticPr fontId="1" type="noConversion"/>
  </si>
  <si>
    <t>其他业务</t>
    <phoneticPr fontId="1" type="noConversion"/>
  </si>
  <si>
    <t>教育费附加</t>
  </si>
  <si>
    <t>印花税</t>
  </si>
  <si>
    <t>车船税</t>
  </si>
  <si>
    <r>
      <t>合</t>
    </r>
    <r>
      <rPr>
        <sz val="10.5"/>
        <color theme="1"/>
        <rFont val="Courier New"/>
        <family val="3"/>
      </rPr>
      <t xml:space="preserve">  </t>
    </r>
    <r>
      <rPr>
        <sz val="10.5"/>
        <color theme="1"/>
        <rFont val="宋体"/>
        <family val="3"/>
        <charset val="134"/>
      </rPr>
      <t>计</t>
    </r>
  </si>
  <si>
    <t>计入本期非经常性损益的金额</t>
  </si>
  <si>
    <t>与资产相关的政府补助[注]</t>
  </si>
  <si>
    <t>与收益相关的政府补助[注]</t>
  </si>
  <si>
    <t>代扣个人所得税手续费返还</t>
  </si>
  <si>
    <t>权益法核算的长期股权投资收益</t>
  </si>
  <si>
    <t>处置长期股权投资产生的投资收益</t>
  </si>
  <si>
    <t>丧失控制权后，剩余股权按公允价值重新计量产生的利得</t>
  </si>
  <si>
    <t>金融工具持有期间的投资收益</t>
  </si>
  <si>
    <t>其中：指定为以公允价值计量且其变动计入当期损益的金融资产</t>
  </si>
  <si>
    <t>分类为以公允价值计量且其变动计入当期损益的金融资产</t>
  </si>
  <si>
    <r>
      <t xml:space="preserve">      </t>
    </r>
    <r>
      <rPr>
        <sz val="10.5"/>
        <color theme="1"/>
        <rFont val="宋体"/>
        <family val="3"/>
        <charset val="134"/>
      </rPr>
      <t>指定为以公允价值计量且其变动计入当期损益的金融负债</t>
    </r>
  </si>
  <si>
    <t>分类为以公允价值计量且其变动计入当期损益的金融负债</t>
  </si>
  <si>
    <r>
      <t xml:space="preserve">      </t>
    </r>
    <r>
      <rPr>
        <sz val="10.5"/>
        <color theme="1"/>
        <rFont val="宋体"/>
        <family val="3"/>
        <charset val="134"/>
      </rPr>
      <t>债权投资</t>
    </r>
  </si>
  <si>
    <r>
      <t xml:space="preserve">      </t>
    </r>
    <r>
      <rPr>
        <sz val="10.5"/>
        <color theme="1"/>
        <rFont val="宋体"/>
        <family val="3"/>
        <charset val="134"/>
      </rPr>
      <t>其他债权投资</t>
    </r>
  </si>
  <si>
    <r>
      <t xml:space="preserve">      </t>
    </r>
    <r>
      <rPr>
        <sz val="10.5"/>
        <color theme="1"/>
        <rFont val="宋体"/>
        <family val="3"/>
        <charset val="134"/>
      </rPr>
      <t>其他权益工具投资</t>
    </r>
  </si>
  <si>
    <r>
      <t xml:space="preserve">      </t>
    </r>
    <r>
      <rPr>
        <sz val="10.5"/>
        <color theme="1"/>
        <rFont val="宋体"/>
        <family val="3"/>
        <charset val="134"/>
      </rPr>
      <t>衍生金融工具</t>
    </r>
  </si>
  <si>
    <t>处置金融工具取得的投资收益</t>
  </si>
  <si>
    <r>
      <t xml:space="preserve">    </t>
    </r>
    <r>
      <rPr>
        <sz val="10.5"/>
        <color theme="1"/>
        <rFont val="宋体"/>
        <family val="3"/>
        <charset val="134"/>
      </rPr>
      <t>债权投资</t>
    </r>
  </si>
  <si>
    <r>
      <t xml:space="preserve">    </t>
    </r>
    <r>
      <rPr>
        <sz val="10.5"/>
        <color theme="1"/>
        <rFont val="宋体"/>
        <family val="3"/>
        <charset val="134"/>
      </rPr>
      <t>其他以摊余成本计量的金融资产</t>
    </r>
  </si>
  <si>
    <r>
      <t xml:space="preserve">    </t>
    </r>
    <r>
      <rPr>
        <sz val="10.5"/>
        <color theme="1"/>
        <rFont val="宋体"/>
        <family val="3"/>
        <charset val="134"/>
      </rPr>
      <t>其他债权投资</t>
    </r>
  </si>
  <si>
    <r>
      <t xml:space="preserve">    </t>
    </r>
    <r>
      <rPr>
        <sz val="10.5"/>
        <color theme="1"/>
        <rFont val="宋体"/>
        <family val="3"/>
        <charset val="134"/>
      </rPr>
      <t>衍生金融工具</t>
    </r>
  </si>
  <si>
    <t>以公允价值计量且其变动计入当期损益的金融资产在持有期间的投资收益</t>
  </si>
  <si>
    <t>处置以公允价值计量且其变动计入当期损益的金融资产取得的投资收益</t>
  </si>
  <si>
    <t>持有至到期投资在持有期间的投资收益</t>
  </si>
  <si>
    <t>可供出售金融资产在持有期间的投资收益</t>
  </si>
  <si>
    <t>处置可供出售金融资产取得的投资收益</t>
  </si>
  <si>
    <t>净敞口套期下被套期项目累计公允价值变动转入当期损益的金额</t>
  </si>
  <si>
    <t>净敞口套期下现金流量套期储备转入当期损益的金额</t>
  </si>
  <si>
    <t>交易性金融资产（以公允价值计量且其变动计入当期损益的金融资产）</t>
  </si>
  <si>
    <t>其中：衍生金融工具产生的公允价值变动收益</t>
  </si>
  <si>
    <t>指定为以公允价值计量且其变动计入当期损益的金融资产产生的公允价值变动收益</t>
  </si>
  <si>
    <t>交易性金融负债（以公允价值计量且其变动计入当期损益的金融负债）</t>
  </si>
  <si>
    <t>其中：指定为以公允价值计量且其变动计入当期损益的金融负债产生的公允价值变动收益</t>
  </si>
  <si>
    <t>按公允价值计量的投资性房地产</t>
  </si>
  <si>
    <t>坏账损失</t>
  </si>
  <si>
    <t>债权投资减值损失</t>
  </si>
  <si>
    <t>其他债权投资减值损失</t>
  </si>
  <si>
    <t>存货跌价损失</t>
  </si>
  <si>
    <t>可供出售金融资产减值损失</t>
  </si>
  <si>
    <t>持有至到期投资减值损失</t>
  </si>
  <si>
    <t>长期股权投资减值损失</t>
  </si>
  <si>
    <t>投资性房地产减值损失</t>
  </si>
  <si>
    <t>固定资产减值损失</t>
  </si>
  <si>
    <t>工程物资减值损失</t>
  </si>
  <si>
    <t>在建工程减值损失</t>
  </si>
  <si>
    <t>生产性生物资产减值损失</t>
  </si>
  <si>
    <t>油气资产减值损失</t>
  </si>
  <si>
    <t>无形资产减值损失</t>
  </si>
  <si>
    <t>商誉减值损失</t>
  </si>
  <si>
    <t>持有待售资产减值损失</t>
  </si>
  <si>
    <t>固定资产处置收益</t>
  </si>
  <si>
    <t>无形资产处置收益</t>
  </si>
  <si>
    <t>在建工程处置收益</t>
  </si>
  <si>
    <t>生产性生物资产处置收益</t>
  </si>
  <si>
    <t>持有待售资产处置收益</t>
  </si>
  <si>
    <t>接受捐赠</t>
  </si>
  <si>
    <t>非流动资产毁损报废利得</t>
  </si>
  <si>
    <t>计入本期非经常性损益的金额</t>
    <phoneticPr fontId="1" type="noConversion"/>
  </si>
  <si>
    <t>政府补助</t>
    <phoneticPr fontId="1" type="noConversion"/>
  </si>
  <si>
    <t>计入本期非经常性     损益的金额</t>
  </si>
  <si>
    <t>对外捐赠</t>
  </si>
  <si>
    <t>非流动资产毁损报废损失</t>
  </si>
  <si>
    <t>当期所得税费用</t>
  </si>
  <si>
    <t>递延所得税费用</t>
  </si>
  <si>
    <t>利润总额</t>
  </si>
  <si>
    <t>按母公司适用税率计算的所得税费用</t>
  </si>
  <si>
    <t>子公司适用不同税率的影响</t>
  </si>
  <si>
    <t>调整以前期间所得税的影响</t>
  </si>
  <si>
    <t>非应税收入的影响</t>
  </si>
  <si>
    <t>不可抵扣的成本、费用和损失的影响</t>
  </si>
  <si>
    <t>使用前期未确认递延所得税资产的可抵扣亏损的影响</t>
  </si>
  <si>
    <t>本期未确认递延所得税资产的可抵扣暂时性差异或可抵扣亏损的影响</t>
  </si>
  <si>
    <t>所得税费用</t>
  </si>
  <si>
    <t>补充资料</t>
  </si>
  <si>
    <t>1) 将净利润调节为经营活动现金流量：</t>
  </si>
  <si>
    <t>净利润</t>
  </si>
  <si>
    <t>加：资产减值准备</t>
  </si>
  <si>
    <t>固定资产折旧、油气资产折耗、生产性生物资产折旧</t>
  </si>
  <si>
    <t>无形资产摊销</t>
  </si>
  <si>
    <t>长期待摊费用摊销</t>
  </si>
  <si>
    <t>处置固定资产、无形资产和其他长期资产的损失(收益以“－”号填列)</t>
  </si>
  <si>
    <t>固定资产报废损失(收益以“－”号填列)</t>
  </si>
  <si>
    <t>公允价值变动损失(收益以“－”号填列)</t>
  </si>
  <si>
    <t>财务费用(收益以“－”号填列)</t>
  </si>
  <si>
    <t>投资损失(收益以“－”号填列)</t>
  </si>
  <si>
    <t>递延所得税资产减少(增加以“－”号填列)</t>
  </si>
  <si>
    <t>递延所得税负债增加(减少以“－”号填列)</t>
  </si>
  <si>
    <t>存货的减少(增加以“－”号填列)</t>
  </si>
  <si>
    <t>经营性应收项目的减少(增加以“－”号填列)</t>
  </si>
  <si>
    <t>经营性应付项目的增加(减少以“－”号填列)</t>
  </si>
  <si>
    <t>经营活动产生的现金流量净额</t>
  </si>
  <si>
    <t>2) 不涉及现金收支的重大投资和筹资活动：</t>
  </si>
  <si>
    <t>债务转为资本</t>
  </si>
  <si>
    <t>一年内到期的可转换公司债券</t>
  </si>
  <si>
    <t>融资租入固定资产</t>
  </si>
  <si>
    <t>3) 现金及现金等价物净变动情况：</t>
  </si>
  <si>
    <t>现金的期末余额</t>
  </si>
  <si>
    <t>减：现金的期初余额</t>
  </si>
  <si>
    <t>加：现金等价物的期末余额</t>
  </si>
  <si>
    <t>减：现金等价物的期初余额</t>
  </si>
  <si>
    <t>现金及现金等价物净增加额</t>
  </si>
  <si>
    <t>本期发生的企业合并于本期支付的现金或现金等价物</t>
  </si>
  <si>
    <t>其中：××公司</t>
  </si>
  <si>
    <t xml:space="preserve">          ××公司</t>
  </si>
  <si>
    <t>减：购买日子公司持有的现金及现金等价物</t>
  </si>
  <si>
    <r>
      <t xml:space="preserve">    </t>
    </r>
    <r>
      <rPr>
        <sz val="9"/>
        <color theme="1"/>
        <rFont val="宋体"/>
        <family val="3"/>
        <charset val="134"/>
      </rPr>
      <t>其中：××公司</t>
    </r>
  </si>
  <si>
    <t>××公司</t>
  </si>
  <si>
    <t>加：以前期间发生的企业合并于本期支付的现金或现金等价物</t>
  </si>
  <si>
    <t>取得子公司支付的现金净额</t>
  </si>
  <si>
    <t>本期处置子公司于本期收到的现金或现金等价物</t>
  </si>
  <si>
    <t>减：丧失控制权日子公司持有的现金及现金等价物</t>
  </si>
  <si>
    <t>加：以前期间处置子公司于本期收到的现金或现金等价物</t>
  </si>
  <si>
    <t>处置子公司收到的现金净额</t>
  </si>
  <si>
    <t>1) 现金</t>
  </si>
  <si>
    <t>其中：库存现金</t>
  </si>
  <si>
    <t xml:space="preserve">      可随时用于支付的银行存款</t>
  </si>
  <si>
    <t xml:space="preserve">   可随时用于支付的其他货币资金</t>
  </si>
  <si>
    <t xml:space="preserve">   可用于支付的存放中央银行款项</t>
  </si>
  <si>
    <t xml:space="preserve">   存放同业款项</t>
  </si>
  <si>
    <t xml:space="preserve">   拆放同业款项</t>
  </si>
  <si>
    <t>2) 现金等价物</t>
  </si>
  <si>
    <t>其中：三个月内到期的债券投资</t>
  </si>
  <si>
    <t>3) 期末现金及现金等价物余额</t>
  </si>
  <si>
    <t>其中：母公司或集团内子公司使用受限制的现金及现金等价物</t>
    <phoneticPr fontId="1" type="noConversion"/>
  </si>
  <si>
    <t>受限原因</t>
  </si>
  <si>
    <t>期末外币余额</t>
  </si>
  <si>
    <t>折算汇率</t>
  </si>
  <si>
    <t>期末折算成人民币余额</t>
  </si>
  <si>
    <t xml:space="preserve">    其中：美元</t>
  </si>
  <si>
    <t xml:space="preserve">          欧元</t>
  </si>
  <si>
    <t xml:space="preserve">          港币</t>
  </si>
  <si>
    <t xml:space="preserve">          ……</t>
  </si>
  <si>
    <t>短期借款</t>
  </si>
  <si>
    <t>长期借款</t>
  </si>
  <si>
    <t>其中：美元</t>
  </si>
  <si>
    <t>编码</t>
    <phoneticPr fontId="1" type="noConversion"/>
  </si>
  <si>
    <t>名称</t>
    <phoneticPr fontId="1" type="noConversion"/>
  </si>
  <si>
    <t>预付账款</t>
  </si>
  <si>
    <t>应收保理款</t>
  </si>
  <si>
    <t>融资租赁资产</t>
  </si>
  <si>
    <t>拨出专款</t>
  </si>
  <si>
    <t>长期股权投资</t>
  </si>
  <si>
    <t>长期股权投资减值准备</t>
  </si>
  <si>
    <t>投资性房地产</t>
  </si>
  <si>
    <t>未实现融资收益</t>
  </si>
  <si>
    <t>固定资产减值准备</t>
  </si>
  <si>
    <t>在建工程减值准备</t>
  </si>
  <si>
    <t>累计摊销</t>
  </si>
  <si>
    <t>长期待摊费用</t>
  </si>
  <si>
    <t>递延所得税资产</t>
  </si>
  <si>
    <t>应付票据</t>
  </si>
  <si>
    <t>应付职工薪酬</t>
  </si>
  <si>
    <t>应交税费</t>
  </si>
  <si>
    <t>递延收益</t>
  </si>
  <si>
    <t>应付债券</t>
  </si>
  <si>
    <t>递延所得税负债</t>
  </si>
  <si>
    <t>实收资本</t>
  </si>
  <si>
    <t>资本公积</t>
  </si>
  <si>
    <t>其他综合收益</t>
  </si>
  <si>
    <t>本年利润</t>
  </si>
  <si>
    <t>利润分配</t>
  </si>
  <si>
    <t>生产成本</t>
  </si>
  <si>
    <t>开发间接费</t>
  </si>
  <si>
    <t>劳务成本</t>
  </si>
  <si>
    <t>工程施工</t>
  </si>
  <si>
    <t>工程结算</t>
  </si>
  <si>
    <t>主营业务收入</t>
  </si>
  <si>
    <t>其他业务收入</t>
  </si>
  <si>
    <t>其他收益</t>
  </si>
  <si>
    <t>投资收益</t>
  </si>
  <si>
    <t>营业外收入</t>
  </si>
  <si>
    <t>主营业务成本</t>
  </si>
  <si>
    <t>其他业务成本</t>
  </si>
  <si>
    <t>税金及附加</t>
  </si>
  <si>
    <t>销售费用</t>
  </si>
  <si>
    <t>管理费用</t>
  </si>
  <si>
    <t>财务费用</t>
  </si>
  <si>
    <t>资产减值损失</t>
  </si>
  <si>
    <t>资产处置损益</t>
  </si>
  <si>
    <t>营业外支出</t>
  </si>
  <si>
    <t>以前年度损益调整</t>
  </si>
  <si>
    <t>一级名称</t>
    <phoneticPr fontId="1" type="noConversion"/>
  </si>
  <si>
    <t>核算账簿名称</t>
  </si>
  <si>
    <t>科目编码</t>
  </si>
  <si>
    <t>科目名称</t>
  </si>
  <si>
    <t>方向</t>
  </si>
  <si>
    <t>本期借方</t>
  </si>
  <si>
    <t>本期贷方</t>
  </si>
  <si>
    <t>借方累计</t>
  </si>
  <si>
    <t>贷方累计</t>
  </si>
  <si>
    <t>借</t>
  </si>
  <si>
    <t>贷</t>
  </si>
  <si>
    <t>项目</t>
    <phoneticPr fontId="32" type="noConversion"/>
  </si>
  <si>
    <t>对照名称</t>
    <phoneticPr fontId="1" type="noConversion"/>
  </si>
  <si>
    <t>新准则</t>
    <phoneticPr fontId="1" type="noConversion"/>
  </si>
  <si>
    <t>老准则</t>
    <phoneticPr fontId="1" type="noConversion"/>
  </si>
  <si>
    <t>未审数</t>
  </si>
  <si>
    <t>借</t>
    <phoneticPr fontId="1" type="noConversion"/>
  </si>
  <si>
    <t>审定数</t>
  </si>
  <si>
    <r>
      <rPr>
        <b/>
        <sz val="10"/>
        <rFont val="宋体"/>
        <family val="3"/>
        <charset val="134"/>
      </rPr>
      <t>流动资产：</t>
    </r>
  </si>
  <si>
    <t>匹配1</t>
    <phoneticPr fontId="32" type="noConversion"/>
  </si>
  <si>
    <t>匹配2</t>
    <phoneticPr fontId="32" type="noConversion"/>
  </si>
  <si>
    <t>原始</t>
    <phoneticPr fontId="32" type="noConversion"/>
  </si>
  <si>
    <t>实际</t>
    <phoneticPr fontId="32" type="noConversion"/>
  </si>
  <si>
    <r>
      <t xml:space="preserve"> </t>
    </r>
    <r>
      <rPr>
        <sz val="10"/>
        <rFont val="宋体"/>
        <family val="3"/>
        <charset val="134"/>
      </rPr>
      <t>货币资金</t>
    </r>
    <phoneticPr fontId="32" type="noConversion"/>
  </si>
  <si>
    <r>
      <t xml:space="preserve">  </t>
    </r>
    <r>
      <rPr>
        <sz val="10"/>
        <rFont val="宋体"/>
        <family val="3"/>
        <charset val="134"/>
      </rPr>
      <t>其中：现金</t>
    </r>
    <phoneticPr fontId="1" type="noConversion"/>
  </si>
  <si>
    <t>库存现金</t>
    <phoneticPr fontId="1" type="noConversion"/>
  </si>
  <si>
    <t>库存现金</t>
    <phoneticPr fontId="32" type="noConversion"/>
  </si>
  <si>
    <t>借</t>
    <phoneticPr fontId="32" type="noConversion"/>
  </si>
  <si>
    <r>
      <t xml:space="preserve">          </t>
    </r>
    <r>
      <rPr>
        <sz val="10"/>
        <rFont val="宋体"/>
        <family val="3"/>
        <charset val="134"/>
      </rPr>
      <t>银行存款</t>
    </r>
    <phoneticPr fontId="1" type="noConversion"/>
  </si>
  <si>
    <t>银行存款</t>
    <phoneticPr fontId="1" type="noConversion"/>
  </si>
  <si>
    <t>银行存款</t>
    <phoneticPr fontId="32" type="noConversion"/>
  </si>
  <si>
    <r>
      <t xml:space="preserve">          </t>
    </r>
    <r>
      <rPr>
        <sz val="10"/>
        <rFont val="宋体"/>
        <family val="3"/>
        <charset val="134"/>
      </rPr>
      <t>其他货币资金</t>
    </r>
    <phoneticPr fontId="1" type="noConversion"/>
  </si>
  <si>
    <t>其他货币资金</t>
    <phoneticPr fontId="32" type="noConversion"/>
  </si>
  <si>
    <r>
      <t xml:space="preserve"> </t>
    </r>
    <r>
      <rPr>
        <sz val="10"/>
        <rFont val="宋体"/>
        <family val="3"/>
        <charset val="134"/>
      </rPr>
      <t>结算备付金</t>
    </r>
    <phoneticPr fontId="32" type="noConversion"/>
  </si>
  <si>
    <t>结算备付金</t>
  </si>
  <si>
    <t>结算备付金</t>
    <phoneticPr fontId="32" type="noConversion"/>
  </si>
  <si>
    <r>
      <t xml:space="preserve"> </t>
    </r>
    <r>
      <rPr>
        <sz val="10"/>
        <rFont val="宋体"/>
        <family val="3"/>
        <charset val="134"/>
      </rPr>
      <t>拆出资金</t>
    </r>
    <phoneticPr fontId="32" type="noConversion"/>
  </si>
  <si>
    <t>拆出资金</t>
    <phoneticPr fontId="1" type="noConversion"/>
  </si>
  <si>
    <t>拆出资金</t>
  </si>
  <si>
    <t>交易性金融资产</t>
    <phoneticPr fontId="32" type="noConversion"/>
  </si>
  <si>
    <t>不适用</t>
    <phoneticPr fontId="1" type="noConversion"/>
  </si>
  <si>
    <t>以公允价值计量且其变动计入当期损益的金融资产</t>
    <phoneticPr fontId="32" type="noConversion"/>
  </si>
  <si>
    <t>不适用</t>
    <phoneticPr fontId="32" type="noConversion"/>
  </si>
  <si>
    <t>衍生金融资产</t>
    <phoneticPr fontId="32" type="noConversion"/>
  </si>
  <si>
    <t>应收票据原值</t>
    <phoneticPr fontId="1" type="noConversion"/>
  </si>
  <si>
    <t>应收票据</t>
    <phoneticPr fontId="1" type="noConversion"/>
  </si>
  <si>
    <t xml:space="preserve">  减：应收票据坏账准备</t>
    <phoneticPr fontId="1" type="noConversion"/>
  </si>
  <si>
    <t>坏账准备-应收票据</t>
    <phoneticPr fontId="1" type="noConversion"/>
  </si>
  <si>
    <t>坏账准备-应收票据</t>
  </si>
  <si>
    <t>贷</t>
    <phoneticPr fontId="32" type="noConversion"/>
  </si>
  <si>
    <r>
      <t xml:space="preserve"> </t>
    </r>
    <r>
      <rPr>
        <sz val="10"/>
        <rFont val="宋体"/>
        <family val="3"/>
        <charset val="134"/>
      </rPr>
      <t>应收票据</t>
    </r>
    <phoneticPr fontId="32" type="noConversion"/>
  </si>
  <si>
    <r>
      <t xml:space="preserve"> </t>
    </r>
    <r>
      <rPr>
        <sz val="10"/>
        <rFont val="宋体"/>
        <family val="3"/>
        <charset val="134"/>
      </rPr>
      <t>应收账款原值</t>
    </r>
    <phoneticPr fontId="1" type="noConversion"/>
  </si>
  <si>
    <t>应收账款</t>
    <phoneticPr fontId="1" type="noConversion"/>
  </si>
  <si>
    <r>
      <t xml:space="preserve"> </t>
    </r>
    <r>
      <rPr>
        <sz val="10"/>
        <rFont val="宋体"/>
        <family val="3"/>
        <charset val="134"/>
      </rPr>
      <t>减：应收账款坏账准备</t>
    </r>
    <phoneticPr fontId="1" type="noConversion"/>
  </si>
  <si>
    <t>坏账准备-应收账款</t>
    <phoneticPr fontId="1" type="noConversion"/>
  </si>
  <si>
    <t>坏账准备</t>
    <phoneticPr fontId="32" type="noConversion"/>
  </si>
  <si>
    <t>应收账款</t>
    <phoneticPr fontId="32" type="noConversion"/>
  </si>
  <si>
    <t>应收款项融资</t>
    <phoneticPr fontId="32" type="noConversion"/>
  </si>
  <si>
    <r>
      <t xml:space="preserve"> </t>
    </r>
    <r>
      <rPr>
        <sz val="10"/>
        <rFont val="宋体"/>
        <family val="3"/>
        <charset val="134"/>
      </rPr>
      <t>预付款项</t>
    </r>
    <phoneticPr fontId="32" type="noConversion"/>
  </si>
  <si>
    <t>预付款项</t>
    <phoneticPr fontId="32" type="noConversion"/>
  </si>
  <si>
    <t>预付账款</t>
    <phoneticPr fontId="32" type="noConversion"/>
  </si>
  <si>
    <r>
      <t xml:space="preserve"> </t>
    </r>
    <r>
      <rPr>
        <sz val="10"/>
        <rFont val="宋体"/>
        <family val="3"/>
        <charset val="134"/>
      </rPr>
      <t>应收保费</t>
    </r>
    <phoneticPr fontId="32" type="noConversion"/>
  </si>
  <si>
    <t>应收保费</t>
  </si>
  <si>
    <r>
      <t xml:space="preserve"> </t>
    </r>
    <r>
      <rPr>
        <sz val="10"/>
        <rFont val="宋体"/>
        <family val="3"/>
        <charset val="134"/>
      </rPr>
      <t>应收分保账款</t>
    </r>
    <phoneticPr fontId="32" type="noConversion"/>
  </si>
  <si>
    <t>应收分保账款</t>
  </si>
  <si>
    <r>
      <t xml:space="preserve"> </t>
    </r>
    <r>
      <rPr>
        <sz val="10"/>
        <rFont val="宋体"/>
        <family val="3"/>
        <charset val="134"/>
      </rPr>
      <t>应收分保合同准备金</t>
    </r>
    <phoneticPr fontId="32" type="noConversion"/>
  </si>
  <si>
    <t>应收分保合同准备金</t>
  </si>
  <si>
    <r>
      <t xml:space="preserve"> </t>
    </r>
    <r>
      <rPr>
        <sz val="10"/>
        <rFont val="宋体"/>
        <family val="3"/>
        <charset val="134"/>
      </rPr>
      <t>应收利息原值</t>
    </r>
    <phoneticPr fontId="1" type="noConversion"/>
  </si>
  <si>
    <t>应收利息</t>
    <phoneticPr fontId="1" type="noConversion"/>
  </si>
  <si>
    <r>
      <t xml:space="preserve"> </t>
    </r>
    <r>
      <rPr>
        <sz val="10"/>
        <rFont val="宋体"/>
        <family val="3"/>
        <charset val="134"/>
      </rPr>
      <t>减：应收利息坏账准备</t>
    </r>
    <phoneticPr fontId="1" type="noConversion"/>
  </si>
  <si>
    <t>坏账准备-应收利息</t>
    <phoneticPr fontId="1" type="noConversion"/>
  </si>
  <si>
    <t>坏账准备-应收利息</t>
  </si>
  <si>
    <r>
      <t xml:space="preserve"> </t>
    </r>
    <r>
      <rPr>
        <sz val="10"/>
        <rFont val="宋体"/>
        <family val="3"/>
        <charset val="134"/>
      </rPr>
      <t>应收利息</t>
    </r>
    <phoneticPr fontId="1" type="noConversion"/>
  </si>
  <si>
    <r>
      <t xml:space="preserve"> </t>
    </r>
    <r>
      <rPr>
        <sz val="10"/>
        <rFont val="宋体"/>
        <family val="3"/>
        <charset val="134"/>
      </rPr>
      <t>应收股利</t>
    </r>
    <phoneticPr fontId="1" type="noConversion"/>
  </si>
  <si>
    <t>应收股利</t>
    <phoneticPr fontId="1" type="noConversion"/>
  </si>
  <si>
    <r>
      <t xml:space="preserve"> </t>
    </r>
    <r>
      <rPr>
        <sz val="10"/>
        <rFont val="宋体"/>
        <family val="3"/>
        <charset val="134"/>
      </rPr>
      <t>其他应收款原值</t>
    </r>
    <phoneticPr fontId="1" type="noConversion"/>
  </si>
  <si>
    <t>其他应收款</t>
    <phoneticPr fontId="1" type="noConversion"/>
  </si>
  <si>
    <r>
      <t xml:space="preserve"> </t>
    </r>
    <r>
      <rPr>
        <sz val="10"/>
        <rFont val="宋体"/>
        <family val="3"/>
        <charset val="134"/>
      </rPr>
      <t>减：其他应收款坏账准备</t>
    </r>
    <phoneticPr fontId="1" type="noConversion"/>
  </si>
  <si>
    <t>坏账准备-其他应收款</t>
    <phoneticPr fontId="1" type="noConversion"/>
  </si>
  <si>
    <t>坏账准备-其他应收款</t>
  </si>
  <si>
    <r>
      <t xml:space="preserve"> </t>
    </r>
    <r>
      <rPr>
        <sz val="10"/>
        <rFont val="宋体"/>
        <family val="3"/>
        <charset val="134"/>
      </rPr>
      <t>其他应收款</t>
    </r>
    <phoneticPr fontId="32" type="noConversion"/>
  </si>
  <si>
    <r>
      <t xml:space="preserve"> </t>
    </r>
    <r>
      <rPr>
        <sz val="10"/>
        <rFont val="宋体"/>
        <family val="3"/>
        <charset val="134"/>
      </rPr>
      <t>买入返售金融资产</t>
    </r>
    <phoneticPr fontId="32" type="noConversion"/>
  </si>
  <si>
    <t>买入返售金融资产</t>
  </si>
  <si>
    <r>
      <t xml:space="preserve"> </t>
    </r>
    <r>
      <rPr>
        <sz val="10"/>
        <rFont val="宋体"/>
        <family val="3"/>
        <charset val="134"/>
      </rPr>
      <t>工程施工</t>
    </r>
    <phoneticPr fontId="32" type="noConversion"/>
  </si>
  <si>
    <t>工程施工</t>
    <phoneticPr fontId="32" type="noConversion"/>
  </si>
  <si>
    <r>
      <t xml:space="preserve"> </t>
    </r>
    <r>
      <rPr>
        <sz val="10"/>
        <rFont val="宋体"/>
        <family val="3"/>
        <charset val="134"/>
      </rPr>
      <t>存货原值</t>
    </r>
    <phoneticPr fontId="1" type="noConversion"/>
  </si>
  <si>
    <r>
      <t xml:space="preserve"> </t>
    </r>
    <r>
      <rPr>
        <sz val="10"/>
        <rFont val="宋体"/>
        <family val="3"/>
        <charset val="134"/>
      </rPr>
      <t>原材料</t>
    </r>
    <phoneticPr fontId="1" type="noConversion"/>
  </si>
  <si>
    <t>原材料</t>
    <phoneticPr fontId="1" type="noConversion"/>
  </si>
  <si>
    <r>
      <t xml:space="preserve"> </t>
    </r>
    <r>
      <rPr>
        <sz val="10"/>
        <rFont val="宋体"/>
        <family val="3"/>
        <charset val="134"/>
      </rPr>
      <t>周转材料</t>
    </r>
    <phoneticPr fontId="1" type="noConversion"/>
  </si>
  <si>
    <t>周转材料</t>
    <phoneticPr fontId="1" type="noConversion"/>
  </si>
  <si>
    <t>周转材料</t>
  </si>
  <si>
    <r>
      <t xml:space="preserve"> </t>
    </r>
    <r>
      <rPr>
        <sz val="10"/>
        <rFont val="宋体"/>
        <family val="3"/>
        <charset val="134"/>
      </rPr>
      <t>在产品</t>
    </r>
    <phoneticPr fontId="1" type="noConversion"/>
  </si>
  <si>
    <t>生产成本</t>
    <phoneticPr fontId="1" type="noConversion"/>
  </si>
  <si>
    <r>
      <t xml:space="preserve"> </t>
    </r>
    <r>
      <rPr>
        <sz val="10"/>
        <rFont val="宋体"/>
        <family val="3"/>
        <charset val="134"/>
      </rPr>
      <t>库存商品</t>
    </r>
    <phoneticPr fontId="1" type="noConversion"/>
  </si>
  <si>
    <t>库存商品</t>
    <phoneticPr fontId="1" type="noConversion"/>
  </si>
  <si>
    <r>
      <t xml:space="preserve"> </t>
    </r>
    <r>
      <rPr>
        <sz val="10"/>
        <rFont val="宋体"/>
        <family val="3"/>
        <charset val="134"/>
      </rPr>
      <t>产成品</t>
    </r>
    <phoneticPr fontId="1" type="noConversion"/>
  </si>
  <si>
    <t>产成品</t>
    <phoneticPr fontId="1" type="noConversion"/>
  </si>
  <si>
    <t>产成品</t>
  </si>
  <si>
    <r>
      <t xml:space="preserve"> </t>
    </r>
    <r>
      <rPr>
        <sz val="10"/>
        <rFont val="宋体"/>
        <family val="3"/>
        <charset val="134"/>
      </rPr>
      <t>开发成本</t>
    </r>
    <phoneticPr fontId="1" type="noConversion"/>
  </si>
  <si>
    <t>开发成本</t>
    <phoneticPr fontId="1" type="noConversion"/>
  </si>
  <si>
    <t>开发间接费</t>
    <phoneticPr fontId="32" type="noConversion"/>
  </si>
  <si>
    <r>
      <t xml:space="preserve"> </t>
    </r>
    <r>
      <rPr>
        <sz val="10"/>
        <rFont val="宋体"/>
        <family val="3"/>
        <charset val="134"/>
      </rPr>
      <t>开发产品</t>
    </r>
    <phoneticPr fontId="1" type="noConversion"/>
  </si>
  <si>
    <t>开发产品</t>
    <phoneticPr fontId="1" type="noConversion"/>
  </si>
  <si>
    <r>
      <t xml:space="preserve"> </t>
    </r>
    <r>
      <rPr>
        <sz val="10"/>
        <rFont val="宋体"/>
        <family val="3"/>
        <charset val="134"/>
      </rPr>
      <t>已完工未结算</t>
    </r>
    <phoneticPr fontId="32" type="noConversion"/>
  </si>
  <si>
    <t>已完工未结算</t>
    <phoneticPr fontId="32" type="noConversion"/>
  </si>
  <si>
    <t>已完工未结算</t>
  </si>
  <si>
    <r>
      <t xml:space="preserve"> </t>
    </r>
    <r>
      <rPr>
        <sz val="10"/>
        <rFont val="宋体"/>
        <family val="3"/>
        <charset val="134"/>
      </rPr>
      <t>发出商品</t>
    </r>
    <phoneticPr fontId="1" type="noConversion"/>
  </si>
  <si>
    <t>发出商品</t>
    <phoneticPr fontId="1" type="noConversion"/>
  </si>
  <si>
    <r>
      <t xml:space="preserve"> </t>
    </r>
    <r>
      <rPr>
        <sz val="10"/>
        <rFont val="宋体"/>
        <family val="3"/>
        <charset val="134"/>
      </rPr>
      <t>消耗性生物资产</t>
    </r>
    <phoneticPr fontId="1" type="noConversion"/>
  </si>
  <si>
    <t>消耗性生物资产</t>
    <phoneticPr fontId="1" type="noConversion"/>
  </si>
  <si>
    <r>
      <t xml:space="preserve"> </t>
    </r>
    <r>
      <rPr>
        <sz val="10"/>
        <rFont val="宋体"/>
        <family val="3"/>
        <charset val="134"/>
      </rPr>
      <t>委托加工物资</t>
    </r>
    <phoneticPr fontId="1" type="noConversion"/>
  </si>
  <si>
    <t>委托加工物资</t>
    <phoneticPr fontId="1" type="noConversion"/>
  </si>
  <si>
    <r>
      <t xml:space="preserve"> </t>
    </r>
    <r>
      <rPr>
        <sz val="10"/>
        <rFont val="宋体"/>
        <family val="3"/>
        <charset val="134"/>
      </rPr>
      <t>低值易耗品</t>
    </r>
    <phoneticPr fontId="1" type="noConversion"/>
  </si>
  <si>
    <t>低值易耗品</t>
    <phoneticPr fontId="1" type="noConversion"/>
  </si>
  <si>
    <r>
      <t xml:space="preserve"> </t>
    </r>
    <r>
      <rPr>
        <sz val="10"/>
        <rFont val="宋体"/>
        <family val="3"/>
        <charset val="134"/>
      </rPr>
      <t>自制半成品</t>
    </r>
    <phoneticPr fontId="1" type="noConversion"/>
  </si>
  <si>
    <t>自制半成品</t>
    <phoneticPr fontId="1" type="noConversion"/>
  </si>
  <si>
    <t>自制半成品</t>
  </si>
  <si>
    <r>
      <t xml:space="preserve"> </t>
    </r>
    <r>
      <rPr>
        <sz val="10"/>
        <rFont val="宋体"/>
        <family val="3"/>
        <charset val="134"/>
      </rPr>
      <t>代建项目</t>
    </r>
    <phoneticPr fontId="1" type="noConversion"/>
  </si>
  <si>
    <t>代建项目</t>
    <phoneticPr fontId="1" type="noConversion"/>
  </si>
  <si>
    <t>代建项目</t>
  </si>
  <si>
    <r>
      <t xml:space="preserve"> </t>
    </r>
    <r>
      <rPr>
        <sz val="10"/>
        <rFont val="宋体"/>
        <family val="3"/>
        <charset val="134"/>
      </rPr>
      <t>减：存货跌价准备</t>
    </r>
    <phoneticPr fontId="1" type="noConversion"/>
  </si>
  <si>
    <t>存货跌价准备</t>
    <phoneticPr fontId="1" type="noConversion"/>
  </si>
  <si>
    <t>存货跌价准备</t>
  </si>
  <si>
    <r>
      <t xml:space="preserve"> </t>
    </r>
    <r>
      <rPr>
        <sz val="10"/>
        <rFont val="宋体"/>
        <family val="3"/>
        <charset val="134"/>
      </rPr>
      <t>存货</t>
    </r>
    <phoneticPr fontId="32" type="noConversion"/>
  </si>
  <si>
    <r>
      <t xml:space="preserve"> </t>
    </r>
    <r>
      <rPr>
        <sz val="10"/>
        <rFont val="宋体"/>
        <family val="3"/>
        <charset val="134"/>
      </rPr>
      <t>合同资产原值</t>
    </r>
    <phoneticPr fontId="32" type="noConversion"/>
  </si>
  <si>
    <t>合同资产</t>
    <phoneticPr fontId="32" type="noConversion"/>
  </si>
  <si>
    <r>
      <t xml:space="preserve"> </t>
    </r>
    <r>
      <rPr>
        <sz val="10"/>
        <rFont val="宋体"/>
        <family val="3"/>
        <charset val="134"/>
      </rPr>
      <t>减：合同资产减值准备</t>
    </r>
    <phoneticPr fontId="32" type="noConversion"/>
  </si>
  <si>
    <t>合同资产减值准备</t>
    <phoneticPr fontId="32" type="noConversion"/>
  </si>
  <si>
    <t>合同资产减值准备</t>
  </si>
  <si>
    <r>
      <t xml:space="preserve"> </t>
    </r>
    <r>
      <rPr>
        <sz val="10"/>
        <rFont val="宋体"/>
        <family val="3"/>
        <charset val="134"/>
      </rPr>
      <t>合同资产</t>
    </r>
    <phoneticPr fontId="32" type="noConversion"/>
  </si>
  <si>
    <t>持有待售资产</t>
    <phoneticPr fontId="32" type="noConversion"/>
  </si>
  <si>
    <t>持有待售资产</t>
  </si>
  <si>
    <r>
      <t xml:space="preserve"> </t>
    </r>
    <r>
      <rPr>
        <sz val="10"/>
        <rFont val="宋体"/>
        <family val="3"/>
        <charset val="134"/>
      </rPr>
      <t>一年内到期的非流动资产</t>
    </r>
    <phoneticPr fontId="32" type="noConversion"/>
  </si>
  <si>
    <t>一年内到期的非流动资产</t>
  </si>
  <si>
    <r>
      <t xml:space="preserve"> </t>
    </r>
    <r>
      <rPr>
        <sz val="10"/>
        <rFont val="宋体"/>
        <family val="3"/>
        <charset val="134"/>
      </rPr>
      <t>其他流动资产</t>
    </r>
    <phoneticPr fontId="32" type="noConversion"/>
  </si>
  <si>
    <r>
      <t xml:space="preserve">   </t>
    </r>
    <r>
      <rPr>
        <b/>
        <sz val="10"/>
        <rFont val="宋体"/>
        <family val="3"/>
        <charset val="134"/>
      </rPr>
      <t>流动资产合计</t>
    </r>
    <phoneticPr fontId="37" type="noConversion"/>
  </si>
  <si>
    <r>
      <rPr>
        <b/>
        <sz val="10"/>
        <rFont val="宋体"/>
        <family val="3"/>
        <charset val="134"/>
      </rPr>
      <t>非流动资产：</t>
    </r>
    <phoneticPr fontId="32" type="noConversion"/>
  </si>
  <si>
    <r>
      <t xml:space="preserve"> </t>
    </r>
    <r>
      <rPr>
        <sz val="10"/>
        <rFont val="宋体"/>
        <family val="3"/>
        <charset val="134"/>
      </rPr>
      <t>发放贷款和垫款</t>
    </r>
    <phoneticPr fontId="32" type="noConversion"/>
  </si>
  <si>
    <t>发放贷款和垫款</t>
  </si>
  <si>
    <r>
      <t xml:space="preserve"> </t>
    </r>
    <r>
      <rPr>
        <sz val="10"/>
        <rFont val="宋体"/>
        <family val="2"/>
        <charset val="134"/>
      </rPr>
      <t>债权投资余额</t>
    </r>
    <phoneticPr fontId="1" type="noConversion"/>
  </si>
  <si>
    <t>债权投资</t>
    <phoneticPr fontId="1" type="noConversion"/>
  </si>
  <si>
    <r>
      <t xml:space="preserve">  </t>
    </r>
    <r>
      <rPr>
        <sz val="10"/>
        <rFont val="宋体"/>
        <family val="2"/>
        <charset val="134"/>
      </rPr>
      <t>减：债权投资减值准备</t>
    </r>
    <phoneticPr fontId="1" type="noConversion"/>
  </si>
  <si>
    <t>债权投资减值准备</t>
    <phoneticPr fontId="1" type="noConversion"/>
  </si>
  <si>
    <t>贷</t>
    <phoneticPr fontId="1" type="noConversion"/>
  </si>
  <si>
    <r>
      <t xml:space="preserve"> </t>
    </r>
    <r>
      <rPr>
        <sz val="10"/>
        <rFont val="宋体"/>
        <family val="3"/>
        <charset val="134"/>
      </rPr>
      <t>债权投资</t>
    </r>
    <phoneticPr fontId="32" type="noConversion"/>
  </si>
  <si>
    <t>可供出售金融资产</t>
    <phoneticPr fontId="32" type="noConversion"/>
  </si>
  <si>
    <t>其他债权投资账面余额</t>
    <phoneticPr fontId="1" type="noConversion"/>
  </si>
  <si>
    <t>其他债权投资</t>
    <phoneticPr fontId="1" type="noConversion"/>
  </si>
  <si>
    <t>减：其他债权投资减值准备</t>
    <phoneticPr fontId="1" type="noConversion"/>
  </si>
  <si>
    <t>其他债权投资减值准备</t>
    <phoneticPr fontId="1" type="noConversion"/>
  </si>
  <si>
    <t>其他债权投资</t>
    <phoneticPr fontId="32" type="noConversion"/>
  </si>
  <si>
    <t>持有至到期投资</t>
    <phoneticPr fontId="32" type="noConversion"/>
  </si>
  <si>
    <t xml:space="preserve"> 长期应收款原值</t>
    <phoneticPr fontId="1" type="noConversion"/>
  </si>
  <si>
    <t>长期应收款</t>
    <phoneticPr fontId="1" type="noConversion"/>
  </si>
  <si>
    <t xml:space="preserve"> 减：未确认融资收益</t>
    <phoneticPr fontId="1" type="noConversion"/>
  </si>
  <si>
    <t>未确认融资收益</t>
    <phoneticPr fontId="1" type="noConversion"/>
  </si>
  <si>
    <t xml:space="preserve"> 减：长期应收款坏账准备</t>
    <phoneticPr fontId="1" type="noConversion"/>
  </si>
  <si>
    <t>长期应收款坏账准备</t>
    <phoneticPr fontId="1" type="noConversion"/>
  </si>
  <si>
    <r>
      <t xml:space="preserve"> </t>
    </r>
    <r>
      <rPr>
        <sz val="10"/>
        <rFont val="宋体"/>
        <family val="3"/>
        <charset val="134"/>
      </rPr>
      <t>长期应收款</t>
    </r>
    <phoneticPr fontId="32" type="noConversion"/>
  </si>
  <si>
    <r>
      <t xml:space="preserve"> </t>
    </r>
    <r>
      <rPr>
        <sz val="10"/>
        <rFont val="宋体"/>
        <family val="3"/>
        <charset val="134"/>
      </rPr>
      <t>长期股权投资原值</t>
    </r>
    <phoneticPr fontId="32" type="noConversion"/>
  </si>
  <si>
    <t>长期股权投资</t>
    <phoneticPr fontId="32" type="noConversion"/>
  </si>
  <si>
    <r>
      <t xml:space="preserve"> </t>
    </r>
    <r>
      <rPr>
        <sz val="10"/>
        <rFont val="宋体"/>
        <family val="3"/>
        <charset val="134"/>
      </rPr>
      <t>减：长期股权投资减值准备</t>
    </r>
    <phoneticPr fontId="32" type="noConversion"/>
  </si>
  <si>
    <t>长期股权投资减值准备</t>
    <phoneticPr fontId="32" type="noConversion"/>
  </si>
  <si>
    <r>
      <t xml:space="preserve"> </t>
    </r>
    <r>
      <rPr>
        <sz val="10"/>
        <rFont val="宋体"/>
        <family val="3"/>
        <charset val="134"/>
      </rPr>
      <t>长期股权投资</t>
    </r>
    <phoneticPr fontId="32" type="noConversion"/>
  </si>
  <si>
    <r>
      <t xml:space="preserve"> </t>
    </r>
    <r>
      <rPr>
        <sz val="10"/>
        <rFont val="宋体"/>
        <family val="3"/>
        <charset val="134"/>
      </rPr>
      <t>其他权益工具投资</t>
    </r>
    <phoneticPr fontId="32" type="noConversion"/>
  </si>
  <si>
    <r>
      <t xml:space="preserve"> </t>
    </r>
    <r>
      <rPr>
        <sz val="10"/>
        <rFont val="宋体"/>
        <family val="3"/>
        <charset val="134"/>
      </rPr>
      <t>其他非流动金融资产</t>
    </r>
    <phoneticPr fontId="32" type="noConversion"/>
  </si>
  <si>
    <r>
      <t xml:space="preserve"> </t>
    </r>
    <r>
      <rPr>
        <sz val="10"/>
        <rFont val="宋体"/>
        <family val="3"/>
        <charset val="134"/>
      </rPr>
      <t>投资性房地产原值</t>
    </r>
    <phoneticPr fontId="32" type="noConversion"/>
  </si>
  <si>
    <t>投资性房地产</t>
    <phoneticPr fontId="32" type="noConversion"/>
  </si>
  <si>
    <r>
      <t xml:space="preserve"> </t>
    </r>
    <r>
      <rPr>
        <sz val="10"/>
        <rFont val="宋体"/>
        <family val="3"/>
        <charset val="134"/>
      </rPr>
      <t>减：累计折旧和摊销</t>
    </r>
    <phoneticPr fontId="32" type="noConversion"/>
  </si>
  <si>
    <t>累计折旧和摊销</t>
    <phoneticPr fontId="32" type="noConversion"/>
  </si>
  <si>
    <t>累计折旧和摊销</t>
  </si>
  <si>
    <r>
      <t xml:space="preserve">      </t>
    </r>
    <r>
      <rPr>
        <sz val="10"/>
        <rFont val="宋体"/>
        <family val="3"/>
        <charset val="134"/>
      </rPr>
      <t>投资性房地产减值准备</t>
    </r>
    <phoneticPr fontId="32" type="noConversion"/>
  </si>
  <si>
    <t>投资性房地产减值准备</t>
    <phoneticPr fontId="32" type="noConversion"/>
  </si>
  <si>
    <t>投资性房地产减值准备</t>
  </si>
  <si>
    <r>
      <t xml:space="preserve"> </t>
    </r>
    <r>
      <rPr>
        <sz val="10"/>
        <rFont val="宋体"/>
        <family val="3"/>
        <charset val="134"/>
      </rPr>
      <t>投资性房地产</t>
    </r>
    <phoneticPr fontId="32" type="noConversion"/>
  </si>
  <si>
    <r>
      <t xml:space="preserve"> </t>
    </r>
    <r>
      <rPr>
        <sz val="10"/>
        <rFont val="宋体"/>
        <family val="3"/>
        <charset val="134"/>
      </rPr>
      <t>固定资产原值</t>
    </r>
    <phoneticPr fontId="1" type="noConversion"/>
  </si>
  <si>
    <t>固定资产</t>
    <phoneticPr fontId="1" type="noConversion"/>
  </si>
  <si>
    <r>
      <t xml:space="preserve">  </t>
    </r>
    <r>
      <rPr>
        <sz val="10"/>
        <rFont val="宋体"/>
        <family val="3"/>
        <charset val="134"/>
      </rPr>
      <t>减：累计折旧</t>
    </r>
    <phoneticPr fontId="1" type="noConversion"/>
  </si>
  <si>
    <t>累计折旧</t>
    <phoneticPr fontId="1" type="noConversion"/>
  </si>
  <si>
    <r>
      <t xml:space="preserve">       </t>
    </r>
    <r>
      <rPr>
        <sz val="10"/>
        <rFont val="宋体"/>
        <family val="3"/>
        <charset val="134"/>
      </rPr>
      <t>固定资产减值准备</t>
    </r>
    <phoneticPr fontId="1" type="noConversion"/>
  </si>
  <si>
    <t>固定资产减值准备</t>
    <phoneticPr fontId="1" type="noConversion"/>
  </si>
  <si>
    <r>
      <t xml:space="preserve"> </t>
    </r>
    <r>
      <rPr>
        <sz val="10"/>
        <rFont val="宋体"/>
        <family val="3"/>
        <charset val="134"/>
      </rPr>
      <t>固定资产</t>
    </r>
    <phoneticPr fontId="37" type="noConversion"/>
  </si>
  <si>
    <r>
      <t xml:space="preserve"> </t>
    </r>
    <r>
      <rPr>
        <sz val="10"/>
        <rFont val="宋体"/>
        <family val="3"/>
        <charset val="134"/>
      </rPr>
      <t>固定资产清理</t>
    </r>
    <phoneticPr fontId="32" type="noConversion"/>
  </si>
  <si>
    <t>固定资产清理</t>
    <phoneticPr fontId="32" type="noConversion"/>
  </si>
  <si>
    <r>
      <t xml:space="preserve"> </t>
    </r>
    <r>
      <rPr>
        <sz val="10"/>
        <rFont val="宋体"/>
        <family val="3"/>
        <charset val="134"/>
      </rPr>
      <t>在建工程</t>
    </r>
    <phoneticPr fontId="32" type="noConversion"/>
  </si>
  <si>
    <r>
      <t xml:space="preserve"> </t>
    </r>
    <r>
      <rPr>
        <sz val="10"/>
        <rFont val="宋体"/>
        <family val="3"/>
        <charset val="134"/>
      </rPr>
      <t>工程物资</t>
    </r>
    <phoneticPr fontId="32" type="noConversion"/>
  </si>
  <si>
    <t>工程物资</t>
    <phoneticPr fontId="32" type="noConversion"/>
  </si>
  <si>
    <r>
      <t xml:space="preserve"> </t>
    </r>
    <r>
      <rPr>
        <sz val="10"/>
        <rFont val="宋体"/>
        <family val="3"/>
        <charset val="134"/>
      </rPr>
      <t>生产性生物资产</t>
    </r>
    <phoneticPr fontId="32" type="noConversion"/>
  </si>
  <si>
    <t>生产性生物资产</t>
  </si>
  <si>
    <r>
      <t xml:space="preserve"> </t>
    </r>
    <r>
      <rPr>
        <sz val="10"/>
        <rFont val="宋体"/>
        <family val="3"/>
        <charset val="134"/>
      </rPr>
      <t>油气资产</t>
    </r>
    <phoneticPr fontId="32" type="noConversion"/>
  </si>
  <si>
    <t>油气资产</t>
  </si>
  <si>
    <r>
      <t xml:space="preserve"> </t>
    </r>
    <r>
      <rPr>
        <sz val="10"/>
        <rFont val="宋体"/>
        <family val="3"/>
        <charset val="134"/>
      </rPr>
      <t>使用权资产原值</t>
    </r>
    <phoneticPr fontId="32" type="noConversion"/>
  </si>
  <si>
    <t>使用权资产</t>
    <phoneticPr fontId="32" type="noConversion"/>
  </si>
  <si>
    <r>
      <t xml:space="preserve"> </t>
    </r>
    <r>
      <rPr>
        <sz val="10"/>
        <rFont val="宋体"/>
        <family val="3"/>
        <charset val="134"/>
      </rPr>
      <t>减：使用权资产累计折旧</t>
    </r>
    <phoneticPr fontId="32" type="noConversion"/>
  </si>
  <si>
    <t>使用权资产累计折旧</t>
    <phoneticPr fontId="32" type="noConversion"/>
  </si>
  <si>
    <t>使用权资产累计折旧</t>
  </si>
  <si>
    <r>
      <t xml:space="preserve">      </t>
    </r>
    <r>
      <rPr>
        <sz val="10"/>
        <rFont val="宋体"/>
        <family val="3"/>
        <charset val="134"/>
      </rPr>
      <t>使用权资产减值准备</t>
    </r>
    <phoneticPr fontId="32" type="noConversion"/>
  </si>
  <si>
    <t>使用权资产减值准备</t>
    <phoneticPr fontId="32" type="noConversion"/>
  </si>
  <si>
    <t>使用权资产减值准备</t>
  </si>
  <si>
    <r>
      <t xml:space="preserve"> </t>
    </r>
    <r>
      <rPr>
        <sz val="10"/>
        <rFont val="宋体"/>
        <family val="3"/>
        <charset val="134"/>
      </rPr>
      <t>使用权资产</t>
    </r>
    <phoneticPr fontId="32" type="noConversion"/>
  </si>
  <si>
    <r>
      <t xml:space="preserve"> </t>
    </r>
    <r>
      <rPr>
        <sz val="10"/>
        <rFont val="宋体"/>
        <family val="3"/>
        <charset val="134"/>
      </rPr>
      <t>无形资产原值</t>
    </r>
    <phoneticPr fontId="32" type="noConversion"/>
  </si>
  <si>
    <t>无形资产</t>
    <phoneticPr fontId="32" type="noConversion"/>
  </si>
  <si>
    <r>
      <t xml:space="preserve"> </t>
    </r>
    <r>
      <rPr>
        <sz val="10"/>
        <rFont val="宋体"/>
        <family val="3"/>
        <charset val="134"/>
      </rPr>
      <t>减：累计摊销</t>
    </r>
    <phoneticPr fontId="32" type="noConversion"/>
  </si>
  <si>
    <t>累计摊销</t>
    <phoneticPr fontId="32" type="noConversion"/>
  </si>
  <si>
    <r>
      <t xml:space="preserve">     </t>
    </r>
    <r>
      <rPr>
        <sz val="10"/>
        <rFont val="宋体"/>
        <family val="3"/>
        <charset val="134"/>
      </rPr>
      <t>无形资产减值准备</t>
    </r>
    <phoneticPr fontId="32" type="noConversion"/>
  </si>
  <si>
    <t>无形资产减值准备</t>
    <phoneticPr fontId="32" type="noConversion"/>
  </si>
  <si>
    <t>无形资产减值准备</t>
  </si>
  <si>
    <r>
      <t xml:space="preserve"> </t>
    </r>
    <r>
      <rPr>
        <sz val="10"/>
        <rFont val="宋体"/>
        <family val="3"/>
        <charset val="134"/>
      </rPr>
      <t>无形资产</t>
    </r>
    <phoneticPr fontId="32" type="noConversion"/>
  </si>
  <si>
    <r>
      <t xml:space="preserve"> </t>
    </r>
    <r>
      <rPr>
        <sz val="10"/>
        <rFont val="宋体"/>
        <family val="3"/>
        <charset val="134"/>
      </rPr>
      <t>开发支出</t>
    </r>
    <phoneticPr fontId="32" type="noConversion"/>
  </si>
  <si>
    <t>开发支出</t>
  </si>
  <si>
    <r>
      <t xml:space="preserve"> </t>
    </r>
    <r>
      <rPr>
        <sz val="10"/>
        <rFont val="宋体"/>
        <family val="3"/>
        <charset val="134"/>
      </rPr>
      <t>商誉原值</t>
    </r>
    <phoneticPr fontId="32" type="noConversion"/>
  </si>
  <si>
    <t>商誉</t>
    <phoneticPr fontId="32" type="noConversion"/>
  </si>
  <si>
    <t>商誉</t>
  </si>
  <si>
    <r>
      <t xml:space="preserve"> </t>
    </r>
    <r>
      <rPr>
        <sz val="10"/>
        <rFont val="宋体"/>
        <family val="3"/>
        <charset val="134"/>
      </rPr>
      <t>减：商誉减值准备</t>
    </r>
    <phoneticPr fontId="32" type="noConversion"/>
  </si>
  <si>
    <t>商誉减值准备</t>
    <phoneticPr fontId="32" type="noConversion"/>
  </si>
  <si>
    <t>商誉减值准备</t>
  </si>
  <si>
    <r>
      <t xml:space="preserve"> </t>
    </r>
    <r>
      <rPr>
        <sz val="10"/>
        <rFont val="宋体"/>
        <family val="3"/>
        <charset val="134"/>
      </rPr>
      <t>商誉</t>
    </r>
    <phoneticPr fontId="32" type="noConversion"/>
  </si>
  <si>
    <r>
      <t xml:space="preserve"> </t>
    </r>
    <r>
      <rPr>
        <sz val="10"/>
        <rFont val="宋体"/>
        <family val="3"/>
        <charset val="134"/>
      </rPr>
      <t>长期待摊费用</t>
    </r>
    <phoneticPr fontId="32" type="noConversion"/>
  </si>
  <si>
    <r>
      <t xml:space="preserve"> </t>
    </r>
    <r>
      <rPr>
        <sz val="10"/>
        <rFont val="宋体"/>
        <family val="3"/>
        <charset val="134"/>
      </rPr>
      <t>递延所得税资产</t>
    </r>
    <phoneticPr fontId="32" type="noConversion"/>
  </si>
  <si>
    <r>
      <t xml:space="preserve"> </t>
    </r>
    <r>
      <rPr>
        <sz val="10"/>
        <rFont val="宋体"/>
        <family val="3"/>
        <charset val="134"/>
      </rPr>
      <t>其他非流动资产</t>
    </r>
    <phoneticPr fontId="32" type="noConversion"/>
  </si>
  <si>
    <t>拨出专款</t>
    <phoneticPr fontId="32" type="noConversion"/>
  </si>
  <si>
    <r>
      <rPr>
        <b/>
        <sz val="10"/>
        <rFont val="宋体"/>
        <family val="3"/>
        <charset val="134"/>
      </rPr>
      <t>非流动资产合计</t>
    </r>
    <phoneticPr fontId="32" type="noConversion"/>
  </si>
  <si>
    <r>
      <t xml:space="preserve"> </t>
    </r>
    <r>
      <rPr>
        <b/>
        <sz val="10"/>
        <rFont val="宋体"/>
        <family val="3"/>
        <charset val="134"/>
      </rPr>
      <t>资产总计</t>
    </r>
    <phoneticPr fontId="32" type="noConversion"/>
  </si>
  <si>
    <r>
      <rPr>
        <b/>
        <sz val="10"/>
        <rFont val="宋体"/>
        <family val="3"/>
        <charset val="134"/>
      </rPr>
      <t>流动负债：</t>
    </r>
    <phoneticPr fontId="32" type="noConversion"/>
  </si>
  <si>
    <r>
      <t xml:space="preserve">  </t>
    </r>
    <r>
      <rPr>
        <sz val="10"/>
        <rFont val="宋体"/>
        <family val="3"/>
        <charset val="134"/>
      </rPr>
      <t>短期借款</t>
    </r>
    <r>
      <rPr>
        <sz val="10"/>
        <rFont val="Arial"/>
        <family val="2"/>
      </rPr>
      <t>  </t>
    </r>
    <phoneticPr fontId="32" type="noConversion"/>
  </si>
  <si>
    <r>
      <t xml:space="preserve"> </t>
    </r>
    <r>
      <rPr>
        <sz val="10"/>
        <rFont val="宋体"/>
        <family val="3"/>
        <charset val="134"/>
      </rPr>
      <t>向中央银行借款</t>
    </r>
    <phoneticPr fontId="37" type="noConversion"/>
  </si>
  <si>
    <t>向中央银行借款</t>
  </si>
  <si>
    <r>
      <t xml:space="preserve"> </t>
    </r>
    <r>
      <rPr>
        <sz val="10"/>
        <rFont val="宋体"/>
        <family val="3"/>
        <charset val="134"/>
      </rPr>
      <t>拆入资金</t>
    </r>
    <phoneticPr fontId="37" type="noConversion"/>
  </si>
  <si>
    <t>拆入资金</t>
  </si>
  <si>
    <t xml:space="preserve"> 交易性金融负债</t>
    <phoneticPr fontId="37" type="noConversion"/>
  </si>
  <si>
    <t xml:space="preserve"> 以公允价值计量且其变动计入当期损益的金融负债</t>
    <phoneticPr fontId="32" type="noConversion"/>
  </si>
  <si>
    <t>以公允价值计量且其变动计入当期损益的金融负债</t>
  </si>
  <si>
    <r>
      <t xml:space="preserve">  </t>
    </r>
    <r>
      <rPr>
        <sz val="10"/>
        <rFont val="宋体"/>
        <family val="3"/>
        <charset val="134"/>
      </rPr>
      <t>衍生金融负债</t>
    </r>
    <phoneticPr fontId="37" type="noConversion"/>
  </si>
  <si>
    <t>衍生金融负债</t>
  </si>
  <si>
    <r>
      <t xml:space="preserve">  </t>
    </r>
    <r>
      <rPr>
        <sz val="10"/>
        <rFont val="宋体"/>
        <family val="3"/>
        <charset val="134"/>
      </rPr>
      <t>应付票据</t>
    </r>
    <phoneticPr fontId="37" type="noConversion"/>
  </si>
  <si>
    <t xml:space="preserve"> 应付账款</t>
    <phoneticPr fontId="32" type="noConversion"/>
  </si>
  <si>
    <t>应付账款</t>
    <phoneticPr fontId="32" type="noConversion"/>
  </si>
  <si>
    <t xml:space="preserve"> 工程结算</t>
    <phoneticPr fontId="32" type="noConversion"/>
  </si>
  <si>
    <t>工程结算</t>
    <phoneticPr fontId="32" type="noConversion"/>
  </si>
  <si>
    <r>
      <t xml:space="preserve">  </t>
    </r>
    <r>
      <rPr>
        <sz val="10"/>
        <rFont val="宋体"/>
        <family val="3"/>
        <charset val="134"/>
      </rPr>
      <t>预收款项</t>
    </r>
    <phoneticPr fontId="37" type="noConversion"/>
  </si>
  <si>
    <t>预收款项</t>
    <phoneticPr fontId="32" type="noConversion"/>
  </si>
  <si>
    <t>预收账款</t>
    <phoneticPr fontId="32" type="noConversion"/>
  </si>
  <si>
    <r>
      <t xml:space="preserve">  </t>
    </r>
    <r>
      <rPr>
        <sz val="10"/>
        <rFont val="宋体"/>
        <family val="3"/>
        <charset val="134"/>
      </rPr>
      <t>卖出回购金融资产款</t>
    </r>
    <phoneticPr fontId="37" type="noConversion"/>
  </si>
  <si>
    <t>卖出回购金融资产款</t>
  </si>
  <si>
    <t xml:space="preserve"> 吸收存款及同业存放</t>
    <phoneticPr fontId="32" type="noConversion"/>
  </si>
  <si>
    <t>吸收存款及同业存放</t>
  </si>
  <si>
    <r>
      <t xml:space="preserve">  </t>
    </r>
    <r>
      <rPr>
        <sz val="10"/>
        <rFont val="宋体"/>
        <family val="3"/>
        <charset val="134"/>
      </rPr>
      <t>代理买卖证券款</t>
    </r>
    <phoneticPr fontId="37" type="noConversion"/>
  </si>
  <si>
    <t>代理买卖证券款</t>
  </si>
  <si>
    <r>
      <t xml:space="preserve">  </t>
    </r>
    <r>
      <rPr>
        <sz val="10"/>
        <rFont val="宋体"/>
        <family val="3"/>
        <charset val="134"/>
      </rPr>
      <t>代理承销证券款</t>
    </r>
    <phoneticPr fontId="37" type="noConversion"/>
  </si>
  <si>
    <t>代理承销证券款</t>
  </si>
  <si>
    <r>
      <t xml:space="preserve">  </t>
    </r>
    <r>
      <rPr>
        <sz val="10"/>
        <rFont val="宋体"/>
        <family val="3"/>
        <charset val="134"/>
      </rPr>
      <t>应付职工薪酬</t>
    </r>
    <phoneticPr fontId="37" type="noConversion"/>
  </si>
  <si>
    <r>
      <t xml:space="preserve">  </t>
    </r>
    <r>
      <rPr>
        <sz val="10"/>
        <rFont val="宋体"/>
        <family val="3"/>
        <charset val="134"/>
      </rPr>
      <t>应交税费</t>
    </r>
    <phoneticPr fontId="37" type="noConversion"/>
  </si>
  <si>
    <r>
      <t xml:space="preserve">  </t>
    </r>
    <r>
      <rPr>
        <sz val="10"/>
        <rFont val="宋体"/>
        <family val="3"/>
        <charset val="134"/>
      </rPr>
      <t>应付利息</t>
    </r>
    <phoneticPr fontId="32" type="noConversion"/>
  </si>
  <si>
    <t>应付利息</t>
    <phoneticPr fontId="32" type="noConversion"/>
  </si>
  <si>
    <r>
      <t xml:space="preserve">  </t>
    </r>
    <r>
      <rPr>
        <sz val="10"/>
        <rFont val="宋体"/>
        <family val="3"/>
        <charset val="134"/>
      </rPr>
      <t>应付股利</t>
    </r>
    <phoneticPr fontId="32" type="noConversion"/>
  </si>
  <si>
    <t>应付股利</t>
    <phoneticPr fontId="32" type="noConversion"/>
  </si>
  <si>
    <r>
      <t xml:space="preserve">  </t>
    </r>
    <r>
      <rPr>
        <sz val="10"/>
        <rFont val="宋体"/>
        <family val="3"/>
        <charset val="134"/>
      </rPr>
      <t>其他应付款</t>
    </r>
    <phoneticPr fontId="37" type="noConversion"/>
  </si>
  <si>
    <r>
      <t xml:space="preserve">  </t>
    </r>
    <r>
      <rPr>
        <sz val="10"/>
        <rFont val="宋体"/>
        <family val="3"/>
        <charset val="134"/>
      </rPr>
      <t>应付手续费及佣金</t>
    </r>
    <phoneticPr fontId="37" type="noConversion"/>
  </si>
  <si>
    <t>应付手续费及佣金</t>
  </si>
  <si>
    <r>
      <t xml:space="preserve">  </t>
    </r>
    <r>
      <rPr>
        <sz val="10"/>
        <rFont val="宋体"/>
        <family val="3"/>
        <charset val="134"/>
      </rPr>
      <t>应付分保账款</t>
    </r>
    <phoneticPr fontId="37" type="noConversion"/>
  </si>
  <si>
    <t>应付分保账款</t>
  </si>
  <si>
    <r>
      <t xml:space="preserve">  </t>
    </r>
    <r>
      <rPr>
        <sz val="10"/>
        <rFont val="宋体"/>
        <family val="3"/>
        <charset val="134"/>
      </rPr>
      <t>合同负债</t>
    </r>
    <phoneticPr fontId="32" type="noConversion"/>
  </si>
  <si>
    <r>
      <t xml:space="preserve">  </t>
    </r>
    <r>
      <rPr>
        <sz val="10"/>
        <rFont val="宋体"/>
        <family val="3"/>
        <charset val="134"/>
      </rPr>
      <t>持有待售负债</t>
    </r>
    <phoneticPr fontId="37" type="noConversion"/>
  </si>
  <si>
    <t>持有待售负债</t>
  </si>
  <si>
    <r>
      <t xml:space="preserve">  </t>
    </r>
    <r>
      <rPr>
        <sz val="10"/>
        <rFont val="宋体"/>
        <family val="3"/>
        <charset val="134"/>
      </rPr>
      <t>一年内到期的非流动负债</t>
    </r>
    <phoneticPr fontId="37" type="noConversion"/>
  </si>
  <si>
    <t>一年内到期的非流动负债</t>
  </si>
  <si>
    <r>
      <t xml:space="preserve">  </t>
    </r>
    <r>
      <rPr>
        <sz val="10"/>
        <rFont val="宋体"/>
        <family val="3"/>
        <charset val="134"/>
      </rPr>
      <t>其他流动负债</t>
    </r>
    <phoneticPr fontId="32" type="noConversion"/>
  </si>
  <si>
    <t>其他流动负债</t>
  </si>
  <si>
    <r>
      <t xml:space="preserve">   </t>
    </r>
    <r>
      <rPr>
        <b/>
        <sz val="10"/>
        <rFont val="宋体"/>
        <family val="3"/>
        <charset val="134"/>
      </rPr>
      <t>流动负债合计</t>
    </r>
    <phoneticPr fontId="32" type="noConversion"/>
  </si>
  <si>
    <r>
      <rPr>
        <b/>
        <sz val="10"/>
        <rFont val="宋体"/>
        <family val="3"/>
        <charset val="134"/>
      </rPr>
      <t>非流动负债：</t>
    </r>
    <phoneticPr fontId="32" type="noConversion"/>
  </si>
  <si>
    <r>
      <t xml:space="preserve">  </t>
    </r>
    <r>
      <rPr>
        <sz val="10"/>
        <rFont val="宋体"/>
        <family val="3"/>
        <charset val="134"/>
      </rPr>
      <t>保险合同准备金</t>
    </r>
    <phoneticPr fontId="32" type="noConversion"/>
  </si>
  <si>
    <t>保险合同准备金</t>
  </si>
  <si>
    <r>
      <t xml:space="preserve">  </t>
    </r>
    <r>
      <rPr>
        <sz val="10"/>
        <rFont val="宋体"/>
        <family val="3"/>
        <charset val="134"/>
      </rPr>
      <t>长期借款</t>
    </r>
    <phoneticPr fontId="32" type="noConversion"/>
  </si>
  <si>
    <r>
      <t xml:space="preserve">  </t>
    </r>
    <r>
      <rPr>
        <sz val="10"/>
        <rFont val="宋体"/>
        <family val="3"/>
        <charset val="134"/>
      </rPr>
      <t>应付债券</t>
    </r>
    <phoneticPr fontId="32" type="noConversion"/>
  </si>
  <si>
    <r>
      <t xml:space="preserve">  </t>
    </r>
    <r>
      <rPr>
        <sz val="10"/>
        <rFont val="宋体"/>
        <family val="3"/>
        <charset val="134"/>
      </rPr>
      <t>其中：应付账款-优先股</t>
    </r>
    <phoneticPr fontId="32" type="noConversion"/>
  </si>
  <si>
    <t>优先股</t>
    <phoneticPr fontId="1" type="noConversion"/>
  </si>
  <si>
    <t>优先股</t>
  </si>
  <si>
    <t xml:space="preserve">      应付账款-永续债</t>
    <phoneticPr fontId="32" type="noConversion"/>
  </si>
  <si>
    <t>永续债</t>
  </si>
  <si>
    <t xml:space="preserve"> 租赁负债</t>
    <phoneticPr fontId="32" type="noConversion"/>
  </si>
  <si>
    <t xml:space="preserve"> 专项应付款</t>
    <phoneticPr fontId="32" type="noConversion"/>
  </si>
  <si>
    <t>专项应付款</t>
    <phoneticPr fontId="32" type="noConversion"/>
  </si>
  <si>
    <t xml:space="preserve"> 长期应付款账面余额</t>
    <phoneticPr fontId="1" type="noConversion"/>
  </si>
  <si>
    <t>长期应付款</t>
    <phoneticPr fontId="1" type="noConversion"/>
  </si>
  <si>
    <t xml:space="preserve"> 减：未确认融资费用</t>
    <phoneticPr fontId="1" type="noConversion"/>
  </si>
  <si>
    <t>长期应付款未确认融资费用</t>
    <phoneticPr fontId="1" type="noConversion"/>
  </si>
  <si>
    <t>未确认融资费用</t>
    <phoneticPr fontId="1" type="noConversion"/>
  </si>
  <si>
    <t>借</t>
    <phoneticPr fontId="1" type="noConversion"/>
  </si>
  <si>
    <r>
      <t xml:space="preserve">  </t>
    </r>
    <r>
      <rPr>
        <sz val="10"/>
        <rFont val="宋体"/>
        <family val="3"/>
        <charset val="134"/>
      </rPr>
      <t>长期应付款</t>
    </r>
    <phoneticPr fontId="32" type="noConversion"/>
  </si>
  <si>
    <r>
      <t xml:space="preserve">  </t>
    </r>
    <r>
      <rPr>
        <sz val="10"/>
        <rFont val="宋体"/>
        <family val="3"/>
        <charset val="134"/>
      </rPr>
      <t>长期应付职工薪酬</t>
    </r>
    <phoneticPr fontId="32" type="noConversion"/>
  </si>
  <si>
    <t>长期应付职工薪酬</t>
  </si>
  <si>
    <r>
      <t xml:space="preserve">  </t>
    </r>
    <r>
      <rPr>
        <sz val="10"/>
        <rFont val="宋体"/>
        <family val="3"/>
        <charset val="134"/>
      </rPr>
      <t>预计负债</t>
    </r>
    <phoneticPr fontId="32" type="noConversion"/>
  </si>
  <si>
    <t>预计负债</t>
  </si>
  <si>
    <r>
      <t xml:space="preserve">  </t>
    </r>
    <r>
      <rPr>
        <sz val="10"/>
        <rFont val="宋体"/>
        <family val="3"/>
        <charset val="134"/>
      </rPr>
      <t>递延收益</t>
    </r>
    <phoneticPr fontId="32" type="noConversion"/>
  </si>
  <si>
    <r>
      <t xml:space="preserve">  </t>
    </r>
    <r>
      <rPr>
        <sz val="10"/>
        <rFont val="宋体"/>
        <family val="3"/>
        <charset val="134"/>
      </rPr>
      <t>递延所得税负债</t>
    </r>
    <phoneticPr fontId="37" type="noConversion"/>
  </si>
  <si>
    <r>
      <t xml:space="preserve">  </t>
    </r>
    <r>
      <rPr>
        <sz val="10"/>
        <rFont val="宋体"/>
        <family val="3"/>
        <charset val="134"/>
      </rPr>
      <t>其他非流动负债</t>
    </r>
    <phoneticPr fontId="32" type="noConversion"/>
  </si>
  <si>
    <r>
      <t xml:space="preserve">   </t>
    </r>
    <r>
      <rPr>
        <b/>
        <sz val="10"/>
        <rFont val="宋体"/>
        <family val="3"/>
        <charset val="134"/>
      </rPr>
      <t>非流动负债合计</t>
    </r>
    <phoneticPr fontId="32" type="noConversion"/>
  </si>
  <si>
    <r>
      <t xml:space="preserve">     </t>
    </r>
    <r>
      <rPr>
        <b/>
        <sz val="10"/>
        <rFont val="宋体"/>
        <family val="3"/>
        <charset val="134"/>
      </rPr>
      <t>负债合计</t>
    </r>
    <phoneticPr fontId="32" type="noConversion"/>
  </si>
  <si>
    <r>
      <rPr>
        <b/>
        <sz val="10"/>
        <rFont val="宋体"/>
        <family val="3"/>
        <charset val="134"/>
      </rPr>
      <t>股东权益</t>
    </r>
    <r>
      <rPr>
        <b/>
        <sz val="10"/>
        <rFont val="宋体"/>
        <family val="3"/>
        <charset val="134"/>
      </rPr>
      <t>：</t>
    </r>
    <phoneticPr fontId="32" type="noConversion"/>
  </si>
  <si>
    <r>
      <t xml:space="preserve">  </t>
    </r>
    <r>
      <rPr>
        <sz val="10"/>
        <rFont val="宋体"/>
        <family val="3"/>
        <charset val="134"/>
      </rPr>
      <t>股本</t>
    </r>
    <phoneticPr fontId="32" type="noConversion"/>
  </si>
  <si>
    <t>实收资本</t>
    <phoneticPr fontId="32" type="noConversion"/>
  </si>
  <si>
    <r>
      <t xml:space="preserve">  </t>
    </r>
    <r>
      <rPr>
        <sz val="10"/>
        <rFont val="宋体"/>
        <family val="3"/>
        <charset val="134"/>
      </rPr>
      <t>其他权益工具</t>
    </r>
    <phoneticPr fontId="32" type="noConversion"/>
  </si>
  <si>
    <t>其他权益工具</t>
  </si>
  <si>
    <r>
      <t xml:space="preserve">  </t>
    </r>
    <r>
      <rPr>
        <sz val="10"/>
        <rFont val="宋体"/>
        <family val="3"/>
        <charset val="134"/>
      </rPr>
      <t>其中：优先股</t>
    </r>
    <phoneticPr fontId="32" type="noConversion"/>
  </si>
  <si>
    <r>
      <t xml:space="preserve">            </t>
    </r>
    <r>
      <rPr>
        <sz val="10"/>
        <rFont val="宋体"/>
        <family val="3"/>
        <charset val="134"/>
      </rPr>
      <t>永续债</t>
    </r>
    <phoneticPr fontId="32" type="noConversion"/>
  </si>
  <si>
    <r>
      <t xml:space="preserve">  </t>
    </r>
    <r>
      <rPr>
        <sz val="10"/>
        <rFont val="宋体"/>
        <family val="3"/>
        <charset val="134"/>
      </rPr>
      <t>资本公积</t>
    </r>
    <phoneticPr fontId="32" type="noConversion"/>
  </si>
  <si>
    <r>
      <t xml:space="preserve">  </t>
    </r>
    <r>
      <rPr>
        <sz val="10"/>
        <rFont val="宋体"/>
        <family val="3"/>
        <charset val="134"/>
      </rPr>
      <t>减：库存股</t>
    </r>
    <phoneticPr fontId="32" type="noConversion"/>
  </si>
  <si>
    <t>库存股</t>
    <phoneticPr fontId="1" type="noConversion"/>
  </si>
  <si>
    <t>库存股</t>
  </si>
  <si>
    <r>
      <t xml:space="preserve">  </t>
    </r>
    <r>
      <rPr>
        <sz val="10"/>
        <rFont val="宋体"/>
        <family val="3"/>
        <charset val="134"/>
      </rPr>
      <t>其他综合收益</t>
    </r>
    <phoneticPr fontId="32" type="noConversion"/>
  </si>
  <si>
    <r>
      <t xml:space="preserve">  </t>
    </r>
    <r>
      <rPr>
        <sz val="10"/>
        <rFont val="宋体"/>
        <family val="3"/>
        <charset val="134"/>
      </rPr>
      <t>专项储备</t>
    </r>
    <phoneticPr fontId="32" type="noConversion"/>
  </si>
  <si>
    <t>专项储备</t>
  </si>
  <si>
    <r>
      <t xml:space="preserve">  </t>
    </r>
    <r>
      <rPr>
        <sz val="10"/>
        <rFont val="宋体"/>
        <family val="3"/>
        <charset val="134"/>
      </rPr>
      <t>盈余公积</t>
    </r>
    <phoneticPr fontId="32" type="noConversion"/>
  </si>
  <si>
    <r>
      <t xml:space="preserve">  </t>
    </r>
    <r>
      <rPr>
        <sz val="10"/>
        <rFont val="宋体"/>
        <family val="3"/>
        <charset val="134"/>
      </rPr>
      <t>一般风险准备</t>
    </r>
    <phoneticPr fontId="32" type="noConversion"/>
  </si>
  <si>
    <t>一般风险准备</t>
  </si>
  <si>
    <r>
      <t xml:space="preserve">  </t>
    </r>
    <r>
      <rPr>
        <sz val="10"/>
        <rFont val="宋体"/>
        <family val="3"/>
        <charset val="134"/>
      </rPr>
      <t>未分配利润</t>
    </r>
    <phoneticPr fontId="32" type="noConversion"/>
  </si>
  <si>
    <r>
      <t xml:space="preserve">  </t>
    </r>
    <r>
      <rPr>
        <sz val="10"/>
        <rFont val="宋体"/>
        <family val="3"/>
        <charset val="134"/>
      </rPr>
      <t>归属于母公司股东权益合计</t>
    </r>
    <phoneticPr fontId="32" type="noConversion"/>
  </si>
  <si>
    <r>
      <t xml:space="preserve"> </t>
    </r>
    <r>
      <rPr>
        <sz val="10"/>
        <rFont val="宋体"/>
        <family val="3"/>
        <charset val="134"/>
      </rPr>
      <t>少数股东权益</t>
    </r>
    <phoneticPr fontId="32" type="noConversion"/>
  </si>
  <si>
    <t>少数股东权益</t>
  </si>
  <si>
    <t>股东权益合计</t>
    <phoneticPr fontId="32" type="noConversion"/>
  </si>
  <si>
    <t>负债和股东权益总计</t>
    <phoneticPr fontId="32" type="noConversion"/>
  </si>
  <si>
    <t>一、营业总收入</t>
    <phoneticPr fontId="32" type="noConversion"/>
  </si>
  <si>
    <t xml:space="preserve">  其中：营业收入</t>
    <phoneticPr fontId="32" type="noConversion"/>
  </si>
  <si>
    <t>营业收入</t>
  </si>
  <si>
    <t xml:space="preserve">        其中：主营业务收入</t>
    <phoneticPr fontId="32" type="noConversion"/>
  </si>
  <si>
    <t>主营业务收入</t>
    <phoneticPr fontId="32" type="noConversion"/>
  </si>
  <si>
    <t xml:space="preserve">              其他业务收入</t>
    <phoneticPr fontId="32" type="noConversion"/>
  </si>
  <si>
    <t>其他业务收入</t>
    <phoneticPr fontId="32" type="noConversion"/>
  </si>
  <si>
    <t xml:space="preserve">       利息收入</t>
    <phoneticPr fontId="32" type="noConversion"/>
  </si>
  <si>
    <t xml:space="preserve">       已赚保费</t>
    <phoneticPr fontId="32" type="noConversion"/>
  </si>
  <si>
    <t>已赚保费</t>
  </si>
  <si>
    <t xml:space="preserve">       手续费及佣金收入</t>
    <phoneticPr fontId="32" type="noConversion"/>
  </si>
  <si>
    <t>手续费及佣金收入</t>
  </si>
  <si>
    <t>二、营业总成本</t>
    <phoneticPr fontId="32" type="noConversion"/>
  </si>
  <si>
    <r>
      <t xml:space="preserve">  </t>
    </r>
    <r>
      <rPr>
        <sz val="10"/>
        <rFont val="宋体"/>
        <family val="3"/>
        <charset val="134"/>
      </rPr>
      <t xml:space="preserve">  其中：营业成本</t>
    </r>
    <phoneticPr fontId="32" type="noConversion"/>
  </si>
  <si>
    <t>营业成本</t>
    <phoneticPr fontId="1" type="noConversion"/>
  </si>
  <si>
    <t>营业成本</t>
  </si>
  <si>
    <r>
      <t xml:space="preserve">        </t>
    </r>
    <r>
      <rPr>
        <sz val="10"/>
        <rFont val="宋体"/>
        <family val="3"/>
        <charset val="134"/>
      </rPr>
      <t>其中：主营业务成本</t>
    </r>
    <phoneticPr fontId="32" type="noConversion"/>
  </si>
  <si>
    <t>主营业务成本</t>
    <phoneticPr fontId="32" type="noConversion"/>
  </si>
  <si>
    <r>
      <t xml:space="preserve">               </t>
    </r>
    <r>
      <rPr>
        <sz val="10"/>
        <rFont val="宋体"/>
        <family val="3"/>
        <charset val="134"/>
      </rPr>
      <t>其他业务成本</t>
    </r>
    <phoneticPr fontId="32" type="noConversion"/>
  </si>
  <si>
    <t>其他业务成本</t>
    <phoneticPr fontId="32" type="noConversion"/>
  </si>
  <si>
    <r>
      <t xml:space="preserve">             </t>
    </r>
    <r>
      <rPr>
        <sz val="10"/>
        <rFont val="宋体"/>
        <family val="3"/>
        <charset val="134"/>
      </rPr>
      <t>利息支出</t>
    </r>
    <phoneticPr fontId="32" type="noConversion"/>
  </si>
  <si>
    <r>
      <t xml:space="preserve">             </t>
    </r>
    <r>
      <rPr>
        <sz val="10"/>
        <rFont val="宋体"/>
        <family val="3"/>
        <charset val="134"/>
      </rPr>
      <t>手续费及佣金支出</t>
    </r>
    <phoneticPr fontId="32" type="noConversion"/>
  </si>
  <si>
    <t>手续费及佣金支出</t>
  </si>
  <si>
    <r>
      <t xml:space="preserve">             </t>
    </r>
    <r>
      <rPr>
        <sz val="10"/>
        <rFont val="宋体"/>
        <family val="3"/>
        <charset val="134"/>
      </rPr>
      <t>退保金</t>
    </r>
    <phoneticPr fontId="32" type="noConversion"/>
  </si>
  <si>
    <t>退保金</t>
  </si>
  <si>
    <r>
      <t xml:space="preserve">             </t>
    </r>
    <r>
      <rPr>
        <sz val="10"/>
        <rFont val="宋体"/>
        <family val="3"/>
        <charset val="134"/>
      </rPr>
      <t>赔付支出净额</t>
    </r>
    <phoneticPr fontId="32" type="noConversion"/>
  </si>
  <si>
    <t>赔付支出净额</t>
  </si>
  <si>
    <r>
      <t xml:space="preserve">             </t>
    </r>
    <r>
      <rPr>
        <sz val="10"/>
        <rFont val="宋体"/>
        <family val="3"/>
        <charset val="134"/>
      </rPr>
      <t>提取保险责任备金净额</t>
    </r>
    <phoneticPr fontId="32" type="noConversion"/>
  </si>
  <si>
    <t>提取保险责任备金净额</t>
  </si>
  <si>
    <r>
      <t xml:space="preserve">             </t>
    </r>
    <r>
      <rPr>
        <sz val="10"/>
        <rFont val="宋体"/>
        <family val="3"/>
        <charset val="134"/>
      </rPr>
      <t>保单红利支出</t>
    </r>
    <phoneticPr fontId="32" type="noConversion"/>
  </si>
  <si>
    <t>保单红利支出</t>
  </si>
  <si>
    <r>
      <t xml:space="preserve">             </t>
    </r>
    <r>
      <rPr>
        <sz val="10"/>
        <rFont val="宋体"/>
        <family val="3"/>
        <charset val="134"/>
      </rPr>
      <t>分保费用</t>
    </r>
    <phoneticPr fontId="32" type="noConversion"/>
  </si>
  <si>
    <t>分保费用</t>
  </si>
  <si>
    <r>
      <t xml:space="preserve">             </t>
    </r>
    <r>
      <rPr>
        <sz val="10"/>
        <rFont val="宋体"/>
        <family val="3"/>
        <charset val="134"/>
      </rPr>
      <t>税金及附加</t>
    </r>
    <phoneticPr fontId="37" type="noConversion"/>
  </si>
  <si>
    <t>税金及附加</t>
    <phoneticPr fontId="32" type="noConversion"/>
  </si>
  <si>
    <r>
      <t xml:space="preserve">             </t>
    </r>
    <r>
      <rPr>
        <sz val="10"/>
        <rFont val="宋体"/>
        <family val="3"/>
        <charset val="134"/>
      </rPr>
      <t>销售费用</t>
    </r>
    <phoneticPr fontId="37" type="noConversion"/>
  </si>
  <si>
    <r>
      <t xml:space="preserve">             </t>
    </r>
    <r>
      <rPr>
        <sz val="10"/>
        <rFont val="宋体"/>
        <family val="3"/>
        <charset val="134"/>
      </rPr>
      <t>管理费用</t>
    </r>
    <phoneticPr fontId="37" type="noConversion"/>
  </si>
  <si>
    <r>
      <t xml:space="preserve">             </t>
    </r>
    <r>
      <rPr>
        <sz val="10"/>
        <rFont val="宋体"/>
        <family val="3"/>
        <charset val="134"/>
      </rPr>
      <t>研发费用</t>
    </r>
    <phoneticPr fontId="32" type="noConversion"/>
  </si>
  <si>
    <t>研发费用</t>
  </si>
  <si>
    <r>
      <t xml:space="preserve">             </t>
    </r>
    <r>
      <rPr>
        <sz val="10"/>
        <rFont val="宋体"/>
        <family val="3"/>
        <charset val="134"/>
      </rPr>
      <t>财务费用</t>
    </r>
    <phoneticPr fontId="37" type="noConversion"/>
  </si>
  <si>
    <r>
      <t xml:space="preserve">   </t>
    </r>
    <r>
      <rPr>
        <sz val="10"/>
        <rFont val="宋体"/>
        <family val="3"/>
        <charset val="134"/>
      </rPr>
      <t>加：其他收益</t>
    </r>
    <phoneticPr fontId="37" type="noConversion"/>
  </si>
  <si>
    <t>其他收益</t>
    <phoneticPr fontId="1" type="noConversion"/>
  </si>
  <si>
    <r>
      <t xml:space="preserve">         </t>
    </r>
    <r>
      <rPr>
        <sz val="10"/>
        <rFont val="宋体"/>
        <family val="3"/>
        <charset val="134"/>
      </rPr>
      <t>投资收益（损失以</t>
    </r>
    <r>
      <rPr>
        <sz val="10"/>
        <rFont val="Arial"/>
        <family val="2"/>
      </rPr>
      <t>“</t>
    </r>
    <r>
      <rPr>
        <sz val="10"/>
        <rFont val="宋体"/>
        <family val="3"/>
        <charset val="134"/>
      </rPr>
      <t>－</t>
    </r>
    <r>
      <rPr>
        <sz val="10"/>
        <rFont val="Arial"/>
        <family val="2"/>
      </rPr>
      <t>”</t>
    </r>
    <r>
      <rPr>
        <sz val="10"/>
        <rFont val="宋体"/>
        <family val="3"/>
        <charset val="134"/>
      </rPr>
      <t>号填列）</t>
    </r>
    <phoneticPr fontId="37" type="noConversion"/>
  </si>
  <si>
    <t>投资收益</t>
    <phoneticPr fontId="1" type="noConversion"/>
  </si>
  <si>
    <r>
      <t xml:space="preserve">         </t>
    </r>
    <r>
      <rPr>
        <sz val="10"/>
        <rFont val="宋体"/>
        <family val="3"/>
        <charset val="134"/>
      </rPr>
      <t>其中：对联营企业和合营企业的投资收益</t>
    </r>
    <phoneticPr fontId="37" type="noConversion"/>
  </si>
  <si>
    <r>
      <t xml:space="preserve">                   </t>
    </r>
    <r>
      <rPr>
        <sz val="10"/>
        <rFont val="宋体"/>
        <family val="3"/>
        <charset val="134"/>
      </rPr>
      <t>以摊余成本计量的金融资产终止确认收益（损失以“－”号填列）</t>
    </r>
    <phoneticPr fontId="32" type="noConversion"/>
  </si>
  <si>
    <r>
      <t xml:space="preserve">         </t>
    </r>
    <r>
      <rPr>
        <sz val="10"/>
        <rFont val="宋体"/>
        <family val="3"/>
        <charset val="134"/>
      </rPr>
      <t>净敞口套期收益（损失以“－”号填列）</t>
    </r>
    <phoneticPr fontId="32" type="noConversion"/>
  </si>
  <si>
    <t>净敞口套期收益</t>
    <phoneticPr fontId="1" type="noConversion"/>
  </si>
  <si>
    <t>净敞口套期收益</t>
  </si>
  <si>
    <r>
      <t xml:space="preserve">         </t>
    </r>
    <r>
      <rPr>
        <sz val="10"/>
        <rFont val="宋体"/>
        <family val="3"/>
        <charset val="134"/>
      </rPr>
      <t>公允价值变动收益（损失以“－”号填列）</t>
    </r>
    <phoneticPr fontId="32" type="noConversion"/>
  </si>
  <si>
    <t>公允价值变动收益</t>
    <phoneticPr fontId="1" type="noConversion"/>
  </si>
  <si>
    <t>公允价值变动收益</t>
  </si>
  <si>
    <r>
      <t xml:space="preserve">         </t>
    </r>
    <r>
      <rPr>
        <sz val="10"/>
        <rFont val="宋体"/>
        <family val="3"/>
        <charset val="134"/>
      </rPr>
      <t>信用减值损失（损失以“－”号填列）</t>
    </r>
    <phoneticPr fontId="32" type="noConversion"/>
  </si>
  <si>
    <t>信用减值损失</t>
    <phoneticPr fontId="1" type="noConversion"/>
  </si>
  <si>
    <t>信用减值损失</t>
  </si>
  <si>
    <r>
      <t xml:space="preserve">         </t>
    </r>
    <r>
      <rPr>
        <sz val="10"/>
        <rFont val="宋体"/>
        <family val="3"/>
        <charset val="134"/>
      </rPr>
      <t>资产减值损失</t>
    </r>
    <r>
      <rPr>
        <sz val="10"/>
        <rFont val="Arial"/>
        <family val="2"/>
      </rPr>
      <t xml:space="preserve"> </t>
    </r>
    <r>
      <rPr>
        <sz val="10"/>
        <rFont val="宋体"/>
        <family val="3"/>
        <charset val="134"/>
      </rPr>
      <t>（损失以</t>
    </r>
    <r>
      <rPr>
        <sz val="10"/>
        <rFont val="Arial"/>
        <family val="2"/>
      </rPr>
      <t>“</t>
    </r>
    <r>
      <rPr>
        <sz val="10"/>
        <rFont val="宋体"/>
        <family val="3"/>
        <charset val="134"/>
      </rPr>
      <t>－</t>
    </r>
    <r>
      <rPr>
        <sz val="10"/>
        <rFont val="Arial"/>
        <family val="2"/>
      </rPr>
      <t>”</t>
    </r>
    <r>
      <rPr>
        <sz val="10"/>
        <rFont val="宋体"/>
        <family val="3"/>
        <charset val="134"/>
      </rPr>
      <t>号填列）</t>
    </r>
    <phoneticPr fontId="37" type="noConversion"/>
  </si>
  <si>
    <t>资产减值损失</t>
    <phoneticPr fontId="1" type="noConversion"/>
  </si>
  <si>
    <r>
      <t xml:space="preserve">         </t>
    </r>
    <r>
      <rPr>
        <sz val="10"/>
        <rFont val="宋体"/>
        <family val="3"/>
        <charset val="134"/>
      </rPr>
      <t>资产处置收益（损失以“－”号填列）</t>
    </r>
    <phoneticPr fontId="32" type="noConversion"/>
  </si>
  <si>
    <t>资产处置收益</t>
    <phoneticPr fontId="1" type="noConversion"/>
  </si>
  <si>
    <r>
      <t xml:space="preserve">         </t>
    </r>
    <r>
      <rPr>
        <sz val="10"/>
        <rFont val="宋体"/>
        <family val="3"/>
        <charset val="134"/>
      </rPr>
      <t>汇兑收益（损失以“－”号填列）</t>
    </r>
    <phoneticPr fontId="32" type="noConversion"/>
  </si>
  <si>
    <t>汇兑收益</t>
    <phoneticPr fontId="1" type="noConversion"/>
  </si>
  <si>
    <t>汇兑收益</t>
  </si>
  <si>
    <r>
      <rPr>
        <b/>
        <sz val="10"/>
        <rFont val="宋体"/>
        <family val="3"/>
        <charset val="134"/>
      </rPr>
      <t>三、营业利润（亏损以</t>
    </r>
    <r>
      <rPr>
        <b/>
        <sz val="10"/>
        <rFont val="Arial"/>
        <family val="2"/>
      </rPr>
      <t>“</t>
    </r>
    <r>
      <rPr>
        <b/>
        <sz val="10"/>
        <rFont val="宋体"/>
        <family val="3"/>
        <charset val="134"/>
      </rPr>
      <t>－</t>
    </r>
    <r>
      <rPr>
        <b/>
        <sz val="10"/>
        <rFont val="Arial"/>
        <family val="2"/>
      </rPr>
      <t>”</t>
    </r>
    <r>
      <rPr>
        <b/>
        <sz val="10"/>
        <rFont val="宋体"/>
        <family val="3"/>
        <charset val="134"/>
      </rPr>
      <t>号填列）</t>
    </r>
    <phoneticPr fontId="32" type="noConversion"/>
  </si>
  <si>
    <r>
      <t xml:space="preserve">    </t>
    </r>
    <r>
      <rPr>
        <sz val="10"/>
        <rFont val="宋体"/>
        <family val="3"/>
        <charset val="134"/>
      </rPr>
      <t>加：营业外收入</t>
    </r>
    <phoneticPr fontId="37" type="noConversion"/>
  </si>
  <si>
    <t>营业外收入</t>
    <phoneticPr fontId="1" type="noConversion"/>
  </si>
  <si>
    <r>
      <t xml:space="preserve">    </t>
    </r>
    <r>
      <rPr>
        <sz val="10"/>
        <rFont val="宋体"/>
        <family val="3"/>
        <charset val="134"/>
      </rPr>
      <t>减：营业外支出</t>
    </r>
    <phoneticPr fontId="37" type="noConversion"/>
  </si>
  <si>
    <t>营业外支出</t>
    <phoneticPr fontId="1" type="noConversion"/>
  </si>
  <si>
    <r>
      <rPr>
        <b/>
        <sz val="10"/>
        <rFont val="宋体"/>
        <family val="3"/>
        <charset val="134"/>
      </rPr>
      <t>四、利润总额（亏损总额以</t>
    </r>
    <r>
      <rPr>
        <b/>
        <sz val="10"/>
        <rFont val="Arial"/>
        <family val="2"/>
      </rPr>
      <t>“</t>
    </r>
    <r>
      <rPr>
        <b/>
        <sz val="10"/>
        <rFont val="宋体"/>
        <family val="3"/>
        <charset val="134"/>
      </rPr>
      <t>－</t>
    </r>
    <r>
      <rPr>
        <b/>
        <sz val="10"/>
        <rFont val="Arial"/>
        <family val="2"/>
      </rPr>
      <t>”</t>
    </r>
    <r>
      <rPr>
        <b/>
        <sz val="10"/>
        <rFont val="宋体"/>
        <family val="3"/>
        <charset val="134"/>
      </rPr>
      <t>号填列</t>
    </r>
    <r>
      <rPr>
        <sz val="10"/>
        <rFont val="宋体"/>
        <family val="3"/>
        <charset val="134"/>
      </rPr>
      <t>）</t>
    </r>
    <phoneticPr fontId="32" type="noConversion"/>
  </si>
  <si>
    <r>
      <t xml:space="preserve">    </t>
    </r>
    <r>
      <rPr>
        <sz val="10"/>
        <rFont val="宋体"/>
        <family val="3"/>
        <charset val="134"/>
      </rPr>
      <t>减：所得税费用</t>
    </r>
    <phoneticPr fontId="37" type="noConversion"/>
  </si>
  <si>
    <r>
      <rPr>
        <b/>
        <sz val="10"/>
        <rFont val="宋体"/>
        <family val="3"/>
        <charset val="134"/>
      </rPr>
      <t>五、净利润（净亏损以</t>
    </r>
    <r>
      <rPr>
        <b/>
        <sz val="10"/>
        <rFont val="Arial"/>
        <family val="2"/>
      </rPr>
      <t>“</t>
    </r>
    <r>
      <rPr>
        <b/>
        <sz val="10"/>
        <rFont val="宋体"/>
        <family val="3"/>
        <charset val="134"/>
      </rPr>
      <t>－</t>
    </r>
    <r>
      <rPr>
        <b/>
        <sz val="10"/>
        <rFont val="Arial"/>
        <family val="2"/>
      </rPr>
      <t>”</t>
    </r>
    <r>
      <rPr>
        <b/>
        <sz val="10"/>
        <rFont val="宋体"/>
        <family val="3"/>
        <charset val="134"/>
      </rPr>
      <t>号填列）</t>
    </r>
    <phoneticPr fontId="32" type="noConversion"/>
  </si>
  <si>
    <t>（一）按经营持续性分类</t>
    <phoneticPr fontId="32" type="noConversion"/>
  </si>
  <si>
    <r>
      <t xml:space="preserve">    1</t>
    </r>
    <r>
      <rPr>
        <sz val="10"/>
        <rFont val="宋体"/>
        <family val="3"/>
        <charset val="134"/>
      </rPr>
      <t>、持续经营净利润（净亏损以“－”号填列）</t>
    </r>
    <phoneticPr fontId="32" type="noConversion"/>
  </si>
  <si>
    <r>
      <t xml:space="preserve">    2</t>
    </r>
    <r>
      <rPr>
        <sz val="10"/>
        <rFont val="宋体"/>
        <family val="3"/>
        <charset val="134"/>
      </rPr>
      <t>、终止经营净利润（净亏损以“－”号填列）</t>
    </r>
    <phoneticPr fontId="32" type="noConversion"/>
  </si>
  <si>
    <t>（二）按所有权归属分类</t>
    <phoneticPr fontId="32" type="noConversion"/>
  </si>
  <si>
    <r>
      <t xml:space="preserve">    1</t>
    </r>
    <r>
      <rPr>
        <sz val="10"/>
        <rFont val="宋体"/>
        <family val="3"/>
        <charset val="134"/>
      </rPr>
      <t>、归属于母公司股东的净利润（净亏损以“－”号填列）</t>
    </r>
    <phoneticPr fontId="37" type="noConversion"/>
  </si>
  <si>
    <t>归属于母公司所有者的净利润</t>
  </si>
  <si>
    <r>
      <t xml:space="preserve">    2</t>
    </r>
    <r>
      <rPr>
        <sz val="10"/>
        <rFont val="宋体"/>
        <family val="3"/>
        <charset val="134"/>
      </rPr>
      <t>、少数股东损益（净亏损以“－”号填列）</t>
    </r>
    <phoneticPr fontId="37" type="noConversion"/>
  </si>
  <si>
    <t>少数股东损益</t>
  </si>
  <si>
    <t>六、其他综合收益的税后净额</t>
    <phoneticPr fontId="32" type="noConversion"/>
  </si>
  <si>
    <t xml:space="preserve"> 归属母公司股东的其他综合收益的税后净额</t>
    <phoneticPr fontId="32" type="noConversion"/>
  </si>
  <si>
    <t>(一)不能重分类进损益的其他综合收益</t>
    <phoneticPr fontId="32" type="noConversion"/>
  </si>
  <si>
    <t>1、重新计量设定受益计划变动额</t>
    <phoneticPr fontId="32" type="noConversion"/>
  </si>
  <si>
    <t>2、权益法下不能转损益的其他综合收益</t>
    <phoneticPr fontId="32" type="noConversion"/>
  </si>
  <si>
    <t>3、其他权益工具投资公允价值变动</t>
    <phoneticPr fontId="32" type="noConversion"/>
  </si>
  <si>
    <t>4、企业自身信用风险公允价值变动</t>
    <phoneticPr fontId="32" type="noConversion"/>
  </si>
  <si>
    <t>5、其他</t>
    <phoneticPr fontId="32" type="noConversion"/>
  </si>
  <si>
    <t>(二)将重分类进损益的其他综合收益</t>
    <phoneticPr fontId="32" type="noConversion"/>
  </si>
  <si>
    <t>1、权益法下可转损益的其他综合收益</t>
    <phoneticPr fontId="32" type="noConversion"/>
  </si>
  <si>
    <t>2、其他债权投资公允价值变动</t>
    <phoneticPr fontId="32" type="noConversion"/>
  </si>
  <si>
    <t>3、可供出售金融资产公允价值变动损益</t>
    <phoneticPr fontId="32" type="noConversion"/>
  </si>
  <si>
    <t>4、金融资产重分类计入其他综合收益的金额</t>
    <phoneticPr fontId="32" type="noConversion"/>
  </si>
  <si>
    <t>5、持有至到期投资重分类为可供出售金融资产损益</t>
    <phoneticPr fontId="32" type="noConversion"/>
  </si>
  <si>
    <t>6、其他债权投资信用减值准备</t>
    <phoneticPr fontId="32" type="noConversion"/>
  </si>
  <si>
    <t>7、现金流量套期储备（现金流量套期损益的有效部分）</t>
    <phoneticPr fontId="32" type="noConversion"/>
  </si>
  <si>
    <r>
      <t>8</t>
    </r>
    <r>
      <rPr>
        <b/>
        <sz val="10"/>
        <rFont val="宋体"/>
        <family val="3"/>
        <charset val="134"/>
      </rPr>
      <t>、外币财务报表折算差额</t>
    </r>
    <phoneticPr fontId="32" type="noConversion"/>
  </si>
  <si>
    <t>9、其他</t>
    <phoneticPr fontId="32" type="noConversion"/>
  </si>
  <si>
    <t>归属于少数股东的其他综合收益的税后净额</t>
    <phoneticPr fontId="32" type="noConversion"/>
  </si>
  <si>
    <t>七、综合收益总额</t>
    <phoneticPr fontId="32" type="noConversion"/>
  </si>
  <si>
    <r>
      <t xml:space="preserve">   </t>
    </r>
    <r>
      <rPr>
        <sz val="10"/>
        <rFont val="宋体"/>
        <family val="3"/>
        <charset val="134"/>
      </rPr>
      <t>归属于母公司股东的综合收益总额</t>
    </r>
    <phoneticPr fontId="37" type="noConversion"/>
  </si>
  <si>
    <r>
      <t xml:space="preserve">   </t>
    </r>
    <r>
      <rPr>
        <sz val="10"/>
        <rFont val="宋体"/>
        <family val="3"/>
        <charset val="134"/>
      </rPr>
      <t>归属于少数股东的综合收益总额</t>
    </r>
    <phoneticPr fontId="37" type="noConversion"/>
  </si>
  <si>
    <t>八、每股收益：</t>
    <phoneticPr fontId="32" type="noConversion"/>
  </si>
  <si>
    <r>
      <t xml:space="preserve">   </t>
    </r>
    <r>
      <rPr>
        <sz val="10"/>
        <rFont val="宋体"/>
        <family val="3"/>
        <charset val="134"/>
      </rPr>
      <t>（</t>
    </r>
    <r>
      <rPr>
        <sz val="10"/>
        <rFont val="宋体"/>
        <family val="3"/>
        <charset val="134"/>
      </rPr>
      <t>一</t>
    </r>
    <r>
      <rPr>
        <sz val="10"/>
        <rFont val="宋体"/>
        <family val="3"/>
        <charset val="134"/>
      </rPr>
      <t>）</t>
    </r>
    <r>
      <rPr>
        <sz val="10"/>
        <rFont val="宋体"/>
        <family val="3"/>
        <charset val="134"/>
      </rPr>
      <t>基本每股收益（元</t>
    </r>
    <r>
      <rPr>
        <sz val="10"/>
        <rFont val="Arial"/>
        <family val="2"/>
      </rPr>
      <t>/</t>
    </r>
    <r>
      <rPr>
        <sz val="10"/>
        <rFont val="宋体"/>
        <family val="3"/>
        <charset val="134"/>
      </rPr>
      <t>股）</t>
    </r>
    <phoneticPr fontId="37" type="noConversion"/>
  </si>
  <si>
    <r>
      <t xml:space="preserve">   </t>
    </r>
    <r>
      <rPr>
        <sz val="10"/>
        <rFont val="宋体"/>
        <family val="3"/>
        <charset val="134"/>
      </rPr>
      <t>（</t>
    </r>
    <r>
      <rPr>
        <sz val="10"/>
        <rFont val="宋体"/>
        <family val="3"/>
        <charset val="134"/>
      </rPr>
      <t>二</t>
    </r>
    <r>
      <rPr>
        <sz val="10"/>
        <rFont val="宋体"/>
        <family val="3"/>
        <charset val="134"/>
      </rPr>
      <t>）</t>
    </r>
    <r>
      <rPr>
        <sz val="10"/>
        <rFont val="宋体"/>
        <family val="3"/>
        <charset val="134"/>
      </rPr>
      <t>稀释每股收益（元</t>
    </r>
    <r>
      <rPr>
        <sz val="10"/>
        <rFont val="Arial"/>
        <family val="2"/>
      </rPr>
      <t>/</t>
    </r>
    <r>
      <rPr>
        <sz val="10"/>
        <rFont val="宋体"/>
        <family val="3"/>
        <charset val="134"/>
      </rPr>
      <t>股）</t>
    </r>
    <phoneticPr fontId="37" type="noConversion"/>
  </si>
  <si>
    <t>账面年初未分配利润</t>
    <phoneticPr fontId="32" type="noConversion"/>
  </si>
  <si>
    <t>年初未分配利润</t>
    <phoneticPr fontId="32" type="noConversion"/>
  </si>
  <si>
    <t>年初未分配利润调整</t>
    <phoneticPr fontId="32" type="noConversion"/>
  </si>
  <si>
    <t>年初未分配利润</t>
    <phoneticPr fontId="37" type="noConversion"/>
  </si>
  <si>
    <t>利润分配</t>
    <phoneticPr fontId="32" type="noConversion"/>
  </si>
  <si>
    <t>九、可供分配的利润</t>
    <phoneticPr fontId="37" type="noConversion"/>
  </si>
  <si>
    <t>减：提取法定盈余公积</t>
    <phoneticPr fontId="37" type="noConversion"/>
  </si>
  <si>
    <t>利润分配--提取法定盈余公积</t>
  </si>
  <si>
    <t>提取法定公益金</t>
    <phoneticPr fontId="37" type="noConversion"/>
  </si>
  <si>
    <t>利润分配--提取法定公益金</t>
  </si>
  <si>
    <t>提取职工奖励及福利基金</t>
    <phoneticPr fontId="37" type="noConversion"/>
  </si>
  <si>
    <t>利润分配--提取职工奖励及福利基金</t>
  </si>
  <si>
    <t>提取储备基金</t>
    <phoneticPr fontId="37" type="noConversion"/>
  </si>
  <si>
    <t>利润分配--提取储备基金</t>
  </si>
  <si>
    <t>提取企业发展基金</t>
    <phoneticPr fontId="37" type="noConversion"/>
  </si>
  <si>
    <t>利润分配--提取企业发展基金</t>
  </si>
  <si>
    <t>利润归还投资</t>
    <phoneticPr fontId="37" type="noConversion"/>
  </si>
  <si>
    <t>利润分配--利润归还投资</t>
  </si>
  <si>
    <t>十、可供投资者分配的利润</t>
    <phoneticPr fontId="37" type="noConversion"/>
  </si>
  <si>
    <t xml:space="preserve">减：应付优先股股利 </t>
    <phoneticPr fontId="37" type="noConversion"/>
  </si>
  <si>
    <t xml:space="preserve">利润分配--应付优先股股利 </t>
  </si>
  <si>
    <t>提取任意盈余公积</t>
    <phoneticPr fontId="37" type="noConversion"/>
  </si>
  <si>
    <t>利润分配--提取任意盈余公积</t>
  </si>
  <si>
    <t>应付普通股股利</t>
    <phoneticPr fontId="37" type="noConversion"/>
  </si>
  <si>
    <t>利润分配--应付普通股股利</t>
  </si>
  <si>
    <t>转作资本的普通股股利</t>
    <phoneticPr fontId="37" type="noConversion"/>
  </si>
  <si>
    <t>利润分配--转作资本的普通股股利</t>
  </si>
  <si>
    <t>十一、未分配利润</t>
    <phoneticPr fontId="37" type="noConversion"/>
  </si>
  <si>
    <r>
      <rPr>
        <sz val="10"/>
        <rFont val="等线"/>
        <family val="2"/>
      </rPr>
      <t>校验</t>
    </r>
    <phoneticPr fontId="1" type="noConversion"/>
  </si>
  <si>
    <r>
      <rPr>
        <sz val="10"/>
        <rFont val="等线"/>
        <family val="2"/>
      </rPr>
      <t>年初未分配利润比较</t>
    </r>
    <phoneticPr fontId="32" type="noConversion"/>
  </si>
  <si>
    <t>摘要</t>
    <phoneticPr fontId="1" type="noConversion"/>
  </si>
  <si>
    <t>方向</t>
    <phoneticPr fontId="1" type="noConversion"/>
  </si>
  <si>
    <t>一级会计科目</t>
    <phoneticPr fontId="1" type="noConversion"/>
  </si>
  <si>
    <t>明细科目</t>
  </si>
  <si>
    <t>索引号</t>
  </si>
  <si>
    <t>杭州市城市建设发展集团有限公司</t>
    <phoneticPr fontId="1" type="noConversion"/>
  </si>
  <si>
    <t>报表日期</t>
    <phoneticPr fontId="1" type="noConversion"/>
  </si>
  <si>
    <t>报表期间</t>
    <phoneticPr fontId="1" type="noConversion"/>
  </si>
  <si>
    <t>2019年度</t>
    <phoneticPr fontId="1" type="noConversion"/>
  </si>
  <si>
    <t>项        目</t>
  </si>
  <si>
    <t>一、经营活动产生的现金流量：</t>
  </si>
  <si>
    <t xml:space="preserve">    销售商品、提供劳务收到的现金</t>
  </si>
  <si>
    <t xml:space="preserve">  △客户存款和同业存放款项净增加额</t>
  </si>
  <si>
    <t xml:space="preserve">  △向中央银行借款净增加额</t>
  </si>
  <si>
    <t xml:space="preserve">  △向其他金融机构拆入资金净增加额</t>
  </si>
  <si>
    <t xml:space="preserve">  △收到原保险合同保费取得的现金</t>
  </si>
  <si>
    <t xml:space="preserve">  △收到再保险业务现金净额</t>
  </si>
  <si>
    <t xml:space="preserve">  △保户储金及投资款净增加额</t>
  </si>
  <si>
    <t xml:space="preserve">  △处置以公允价值计量且其变动计入当期损益的金融资产净增加额</t>
  </si>
  <si>
    <t xml:space="preserve">  △收取利息、手续费及佣金的现金</t>
  </si>
  <si>
    <t xml:space="preserve">  △拆入资金净增加额</t>
  </si>
  <si>
    <t xml:space="preserve">  △回购业务资金净增加额</t>
  </si>
  <si>
    <t xml:space="preserve">    收到的税费返还</t>
  </si>
  <si>
    <t xml:space="preserve">    收到其他与经营活动有关的现金</t>
  </si>
  <si>
    <t>经营活动现金流入小计</t>
  </si>
  <si>
    <t xml:space="preserve">    购买商品、接受劳务支付的现金</t>
  </si>
  <si>
    <t xml:space="preserve">  △客户贷款及垫款净增加额</t>
  </si>
  <si>
    <t xml:space="preserve">  △存放中央银行和同业款项净增加额</t>
  </si>
  <si>
    <t xml:space="preserve">  △支付原保险合同赔付款项的现金</t>
  </si>
  <si>
    <t xml:space="preserve">  △支付利息、手续费及佣金的现金</t>
  </si>
  <si>
    <t xml:space="preserve">  △支付保单红利的现金</t>
  </si>
  <si>
    <t xml:space="preserve">    支付给职工以及为职工支付的现金</t>
  </si>
  <si>
    <t xml:space="preserve">    支付的各项税费</t>
  </si>
  <si>
    <t xml:space="preserve">    支付其他与经营活动有关的现金</t>
  </si>
  <si>
    <t>经营活动现金流出小计</t>
  </si>
  <si>
    <t xml:space="preserve">    经营活动产生的现金流量净额</t>
  </si>
  <si>
    <t>二、投资活动产生的现金流量：</t>
  </si>
  <si>
    <t xml:space="preserve">    收回投资收到的现金</t>
  </si>
  <si>
    <t xml:space="preserve">    取得投资收益收到的现金</t>
  </si>
  <si>
    <t xml:space="preserve">    处置固定资产、无形资产和其他长期资产所收回的现金净额</t>
  </si>
  <si>
    <t xml:space="preserve">    处置子公司及其他营业单位收回的现金净额</t>
  </si>
  <si>
    <t xml:space="preserve">    收到其他与投资活动有关的现金</t>
  </si>
  <si>
    <t>投资活动现金流入小计</t>
  </si>
  <si>
    <t xml:space="preserve">    购建固定资产、无形资产和其他长期资产所支付的现金</t>
  </si>
  <si>
    <t xml:space="preserve">    投资支付的现金</t>
  </si>
  <si>
    <t xml:space="preserve">  △质押贷款净增加额</t>
  </si>
  <si>
    <t xml:space="preserve">    取得子公司及其他营业单位支付的现金净额</t>
  </si>
  <si>
    <t xml:space="preserve">    支付其他与投资活动有关的现金</t>
  </si>
  <si>
    <t>投资活动现金流出小计</t>
  </si>
  <si>
    <t xml:space="preserve">    投资活动产生的现金流量净额</t>
  </si>
  <si>
    <t>三、筹资活动产生的现金流量：</t>
  </si>
  <si>
    <t xml:space="preserve">    吸收投资收到的现金</t>
  </si>
  <si>
    <t xml:space="preserve">        其中：子公司吸收少数股东投资收到的现金</t>
  </si>
  <si>
    <t xml:space="preserve">    取得借款收到的现金</t>
  </si>
  <si>
    <t xml:space="preserve">  △发行债券收到的现金</t>
  </si>
  <si>
    <t xml:space="preserve">    收到其他与筹资活动有关的现金</t>
  </si>
  <si>
    <t>筹资活动现金流入小计</t>
  </si>
  <si>
    <t xml:space="preserve">    偿还债务支付的现金</t>
  </si>
  <si>
    <t xml:space="preserve">    分配股利、利润或偿付利息支付的现金</t>
  </si>
  <si>
    <t xml:space="preserve">        其中：子公司支付给少数股东的股利、利润</t>
  </si>
  <si>
    <t xml:space="preserve">    支付其他与筹资活动有关的现金</t>
  </si>
  <si>
    <t>筹资活动现金流出小计</t>
  </si>
  <si>
    <t xml:space="preserve">    筹资活动产生的现金流量净额</t>
  </si>
  <si>
    <t>四、汇率变动对现金及现金等价物的影响</t>
  </si>
  <si>
    <t>五、现金及现金等价物净增加额</t>
  </si>
  <si>
    <t xml:space="preserve">    加：期初现金及现金等价物余额</t>
  </si>
  <si>
    <t>六、期末现金及现金等价物余额</t>
  </si>
  <si>
    <t>合计</t>
    <phoneticPr fontId="1" type="noConversion"/>
  </si>
  <si>
    <t>探明矿区权益</t>
    <phoneticPr fontId="1" type="noConversion"/>
  </si>
  <si>
    <t>未探明矿区权益</t>
    <phoneticPr fontId="1" type="noConversion"/>
  </si>
  <si>
    <t>井及相关设施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</si>
</sst>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76" formatCode="_ * #,##0.00_ ;_ * \-#,##0.00_ ;_ * &quot;&quot;??_ ;_ @_ "/>
  </numFmts>
  <fonts count="41">
    <font>
      <sz val="11"/>
      <color theme="1"/>
      <name val="等线"/>
      <family val="2"/>
      <scheme val="minor"/>
    </font>
    <font>
      <sz val="9"/>
      <name val="等线"/>
      <family val="3"/>
      <charset val="134"/>
      <scheme val="minor"/>
    </font>
    <font>
      <sz val="10.5"/>
      <name val="宋体"/>
      <family val="3"/>
      <charset val="134"/>
    </font>
    <font>
      <sz val="10.5"/>
      <name val="Arial"/>
      <family val="2"/>
    </font>
    <font>
      <sz val="10.5"/>
      <color theme="1"/>
      <name val="宋体"/>
      <family val="3"/>
      <charset val="134"/>
    </font>
    <font>
      <sz val="10.5"/>
      <color theme="1"/>
      <name val="Arial"/>
      <family val="2"/>
    </font>
    <font>
      <b/>
      <sz val="10.5"/>
      <color theme="1"/>
      <name val="宋体"/>
      <family val="3"/>
      <charset val="134"/>
    </font>
    <font>
      <b/>
      <sz val="10.5"/>
      <color rgb="FFFF0000"/>
      <name val="宋体"/>
      <family val="3"/>
      <charset val="134"/>
    </font>
    <font>
      <sz val="10.5"/>
      <color rgb="FFFF0000"/>
      <name val="Arial"/>
      <family val="2"/>
    </font>
    <font>
      <sz val="10.5"/>
      <color rgb="FFFF0000"/>
      <name val="宋体"/>
      <family val="3"/>
      <charset val="134"/>
    </font>
    <font>
      <sz val="10.5"/>
      <color theme="1"/>
      <name val="宋体"/>
      <family val="2"/>
      <charset val="134"/>
    </font>
    <font>
      <sz val="10.5"/>
      <color theme="1"/>
      <name val="Times New Roman"/>
      <family val="1"/>
    </font>
    <font>
      <sz val="10.5"/>
      <color rgb="FF0000FF"/>
      <name val="宋体"/>
      <family val="3"/>
      <charset val="134"/>
    </font>
    <font>
      <sz val="9"/>
      <color theme="1"/>
      <name val="宋体"/>
      <family val="3"/>
      <charset val="134"/>
    </font>
    <font>
      <sz val="9"/>
      <color theme="1"/>
      <name val="Arial"/>
      <family val="2"/>
    </font>
    <font>
      <sz val="11"/>
      <color theme="1"/>
      <name val="等线"/>
      <family val="2"/>
      <scheme val="minor"/>
    </font>
    <font>
      <sz val="7.5"/>
      <color theme="1"/>
      <name val="宋体"/>
      <family val="3"/>
      <charset val="134"/>
    </font>
    <font>
      <sz val="7.5"/>
      <color theme="1"/>
      <name val="Arial"/>
      <family val="2"/>
    </font>
    <font>
      <sz val="10.5"/>
      <color theme="1"/>
      <name val="仿宋_GB2312"/>
      <family val="1"/>
      <charset val="134"/>
    </font>
    <font>
      <i/>
      <sz val="10.5"/>
      <color theme="1"/>
      <name val="宋体"/>
      <family val="3"/>
      <charset val="134"/>
    </font>
    <font>
      <b/>
      <sz val="10.5"/>
      <color theme="1"/>
      <name val="Arial"/>
      <family val="2"/>
    </font>
    <font>
      <sz val="10"/>
      <color theme="1"/>
      <name val="宋体"/>
      <family val="3"/>
      <charset val="134"/>
    </font>
    <font>
      <sz val="10.5"/>
      <color theme="1"/>
      <name val="Arial"/>
      <family val="2"/>
      <charset val="134"/>
    </font>
    <font>
      <sz val="10.5"/>
      <color rgb="FF000000"/>
      <name val="宋体"/>
      <family val="3"/>
      <charset val="134"/>
    </font>
    <font>
      <sz val="12"/>
      <color theme="1"/>
      <name val="宋体"/>
      <family val="3"/>
      <charset val="134"/>
    </font>
    <font>
      <b/>
      <sz val="12"/>
      <color theme="1"/>
      <name val="宋体"/>
      <family val="3"/>
      <charset val="134"/>
    </font>
    <font>
      <sz val="10"/>
      <color theme="1"/>
      <name val="Times New Roman"/>
      <family val="1"/>
    </font>
    <font>
      <sz val="10.5"/>
      <color theme="1"/>
      <name val="微软雅黑"/>
      <family val="2"/>
      <charset val="134"/>
    </font>
    <font>
      <sz val="10.5"/>
      <color rgb="FF000000"/>
      <name val="Arial"/>
      <family val="2"/>
    </font>
    <font>
      <sz val="10.5"/>
      <color theme="1"/>
      <name val="Courier New"/>
      <family val="3"/>
    </font>
    <font>
      <sz val="9"/>
      <color theme="1"/>
      <name val="Courier New"/>
      <family val="3"/>
    </font>
    <font>
      <b/>
      <sz val="11"/>
      <color theme="1"/>
      <name val="等线"/>
      <family val="2"/>
      <scheme val="minor"/>
    </font>
    <font>
      <u/>
      <sz val="12"/>
      <color indexed="36"/>
      <name val="宋体"/>
      <family val="3"/>
      <charset val="134"/>
    </font>
    <font>
      <sz val="10"/>
      <name val="Arial"/>
      <family val="2"/>
    </font>
    <font>
      <b/>
      <sz val="10"/>
      <name val="宋体"/>
      <family val="3"/>
      <charset val="134"/>
    </font>
    <font>
      <b/>
      <sz val="10"/>
      <name val="Arial"/>
      <family val="2"/>
    </font>
    <font>
      <sz val="10"/>
      <name val="宋体"/>
      <family val="3"/>
      <charset val="134"/>
    </font>
    <font>
      <sz val="9"/>
      <name val="宋体"/>
      <family val="3"/>
      <charset val="134"/>
    </font>
    <font>
      <sz val="10"/>
      <name val="宋体"/>
      <family val="2"/>
      <charset val="134"/>
    </font>
    <font>
      <sz val="10"/>
      <name val="等线"/>
      <family val="2"/>
    </font>
    <font>
      <sz val="10"/>
      <name val="Times New Roman"/>
      <family val="1"/>
    </font>
  </fonts>
  <fills count="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dotted">
        <color indexed="64"/>
      </right>
      <top style="thick">
        <color indexed="64"/>
      </top>
      <bottom style="dotted">
        <color indexed="64"/>
      </bottom>
      <diagonal/>
    </border>
    <border>
      <left/>
      <right/>
      <top style="thick">
        <color indexed="64"/>
      </top>
      <bottom style="dotted">
        <color indexed="64"/>
      </bottom>
      <diagonal/>
    </border>
    <border>
      <left/>
      <right style="dotted">
        <color indexed="64"/>
      </right>
      <top/>
      <bottom style="dotted">
        <color indexed="64"/>
      </bottom>
      <diagonal/>
    </border>
    <border>
      <left/>
      <right/>
      <top/>
      <bottom style="dotted">
        <color indexed="64"/>
      </bottom>
      <diagonal/>
    </border>
    <border>
      <left/>
      <right style="dotted">
        <color indexed="64"/>
      </right>
      <top/>
      <bottom style="thick">
        <color indexed="64"/>
      </bottom>
      <diagonal/>
    </border>
    <border>
      <left/>
      <right/>
      <top/>
      <bottom style="thick">
        <color indexed="64"/>
      </bottom>
      <diagonal/>
    </border>
    <border>
      <left style="thin">
        <color indexed="64"/>
      </left>
      <right style="thin">
        <color indexed="64"/>
      </right>
      <top style="thin">
        <color indexed="64"/>
      </top>
      <bottom/>
      <diagonal/>
    </border>
    <border>
      <left/>
      <right style="dotted">
        <color indexed="64"/>
      </right>
      <top style="thick">
        <color indexed="64"/>
      </top>
      <bottom/>
      <diagonal/>
    </border>
    <border>
      <left style="dotted">
        <color indexed="64"/>
      </left>
      <right/>
      <top style="thick">
        <color indexed="64"/>
      </top>
      <bottom style="dotted">
        <color indexed="64"/>
      </bottom>
      <diagonal/>
    </border>
    <border>
      <left style="dotted">
        <color indexed="64"/>
      </left>
      <right style="dotted">
        <color indexed="64"/>
      </right>
      <top style="thick">
        <color indexed="64"/>
      </top>
      <bottom/>
      <diagonal/>
    </border>
    <border>
      <left style="dotted">
        <color indexed="64"/>
      </left>
      <right/>
      <top style="thick">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right/>
      <top/>
      <bottom style="thin">
        <color theme="4" tint="0.39997558519241921"/>
      </bottom>
      <diagonal/>
    </border>
  </borders>
  <cellStyleXfs count="4">
    <xf numFmtId="0" fontId="0" fillId="0" borderId="0"/>
    <xf numFmtId="43" fontId="15" fillId="0" borderId="0" applyFont="0" applyFill="0" applyBorder="0" applyAlignment="0" applyProtection="0">
      <alignment vertical="center"/>
    </xf>
    <xf numFmtId="0" fontId="33" fillId="0" borderId="0"/>
    <xf numFmtId="0" fontId="33" fillId="0" borderId="0"/>
  </cellStyleXfs>
  <cellXfs count="255">
    <xf numFmtId="0" fontId="0" fillId="0" borderId="0" xfId="0"/>
    <xf numFmtId="0" fontId="2"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3" fillId="0" borderId="1" xfId="0" applyFont="1" applyBorder="1" applyAlignment="1">
      <alignment horizontal="right" vertical="center" wrapText="1"/>
    </xf>
    <xf numFmtId="0" fontId="3" fillId="0" borderId="1" xfId="0" applyFont="1" applyBorder="1" applyAlignment="1">
      <alignment horizontal="justify" vertical="center" wrapText="1"/>
    </xf>
    <xf numFmtId="0" fontId="2" fillId="0" borderId="1" xfId="0" applyFont="1" applyBorder="1" applyAlignment="1">
      <alignment horizontal="justify" vertical="center" wrapText="1"/>
    </xf>
    <xf numFmtId="0" fontId="3" fillId="0" borderId="1" xfId="0" applyFont="1" applyBorder="1" applyAlignment="1">
      <alignment horizontal="right" vertical="center" wrapText="1"/>
    </xf>
    <xf numFmtId="0" fontId="4" fillId="0" borderId="2" xfId="0" applyFont="1" applyBorder="1" applyAlignment="1">
      <alignment horizontal="center" vertical="center" wrapText="1"/>
    </xf>
    <xf numFmtId="0" fontId="6" fillId="0" borderId="4" xfId="0" applyFont="1" applyBorder="1" applyAlignment="1">
      <alignment horizontal="justify" vertical="center" wrapText="1"/>
    </xf>
    <xf numFmtId="0" fontId="5" fillId="0" borderId="4" xfId="0" applyFont="1" applyBorder="1" applyAlignment="1">
      <alignment horizontal="justify" vertical="center" wrapText="1"/>
    </xf>
    <xf numFmtId="0" fontId="5" fillId="0" borderId="5" xfId="0" applyFont="1" applyBorder="1" applyAlignment="1">
      <alignment horizontal="justify" vertical="center" wrapText="1"/>
    </xf>
    <xf numFmtId="0" fontId="7" fillId="0" borderId="4" xfId="0" applyFont="1" applyBorder="1" applyAlignment="1">
      <alignment horizontal="justify" vertical="center" wrapText="1"/>
    </xf>
    <xf numFmtId="0" fontId="8" fillId="0" borderId="4" xfId="0" applyFont="1" applyBorder="1" applyAlignment="1">
      <alignment horizontal="right" vertical="center" wrapText="1"/>
    </xf>
    <xf numFmtId="0" fontId="5" fillId="0" borderId="4" xfId="0" applyFont="1" applyBorder="1" applyAlignment="1">
      <alignment horizontal="right" vertical="center" wrapText="1"/>
    </xf>
    <xf numFmtId="0" fontId="5" fillId="0" borderId="5" xfId="0" applyFont="1" applyBorder="1" applyAlignment="1">
      <alignment horizontal="right" vertical="center" wrapText="1"/>
    </xf>
    <xf numFmtId="0" fontId="9" fillId="0" borderId="4" xfId="0" applyFont="1" applyBorder="1" applyAlignment="1">
      <alignment horizontal="justify" vertical="center" wrapText="1"/>
    </xf>
    <xf numFmtId="0" fontId="8" fillId="0" borderId="5" xfId="0" applyFont="1" applyBorder="1" applyAlignment="1">
      <alignment horizontal="right" vertical="center" wrapText="1"/>
    </xf>
    <xf numFmtId="0" fontId="8" fillId="0" borderId="4" xfId="0" applyFont="1" applyBorder="1" applyAlignment="1">
      <alignment horizontal="justify" vertical="center" wrapText="1"/>
    </xf>
    <xf numFmtId="0" fontId="9" fillId="0" borderId="5" xfId="0" applyFont="1" applyBorder="1" applyAlignment="1">
      <alignment horizontal="right" vertical="center" wrapText="1"/>
    </xf>
    <xf numFmtId="0" fontId="9" fillId="0" borderId="4" xfId="0" applyFont="1" applyBorder="1" applyAlignment="1">
      <alignment horizontal="right" vertical="center" wrapText="1"/>
    </xf>
    <xf numFmtId="0" fontId="5" fillId="0" borderId="6" xfId="0" applyFont="1" applyBorder="1" applyAlignment="1">
      <alignment horizontal="justify" vertical="center" wrapText="1"/>
    </xf>
    <xf numFmtId="0" fontId="5" fillId="0" borderId="6" xfId="0" applyFont="1" applyBorder="1" applyAlignment="1">
      <alignment horizontal="right" vertical="center" wrapText="1"/>
    </xf>
    <xf numFmtId="0" fontId="5" fillId="0" borderId="7" xfId="0" applyFont="1" applyBorder="1" applyAlignment="1">
      <alignment horizontal="right"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8" fillId="0" borderId="6" xfId="0" applyFont="1" applyBorder="1" applyAlignment="1">
      <alignment horizontal="justify" vertical="center" wrapText="1"/>
    </xf>
    <xf numFmtId="0" fontId="8" fillId="0" borderId="6" xfId="0" applyFont="1" applyBorder="1" applyAlignment="1">
      <alignment horizontal="right" vertical="center" wrapText="1"/>
    </xf>
    <xf numFmtId="0" fontId="8" fillId="0" borderId="7" xfId="0" applyFont="1" applyBorder="1" applyAlignment="1">
      <alignment horizontal="right" vertical="center" wrapText="1"/>
    </xf>
    <xf numFmtId="0" fontId="4" fillId="0" borderId="3" xfId="0" applyFont="1" applyBorder="1" applyAlignment="1">
      <alignment horizontal="center" vertical="center" wrapText="1"/>
    </xf>
    <xf numFmtId="31" fontId="10" fillId="0" borderId="4" xfId="0" applyNumberFormat="1" applyFont="1" applyBorder="1" applyAlignment="1">
      <alignment horizontal="justify" vertical="center" wrapText="1"/>
    </xf>
    <xf numFmtId="31" fontId="10" fillId="0" borderId="6" xfId="0" applyNumberFormat="1" applyFont="1" applyBorder="1" applyAlignment="1">
      <alignment horizontal="justify"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9" fillId="0" borderId="6" xfId="0" applyFont="1" applyBorder="1" applyAlignment="1">
      <alignment horizontal="justify" vertical="center" wrapText="1"/>
    </xf>
    <xf numFmtId="0" fontId="4" fillId="0" borderId="4" xfId="0" applyFont="1" applyBorder="1" applyAlignment="1">
      <alignment vertical="center" wrapText="1"/>
    </xf>
    <xf numFmtId="0" fontId="11" fillId="0" borderId="0" xfId="0" applyFont="1" applyAlignment="1">
      <alignment horizontal="justify"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9" fillId="0" borderId="1" xfId="0" applyFont="1" applyBorder="1" applyAlignment="1">
      <alignment horizontal="justify" vertical="center" wrapText="1"/>
    </xf>
    <xf numFmtId="0" fontId="5" fillId="0" borderId="1" xfId="0" applyFont="1" applyBorder="1" applyAlignment="1">
      <alignment horizontal="right" vertical="center" wrapText="1"/>
    </xf>
    <xf numFmtId="0" fontId="8" fillId="0" borderId="1" xfId="0" applyFont="1" applyBorder="1" applyAlignment="1">
      <alignment horizontal="right" vertical="center" wrapText="1"/>
    </xf>
    <xf numFmtId="0" fontId="8" fillId="0" borderId="1" xfId="0" applyFont="1" applyBorder="1" applyAlignment="1">
      <alignment horizontal="justify" vertical="center" wrapText="1"/>
    </xf>
    <xf numFmtId="0" fontId="8" fillId="0" borderId="1" xfId="0" applyFont="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horizontal="justify" vertical="center" wrapText="1"/>
    </xf>
    <xf numFmtId="0" fontId="0" fillId="0" borderId="0" xfId="0" applyAlignment="1">
      <alignment horizontal="center"/>
    </xf>
    <xf numFmtId="0" fontId="4" fillId="0" borderId="2" xfId="0" applyFont="1" applyBorder="1" applyAlignment="1">
      <alignment horizontal="center" wrapText="1"/>
    </xf>
    <xf numFmtId="0" fontId="4" fillId="0" borderId="3" xfId="0" applyFont="1" applyBorder="1" applyAlignment="1">
      <alignment horizontal="center" wrapText="1"/>
    </xf>
    <xf numFmtId="0" fontId="4" fillId="0" borderId="4" xfId="0" applyFont="1" applyBorder="1" applyAlignment="1">
      <alignment horizontal="justify" wrapText="1"/>
    </xf>
    <xf numFmtId="0" fontId="4" fillId="0" borderId="5" xfId="0" applyFont="1" applyBorder="1" applyAlignment="1">
      <alignment horizontal="justify" wrapText="1"/>
    </xf>
    <xf numFmtId="0" fontId="9" fillId="0" borderId="4" xfId="0" applyFont="1" applyBorder="1" applyAlignment="1">
      <alignment horizontal="justify" wrapText="1"/>
    </xf>
    <xf numFmtId="0" fontId="12" fillId="0" borderId="5" xfId="0" applyFont="1" applyBorder="1" applyAlignment="1">
      <alignment horizontal="justify" wrapText="1"/>
    </xf>
    <xf numFmtId="0" fontId="9" fillId="0" borderId="6" xfId="0" applyFont="1" applyBorder="1" applyAlignment="1">
      <alignment horizontal="justify" wrapText="1"/>
    </xf>
    <xf numFmtId="0" fontId="12" fillId="0" borderId="7" xfId="0" applyFont="1" applyBorder="1" applyAlignment="1">
      <alignment horizontal="justify" wrapText="1"/>
    </xf>
    <xf numFmtId="0" fontId="4" fillId="0" borderId="8" xfId="0" applyFont="1" applyBorder="1" applyAlignment="1">
      <alignment horizontal="center" vertical="center" wrapText="1"/>
    </xf>
    <xf numFmtId="0" fontId="13" fillId="0" borderId="1" xfId="0" applyFont="1" applyBorder="1" applyAlignment="1">
      <alignment horizontal="justify" vertical="center" wrapText="1"/>
    </xf>
    <xf numFmtId="0" fontId="13" fillId="0" borderId="1" xfId="0" applyFont="1" applyBorder="1" applyAlignment="1">
      <alignment horizontal="right" vertical="center" wrapText="1"/>
    </xf>
    <xf numFmtId="4" fontId="13" fillId="0" borderId="1" xfId="0" applyNumberFormat="1" applyFont="1" applyBorder="1" applyAlignment="1">
      <alignment horizontal="right" vertical="center" wrapText="1"/>
    </xf>
    <xf numFmtId="0" fontId="4" fillId="0" borderId="1" xfId="0" applyFont="1" applyBorder="1" applyAlignment="1">
      <alignment horizontal="justify" vertical="center"/>
    </xf>
    <xf numFmtId="0" fontId="4" fillId="0" borderId="1" xfId="0" applyFont="1" applyBorder="1" applyAlignment="1">
      <alignment horizontal="left" vertical="center"/>
    </xf>
    <xf numFmtId="0" fontId="4" fillId="0" borderId="1" xfId="0" applyFont="1" applyBorder="1" applyAlignment="1">
      <alignment horizontal="right" vertical="center" wrapText="1"/>
    </xf>
    <xf numFmtId="0" fontId="5" fillId="0" borderId="1" xfId="0" applyFont="1" applyBorder="1" applyAlignment="1">
      <alignment horizontal="justify" vertical="center"/>
    </xf>
    <xf numFmtId="0" fontId="5" fillId="0" borderId="1" xfId="0" applyFont="1" applyBorder="1" applyAlignment="1">
      <alignment horizontal="left" vertical="center"/>
    </xf>
    <xf numFmtId="0" fontId="0" fillId="0" borderId="1" xfId="0" applyBorder="1"/>
    <xf numFmtId="4" fontId="0" fillId="0" borderId="0" xfId="0" applyNumberFormat="1"/>
    <xf numFmtId="0" fontId="13" fillId="0" borderId="1" xfId="0" applyFont="1" applyBorder="1" applyAlignment="1">
      <alignment horizontal="center" vertical="center" wrapText="1"/>
    </xf>
    <xf numFmtId="0" fontId="14" fillId="0" borderId="1" xfId="0" applyFont="1" applyBorder="1" applyAlignment="1">
      <alignment horizontal="right" vertical="center" wrapText="1"/>
    </xf>
    <xf numFmtId="4" fontId="14" fillId="0" borderId="1" xfId="0" applyNumberFormat="1" applyFont="1" applyBorder="1" applyAlignment="1">
      <alignment horizontal="right" vertical="center" wrapText="1"/>
    </xf>
    <xf numFmtId="43" fontId="0" fillId="0" borderId="0" xfId="1" applyFont="1" applyAlignment="1"/>
    <xf numFmtId="0" fontId="4" fillId="0" borderId="1" xfId="0" applyFont="1" applyBorder="1" applyAlignment="1">
      <alignment vertical="center"/>
    </xf>
    <xf numFmtId="0" fontId="16" fillId="0" borderId="1" xfId="0" applyFont="1" applyBorder="1" applyAlignment="1">
      <alignment horizontal="left" vertical="center" wrapText="1"/>
    </xf>
    <xf numFmtId="14" fontId="17" fillId="0" borderId="1" xfId="0" applyNumberFormat="1" applyFont="1" applyBorder="1" applyAlignment="1">
      <alignment horizontal="right" vertical="center" wrapText="1"/>
    </xf>
    <xf numFmtId="4" fontId="17" fillId="0" borderId="1" xfId="0" applyNumberFormat="1" applyFont="1" applyBorder="1" applyAlignment="1">
      <alignment horizontal="right" vertical="center" wrapText="1"/>
    </xf>
    <xf numFmtId="14" fontId="14" fillId="0" borderId="1" xfId="0" applyNumberFormat="1" applyFont="1" applyBorder="1" applyAlignment="1">
      <alignment horizontal="right" vertical="center" wrapText="1"/>
    </xf>
    <xf numFmtId="0" fontId="14" fillId="0" borderId="1" xfId="0" applyFont="1" applyBorder="1" applyAlignment="1">
      <alignment horizontal="center" vertical="center" wrapText="1"/>
    </xf>
    <xf numFmtId="0" fontId="13" fillId="0" borderId="1" xfId="0" applyFont="1" applyBorder="1" applyAlignment="1">
      <alignment horizontal="left" vertical="center" wrapText="1"/>
    </xf>
    <xf numFmtId="0" fontId="0" fillId="0" borderId="1" xfId="0" applyBorder="1" applyAlignment="1">
      <alignment vertical="center" wrapText="1"/>
    </xf>
    <xf numFmtId="0" fontId="4" fillId="0" borderId="1" xfId="0" applyFont="1" applyFill="1" applyBorder="1" applyAlignment="1">
      <alignment vertical="center" wrapText="1"/>
    </xf>
    <xf numFmtId="0" fontId="0" fillId="0" borderId="1" xfId="0" applyBorder="1" applyAlignment="1">
      <alignment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right" vertical="center"/>
    </xf>
    <xf numFmtId="0" fontId="9" fillId="0" borderId="2" xfId="0" applyFont="1" applyBorder="1" applyAlignment="1">
      <alignment horizontal="center" vertical="center" wrapText="1"/>
    </xf>
    <xf numFmtId="0" fontId="4" fillId="0" borderId="4" xfId="0" applyFont="1" applyBorder="1" applyAlignment="1">
      <alignment horizontal="left" vertical="center" wrapText="1"/>
    </xf>
    <xf numFmtId="0" fontId="4" fillId="0" borderId="4" xfId="0" applyFont="1" applyBorder="1" applyAlignment="1">
      <alignment horizontal="justify" vertical="center" wrapText="1"/>
    </xf>
    <xf numFmtId="0" fontId="4" fillId="0" borderId="5" xfId="0" applyFont="1" applyBorder="1" applyAlignment="1">
      <alignment horizontal="right" vertical="center" wrapText="1"/>
    </xf>
    <xf numFmtId="0" fontId="4" fillId="0" borderId="6" xfId="0" applyFont="1" applyBorder="1" applyAlignment="1">
      <alignment horizontal="left" vertical="center" wrapText="1"/>
    </xf>
    <xf numFmtId="0" fontId="4" fillId="0" borderId="6" xfId="0" applyFont="1" applyBorder="1" applyAlignment="1">
      <alignment horizontal="justify" vertical="center" wrapText="1"/>
    </xf>
    <xf numFmtId="0" fontId="4" fillId="0" borderId="7" xfId="0" applyFont="1" applyBorder="1" applyAlignment="1">
      <alignment horizontal="right" vertical="center" wrapText="1"/>
    </xf>
    <xf numFmtId="0" fontId="4" fillId="0" borderId="1" xfId="0" applyFont="1" applyFill="1" applyBorder="1" applyAlignment="1">
      <alignment horizontal="left" vertical="center"/>
    </xf>
    <xf numFmtId="0" fontId="4" fillId="0" borderId="2" xfId="0" applyFont="1" applyBorder="1" applyAlignment="1">
      <alignment horizontal="center" vertical="center"/>
    </xf>
    <xf numFmtId="0" fontId="4" fillId="0" borderId="4" xfId="0" applyFont="1" applyBorder="1" applyAlignment="1">
      <alignment horizontal="left" vertical="center"/>
    </xf>
    <xf numFmtId="0" fontId="4" fillId="0" borderId="4" xfId="0" applyFont="1" applyBorder="1" applyAlignment="1">
      <alignment horizontal="right" vertical="center"/>
    </xf>
    <xf numFmtId="0" fontId="4" fillId="0" borderId="4" xfId="0" applyFont="1" applyBorder="1" applyAlignment="1">
      <alignment horizontal="left" vertical="center" indent="3"/>
    </xf>
    <xf numFmtId="0" fontId="4" fillId="0" borderId="6" xfId="0" applyFont="1" applyBorder="1" applyAlignment="1">
      <alignment horizontal="center" vertical="center"/>
    </xf>
    <xf numFmtId="0" fontId="4" fillId="0" borderId="6" xfId="0" applyFont="1" applyBorder="1" applyAlignment="1">
      <alignment horizontal="right" vertical="center"/>
    </xf>
    <xf numFmtId="0" fontId="4" fillId="0" borderId="3" xfId="0" applyFont="1" applyBorder="1" applyAlignment="1">
      <alignment horizontal="center" vertical="center"/>
    </xf>
    <xf numFmtId="0" fontId="4" fillId="0" borderId="5" xfId="0" applyFont="1" applyBorder="1" applyAlignment="1">
      <alignment horizontal="right" vertical="center"/>
    </xf>
    <xf numFmtId="0" fontId="4" fillId="0" borderId="7" xfId="0" applyFont="1" applyBorder="1" applyAlignment="1">
      <alignment horizontal="right" vertical="center"/>
    </xf>
    <xf numFmtId="0" fontId="4" fillId="0" borderId="6" xfId="0" applyFont="1" applyBorder="1" applyAlignment="1">
      <alignment horizontal="center" vertical="center" wrapText="1"/>
    </xf>
    <xf numFmtId="0" fontId="4" fillId="0" borderId="1" xfId="0" applyFont="1" applyBorder="1" applyAlignment="1">
      <alignment horizontal="justify" vertical="center" wrapText="1"/>
    </xf>
    <xf numFmtId="0" fontId="0" fillId="0" borderId="1" xfId="0" applyBorder="1" applyAlignment="1">
      <alignment horizontal="center"/>
    </xf>
    <xf numFmtId="0" fontId="18" fillId="0" borderId="1" xfId="0" applyFont="1" applyBorder="1" applyAlignment="1">
      <alignment horizontal="center" vertical="center" wrapText="1"/>
    </xf>
    <xf numFmtId="0" fontId="18" fillId="0" borderId="1" xfId="0" applyFont="1" applyBorder="1" applyAlignment="1">
      <alignment horizontal="justify" vertical="center" wrapText="1"/>
    </xf>
    <xf numFmtId="0" fontId="5" fillId="0" borderId="6" xfId="0" applyFont="1" applyBorder="1" applyAlignment="1">
      <alignment horizontal="center" vertical="center" wrapText="1"/>
    </xf>
    <xf numFmtId="0" fontId="0" fillId="0" borderId="0" xfId="0" applyAlignment="1">
      <alignment horizontal="left"/>
    </xf>
    <xf numFmtId="0" fontId="0" fillId="0" borderId="0" xfId="0" applyAlignment="1"/>
    <xf numFmtId="0" fontId="5" fillId="0" borderId="1" xfId="0" applyFont="1" applyBorder="1" applyAlignment="1">
      <alignment horizontal="center" vertical="center" wrapText="1"/>
    </xf>
    <xf numFmtId="0" fontId="19" fillId="0" borderId="1" xfId="0" applyFont="1" applyBorder="1" applyAlignment="1">
      <alignment horizontal="justify" vertical="center" wrapText="1"/>
    </xf>
    <xf numFmtId="43" fontId="4" fillId="0" borderId="1" xfId="1" applyFont="1" applyBorder="1" applyAlignment="1">
      <alignment horizontal="right" vertical="center" wrapText="1"/>
    </xf>
    <xf numFmtId="0" fontId="4" fillId="0" borderId="1" xfId="0" applyFont="1" applyBorder="1" applyAlignment="1">
      <alignment horizontal="left" vertical="center" wrapText="1"/>
    </xf>
    <xf numFmtId="0" fontId="4" fillId="0" borderId="1" xfId="0" applyFont="1" applyBorder="1" applyAlignment="1">
      <alignment vertical="top" wrapText="1"/>
    </xf>
    <xf numFmtId="0" fontId="5" fillId="0" borderId="1" xfId="0" applyFont="1" applyBorder="1" applyAlignment="1">
      <alignment vertical="center"/>
    </xf>
    <xf numFmtId="0" fontId="4" fillId="0" borderId="1" xfId="0" applyFont="1" applyFill="1" applyBorder="1" applyAlignment="1">
      <alignment vertical="center"/>
    </xf>
    <xf numFmtId="0" fontId="5" fillId="0" borderId="5" xfId="0" applyFont="1" applyBorder="1" applyAlignment="1">
      <alignment horizontal="left" vertical="center"/>
    </xf>
    <xf numFmtId="0" fontId="5" fillId="0" borderId="7" xfId="0" applyFont="1" applyBorder="1" applyAlignment="1">
      <alignment horizontal="center" vertical="center"/>
    </xf>
    <xf numFmtId="0" fontId="5" fillId="0" borderId="4" xfId="0" applyFont="1" applyBorder="1" applyAlignment="1">
      <alignment horizontal="right" vertical="center"/>
    </xf>
    <xf numFmtId="0" fontId="5" fillId="0" borderId="6" xfId="0" applyFont="1" applyBorder="1" applyAlignment="1">
      <alignment horizontal="right" vertical="center"/>
    </xf>
    <xf numFmtId="0" fontId="5" fillId="0" borderId="6" xfId="0" applyFont="1" applyBorder="1" applyAlignment="1">
      <alignment horizontal="center" vertical="center"/>
    </xf>
    <xf numFmtId="0" fontId="4" fillId="0" borderId="9" xfId="0" applyFont="1" applyBorder="1" applyAlignment="1">
      <alignment vertical="center" wrapText="1"/>
    </xf>
    <xf numFmtId="0" fontId="4" fillId="0" borderId="10" xfId="0" applyFont="1" applyBorder="1" applyAlignment="1">
      <alignment vertical="center"/>
    </xf>
    <xf numFmtId="0" fontId="4" fillId="0" borderId="3" xfId="0" applyFont="1" applyBorder="1" applyAlignment="1">
      <alignment vertical="center"/>
    </xf>
    <xf numFmtId="0" fontId="4" fillId="0" borderId="2" xfId="0" applyFont="1" applyBorder="1" applyAlignment="1">
      <alignment vertical="center"/>
    </xf>
    <xf numFmtId="0" fontId="3" fillId="0" borderId="4" xfId="0" applyFont="1" applyBorder="1" applyAlignment="1">
      <alignment horizontal="justify" vertical="center" wrapText="1"/>
    </xf>
    <xf numFmtId="0" fontId="2" fillId="0" borderId="6" xfId="0" applyFont="1" applyBorder="1" applyAlignment="1">
      <alignment horizontal="center" vertical="center" wrapText="1"/>
    </xf>
    <xf numFmtId="0" fontId="0" fillId="0" borderId="0" xfId="0" applyAlignment="1">
      <alignment wrapText="1"/>
    </xf>
    <xf numFmtId="0" fontId="0" fillId="0" borderId="0" xfId="0" quotePrefix="1"/>
    <xf numFmtId="0" fontId="4" fillId="0" borderId="1" xfId="0" applyFont="1" applyBorder="1" applyAlignment="1">
      <alignment horizontal="left" vertical="center" wrapText="1" indent="1"/>
    </xf>
    <xf numFmtId="0" fontId="4" fillId="0" borderId="9" xfId="0" applyFont="1" applyBorder="1" applyAlignment="1">
      <alignment horizontal="center" vertical="center" wrapText="1"/>
    </xf>
    <xf numFmtId="0" fontId="5" fillId="0" borderId="4" xfId="0" applyFont="1" applyBorder="1" applyAlignment="1">
      <alignment horizontal="left" vertical="center" wrapText="1"/>
    </xf>
    <xf numFmtId="0" fontId="5" fillId="0" borderId="6" xfId="0" applyFont="1" applyBorder="1" applyAlignment="1">
      <alignment horizontal="left" vertical="center" wrapText="1"/>
    </xf>
    <xf numFmtId="0" fontId="4" fillId="0" borderId="7" xfId="0" applyFont="1" applyBorder="1" applyAlignment="1">
      <alignment horizontal="center" vertical="center" wrapText="1"/>
    </xf>
    <xf numFmtId="0" fontId="6" fillId="0" borderId="1" xfId="0" applyFont="1" applyBorder="1" applyAlignment="1">
      <alignment horizontal="justify" vertical="center" wrapText="1"/>
    </xf>
    <xf numFmtId="0" fontId="5" fillId="0" borderId="1" xfId="0" applyFont="1" applyBorder="1" applyAlignment="1">
      <alignment horizontal="left" vertical="center" wrapText="1"/>
    </xf>
    <xf numFmtId="0" fontId="4" fillId="0" borderId="11" xfId="0" applyFont="1" applyBorder="1" applyAlignment="1">
      <alignment vertical="center" wrapText="1"/>
    </xf>
    <xf numFmtId="0" fontId="4" fillId="0" borderId="10" xfId="0" applyFont="1" applyBorder="1" applyAlignment="1">
      <alignment vertical="center" wrapText="1"/>
    </xf>
    <xf numFmtId="0" fontId="4" fillId="0" borderId="2" xfId="0" applyFont="1" applyBorder="1" applyAlignment="1">
      <alignment vertical="center" wrapText="1"/>
    </xf>
    <xf numFmtId="0" fontId="4" fillId="0" borderId="12" xfId="0" applyFont="1" applyBorder="1" applyAlignment="1">
      <alignment vertical="center" wrapText="1"/>
    </xf>
    <xf numFmtId="0" fontId="4" fillId="0" borderId="4" xfId="0" applyFont="1" applyBorder="1" applyAlignment="1">
      <alignment horizontal="justify" vertical="center"/>
    </xf>
    <xf numFmtId="0" fontId="5" fillId="0" borderId="4" xfId="0" applyFont="1" applyBorder="1" applyAlignment="1">
      <alignment horizontal="justify" vertical="center"/>
    </xf>
    <xf numFmtId="0" fontId="4" fillId="0" borderId="9" xfId="0" applyFont="1" applyBorder="1" applyAlignment="1">
      <alignment vertical="center"/>
    </xf>
    <xf numFmtId="0" fontId="5" fillId="0" borderId="7" xfId="0" applyFont="1" applyBorder="1" applyAlignment="1">
      <alignment horizontal="center" vertical="center" wrapText="1"/>
    </xf>
    <xf numFmtId="0" fontId="21" fillId="0" borderId="11" xfId="0" applyFont="1" applyBorder="1" applyAlignment="1">
      <alignment vertical="center" wrapText="1"/>
    </xf>
    <xf numFmtId="0" fontId="5" fillId="0" borderId="1" xfId="0" applyFont="1" applyBorder="1" applyAlignment="1">
      <alignment horizontal="left" vertical="center" wrapText="1" indent="2"/>
    </xf>
    <xf numFmtId="0" fontId="4" fillId="0" borderId="4" xfId="0" applyFont="1" applyBorder="1" applyAlignment="1">
      <alignment horizontal="center" vertical="center"/>
    </xf>
    <xf numFmtId="0" fontId="5" fillId="0" borderId="5" xfId="0" applyFont="1" applyBorder="1" applyAlignment="1">
      <alignment horizontal="right" vertical="center"/>
    </xf>
    <xf numFmtId="0" fontId="5" fillId="0" borderId="7" xfId="0" applyFont="1" applyBorder="1" applyAlignment="1">
      <alignment horizontal="right" vertical="center"/>
    </xf>
    <xf numFmtId="0" fontId="4" fillId="0" borderId="4" xfId="0" applyFont="1" applyBorder="1" applyAlignment="1">
      <alignment horizontal="left" vertical="center" wrapText="1" indent="2"/>
    </xf>
    <xf numFmtId="0" fontId="13" fillId="0" borderId="1" xfId="0" applyFont="1" applyBorder="1" applyAlignment="1">
      <alignment vertical="center" wrapText="1"/>
    </xf>
    <xf numFmtId="0" fontId="13" fillId="0" borderId="1" xfId="0" applyFont="1" applyBorder="1" applyAlignment="1">
      <alignment horizontal="left" vertical="center" wrapText="1" indent="1"/>
    </xf>
    <xf numFmtId="0" fontId="22" fillId="0" borderId="1" xfId="0" applyFont="1" applyBorder="1" applyAlignment="1">
      <alignment horizontal="center" vertical="center" wrapText="1"/>
    </xf>
    <xf numFmtId="0" fontId="4" fillId="0" borderId="5" xfId="0" applyFont="1" applyBorder="1" applyAlignment="1">
      <alignment horizontal="center" vertical="center"/>
    </xf>
    <xf numFmtId="0" fontId="23" fillId="0" borderId="1" xfId="0" applyFont="1" applyBorder="1" applyAlignment="1">
      <alignment horizontal="justify" vertical="center" wrapText="1"/>
    </xf>
    <xf numFmtId="0" fontId="24" fillId="0" borderId="1" xfId="0" applyFont="1" applyBorder="1" applyAlignment="1">
      <alignment horizontal="justify" vertical="center" wrapText="1"/>
    </xf>
    <xf numFmtId="0" fontId="25" fillId="0" borderId="1" xfId="0" applyFont="1" applyBorder="1" applyAlignment="1">
      <alignment horizontal="center" vertical="center" wrapText="1"/>
    </xf>
    <xf numFmtId="0" fontId="25" fillId="0" borderId="1" xfId="0" applyFont="1" applyBorder="1" applyAlignment="1">
      <alignment horizontal="justify" vertical="center" wrapText="1"/>
    </xf>
    <xf numFmtId="0" fontId="4" fillId="0" borderId="1" xfId="0" applyFont="1" applyBorder="1" applyAlignment="1">
      <alignment horizontal="right" vertical="center"/>
    </xf>
    <xf numFmtId="0" fontId="9" fillId="0" borderId="1" xfId="0" applyFont="1" applyBorder="1" applyAlignment="1">
      <alignment horizontal="left" vertical="center" wrapText="1"/>
    </xf>
    <xf numFmtId="0" fontId="4" fillId="0" borderId="13" xfId="0" applyFont="1" applyBorder="1" applyAlignment="1">
      <alignment horizontal="justify" vertical="center" wrapText="1"/>
    </xf>
    <xf numFmtId="0" fontId="4" fillId="0" borderId="13" xfId="0" applyFont="1" applyBorder="1" applyAlignment="1">
      <alignment horizontal="right" vertical="center" wrapText="1"/>
    </xf>
    <xf numFmtId="0" fontId="5" fillId="0" borderId="4" xfId="0" applyFont="1" applyBorder="1" applyAlignment="1">
      <alignment horizontal="left" vertical="center"/>
    </xf>
    <xf numFmtId="0" fontId="5" fillId="0" borderId="6" xfId="0" applyFont="1" applyBorder="1" applyAlignment="1">
      <alignment horizontal="left" vertical="center"/>
    </xf>
    <xf numFmtId="0" fontId="5" fillId="0" borderId="5" xfId="0" applyFont="1" applyBorder="1" applyAlignment="1">
      <alignment horizontal="center" vertical="center"/>
    </xf>
    <xf numFmtId="0" fontId="4" fillId="0" borderId="1" xfId="0" applyFont="1" applyBorder="1" applyAlignment="1">
      <alignment horizontal="right" vertical="center" wrapText="1" indent="1"/>
    </xf>
    <xf numFmtId="0" fontId="4" fillId="0" borderId="14" xfId="0" applyFont="1" applyBorder="1" applyAlignment="1">
      <alignment horizontal="justify"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justify" vertical="center" wrapText="1"/>
    </xf>
    <xf numFmtId="0" fontId="4" fillId="0" borderId="16" xfId="0" applyFont="1" applyBorder="1" applyAlignment="1">
      <alignment horizontal="right" vertical="center" wrapText="1"/>
    </xf>
    <xf numFmtId="0" fontId="4" fillId="0" borderId="17" xfId="0" applyFont="1" applyBorder="1" applyAlignment="1">
      <alignment horizontal="right" vertical="center" wrapText="1"/>
    </xf>
    <xf numFmtId="0" fontId="28" fillId="0" borderId="1" xfId="0" applyFont="1" applyBorder="1" applyAlignment="1">
      <alignment horizontal="left" vertical="center" wrapText="1"/>
    </xf>
    <xf numFmtId="0" fontId="23" fillId="0" borderId="1" xfId="0" applyFont="1" applyBorder="1" applyAlignment="1">
      <alignment horizontal="right" vertical="center"/>
    </xf>
    <xf numFmtId="0" fontId="23" fillId="0" borderId="1" xfId="0" applyFont="1" applyBorder="1" applyAlignment="1">
      <alignment horizontal="center" vertical="center" wrapText="1"/>
    </xf>
    <xf numFmtId="0" fontId="28" fillId="0" borderId="1" xfId="0" applyFont="1" applyBorder="1" applyAlignment="1">
      <alignment horizontal="right" vertical="center"/>
    </xf>
    <xf numFmtId="0" fontId="4" fillId="0" borderId="14" xfId="0" applyFont="1" applyBorder="1" applyAlignment="1">
      <alignment horizontal="left" vertical="center" wrapText="1" indent="1"/>
    </xf>
    <xf numFmtId="0" fontId="4" fillId="0" borderId="16" xfId="0" applyFont="1" applyBorder="1" applyAlignment="1">
      <alignment vertical="center" wrapText="1"/>
    </xf>
    <xf numFmtId="0" fontId="4" fillId="0" borderId="16" xfId="0" applyFont="1" applyBorder="1" applyAlignment="1">
      <alignment horizontal="left" vertical="center" wrapText="1" indent="1"/>
    </xf>
    <xf numFmtId="0" fontId="13" fillId="0" borderId="16" xfId="0" applyFont="1" applyBorder="1" applyAlignment="1">
      <alignment horizontal="right" vertical="center" wrapText="1"/>
    </xf>
    <xf numFmtId="0" fontId="23" fillId="0" borderId="1" xfId="0" applyFont="1" applyBorder="1" applyAlignment="1">
      <alignment vertical="center" wrapText="1"/>
    </xf>
    <xf numFmtId="0" fontId="4" fillId="0" borderId="1" xfId="0" applyFont="1" applyBorder="1" applyAlignment="1">
      <alignment horizontal="left" vertical="center" indent="3"/>
    </xf>
    <xf numFmtId="0" fontId="4" fillId="0" borderId="5" xfId="0" applyFont="1" applyBorder="1" applyAlignment="1">
      <alignment horizontal="justify" vertical="center"/>
    </xf>
    <xf numFmtId="0" fontId="12" fillId="0" borderId="4" xfId="0" applyFont="1" applyBorder="1" applyAlignment="1">
      <alignment horizontal="justify" vertical="center"/>
    </xf>
    <xf numFmtId="0" fontId="12" fillId="0" borderId="1" xfId="0" applyFont="1" applyBorder="1" applyAlignment="1">
      <alignment horizontal="justify" vertical="center"/>
    </xf>
    <xf numFmtId="0" fontId="5" fillId="0" borderId="2" xfId="0" applyFont="1" applyBorder="1" applyAlignment="1">
      <alignment horizontal="center" vertical="center"/>
    </xf>
    <xf numFmtId="0" fontId="23" fillId="0" borderId="4" xfId="0" applyFont="1" applyBorder="1" applyAlignment="1">
      <alignment horizontal="left" vertical="center"/>
    </xf>
    <xf numFmtId="0" fontId="28" fillId="0" borderId="4" xfId="0" applyFont="1" applyBorder="1" applyAlignment="1">
      <alignment horizontal="left" vertical="center"/>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vertical="center" wrapText="1"/>
    </xf>
    <xf numFmtId="0" fontId="13" fillId="0" borderId="17" xfId="0" applyFont="1" applyBorder="1" applyAlignment="1">
      <alignment horizontal="center" vertical="center" wrapText="1"/>
    </xf>
    <xf numFmtId="0" fontId="13" fillId="0" borderId="17" xfId="0" applyFont="1" applyBorder="1" applyAlignment="1">
      <alignment horizontal="right" vertical="center" wrapText="1"/>
    </xf>
    <xf numFmtId="0" fontId="13" fillId="0" borderId="16" xfId="0" applyFont="1" applyBorder="1" applyAlignment="1">
      <alignment horizontal="center" vertical="center" wrapText="1"/>
    </xf>
    <xf numFmtId="0" fontId="26" fillId="0" borderId="1" xfId="0" applyFont="1" applyBorder="1" applyAlignment="1">
      <alignment vertical="center" wrapText="1"/>
    </xf>
    <xf numFmtId="0" fontId="26" fillId="0" borderId="4" xfId="0" applyFont="1" applyBorder="1" applyAlignment="1">
      <alignment vertical="top" wrapText="1"/>
    </xf>
    <xf numFmtId="0" fontId="26" fillId="0" borderId="5" xfId="0" applyFont="1" applyBorder="1" applyAlignment="1">
      <alignment vertical="top" wrapText="1"/>
    </xf>
    <xf numFmtId="0" fontId="26" fillId="0" borderId="6" xfId="0" applyFont="1" applyBorder="1" applyAlignment="1">
      <alignment vertical="top" wrapText="1"/>
    </xf>
    <xf numFmtId="0" fontId="26" fillId="0" borderId="7" xfId="0" applyFont="1" applyBorder="1" applyAlignment="1">
      <alignment vertical="top" wrapText="1"/>
    </xf>
    <xf numFmtId="0" fontId="11" fillId="0" borderId="1" xfId="0" applyFont="1" applyBorder="1" applyAlignment="1">
      <alignment horizontal="justify" vertical="center" wrapText="1"/>
    </xf>
    <xf numFmtId="0" fontId="4" fillId="0" borderId="1" xfId="0" applyFont="1" applyBorder="1" applyAlignment="1">
      <alignment horizontal="left" vertical="center" wrapText="1" indent="2"/>
    </xf>
    <xf numFmtId="0" fontId="4" fillId="0" borderId="1" xfId="0" applyFont="1" applyBorder="1" applyAlignment="1">
      <alignment horizontal="left" vertical="center" wrapText="1" indent="4"/>
    </xf>
    <xf numFmtId="0" fontId="13" fillId="0" borderId="14" xfId="0" applyFont="1" applyBorder="1" applyAlignment="1">
      <alignment horizontal="left" vertical="center" wrapText="1" indent="1"/>
    </xf>
    <xf numFmtId="0" fontId="13" fillId="0" borderId="16" xfId="0" applyFont="1" applyBorder="1" applyAlignment="1">
      <alignment horizontal="left" vertical="center" wrapText="1" indent="2"/>
    </xf>
    <xf numFmtId="0" fontId="30" fillId="0" borderId="16" xfId="0" applyFont="1" applyBorder="1" applyAlignment="1">
      <alignment vertical="center" wrapText="1"/>
    </xf>
    <xf numFmtId="0" fontId="13" fillId="0" borderId="16" xfId="0" applyFont="1" applyBorder="1" applyAlignment="1">
      <alignment horizontal="left" vertical="center" wrapText="1" indent="5"/>
    </xf>
    <xf numFmtId="0" fontId="13" fillId="0" borderId="1" xfId="0" applyFont="1" applyBorder="1" applyAlignment="1">
      <alignment horizontal="left" vertical="center" wrapText="1" indent="2"/>
    </xf>
    <xf numFmtId="0" fontId="30" fillId="0" borderId="1" xfId="0" applyFont="1" applyBorder="1" applyAlignment="1">
      <alignment vertical="center" wrapText="1"/>
    </xf>
    <xf numFmtId="0" fontId="13" fillId="0" borderId="1" xfId="0" applyFont="1" applyBorder="1" applyAlignment="1">
      <alignment horizontal="left" vertical="center" wrapText="1" indent="5"/>
    </xf>
    <xf numFmtId="0" fontId="11" fillId="0" borderId="1" xfId="0" applyFont="1" applyBorder="1" applyAlignment="1">
      <alignment horizontal="right" vertical="center" wrapText="1"/>
    </xf>
    <xf numFmtId="0" fontId="11" fillId="0" borderId="1" xfId="0" applyFont="1" applyBorder="1" applyAlignment="1">
      <alignment horizontal="left" vertical="center" wrapText="1"/>
    </xf>
    <xf numFmtId="49" fontId="0" fillId="0" borderId="0" xfId="0" applyNumberFormat="1"/>
    <xf numFmtId="0" fontId="31" fillId="0" borderId="18" xfId="0" applyFont="1" applyBorder="1"/>
    <xf numFmtId="43" fontId="0" fillId="2" borderId="0" xfId="1" applyFont="1" applyFill="1" applyAlignment="1"/>
    <xf numFmtId="43" fontId="0" fillId="3" borderId="0" xfId="1" applyFont="1" applyFill="1" applyAlignment="1"/>
    <xf numFmtId="176" fontId="34" fillId="0" borderId="0" xfId="2" applyNumberFormat="1" applyFont="1" applyAlignment="1">
      <alignment horizontal="center" vertical="center"/>
    </xf>
    <xf numFmtId="176" fontId="35" fillId="0" borderId="0" xfId="2" applyNumberFormat="1" applyFont="1" applyAlignment="1">
      <alignment vertical="center"/>
    </xf>
    <xf numFmtId="176" fontId="33" fillId="0" borderId="0" xfId="2" applyNumberFormat="1" applyAlignment="1" applyProtection="1">
      <alignment horizontal="center" vertical="center"/>
      <protection locked="0"/>
    </xf>
    <xf numFmtId="176" fontId="33" fillId="0" borderId="0" xfId="2" applyNumberFormat="1" applyAlignment="1">
      <alignment vertical="center"/>
    </xf>
    <xf numFmtId="176" fontId="36" fillId="0" borderId="0" xfId="2" applyNumberFormat="1" applyFont="1" applyAlignment="1">
      <alignment vertical="center"/>
    </xf>
    <xf numFmtId="176" fontId="33" fillId="2" borderId="0" xfId="2" applyNumberFormat="1" applyFill="1" applyAlignment="1" applyProtection="1">
      <alignment horizontal="center" vertical="center"/>
      <protection locked="0"/>
    </xf>
    <xf numFmtId="43" fontId="0" fillId="0" borderId="0" xfId="1" applyFont="1" applyBorder="1" applyAlignment="1"/>
    <xf numFmtId="176" fontId="0" fillId="0" borderId="0" xfId="0" applyNumberFormat="1"/>
    <xf numFmtId="176" fontId="36" fillId="0" borderId="0" xfId="2" applyNumberFormat="1" applyFont="1" applyAlignment="1">
      <alignment vertical="center" wrapText="1"/>
    </xf>
    <xf numFmtId="176" fontId="36" fillId="0" borderId="0" xfId="2" applyNumberFormat="1" applyFont="1" applyAlignment="1" applyProtection="1">
      <alignment horizontal="center" vertical="center"/>
      <protection locked="0"/>
    </xf>
    <xf numFmtId="176" fontId="33" fillId="0" borderId="0" xfId="2" applyNumberFormat="1" applyAlignment="1" applyProtection="1">
      <alignment horizontal="right" vertical="center"/>
      <protection locked="0"/>
    </xf>
    <xf numFmtId="176" fontId="35" fillId="0" borderId="0" xfId="2" applyNumberFormat="1" applyFont="1" applyAlignment="1" applyProtection="1">
      <alignment horizontal="right" vertical="center"/>
      <protection locked="0"/>
    </xf>
    <xf numFmtId="176" fontId="35" fillId="0" borderId="0" xfId="2" applyNumberFormat="1" applyFont="1" applyAlignment="1">
      <alignment horizontal="center" vertical="center"/>
    </xf>
    <xf numFmtId="176" fontId="35" fillId="0" borderId="0" xfId="2" applyNumberFormat="1" applyFont="1" applyAlignment="1" applyProtection="1">
      <alignment horizontal="center" vertical="center"/>
      <protection locked="0"/>
    </xf>
    <xf numFmtId="176" fontId="35" fillId="0" borderId="0" xfId="2" applyNumberFormat="1" applyFont="1" applyAlignment="1">
      <alignment vertical="center" wrapText="1" shrinkToFit="1"/>
    </xf>
    <xf numFmtId="176" fontId="33" fillId="0" borderId="0" xfId="2" applyNumberFormat="1" applyAlignment="1">
      <alignment vertical="center" wrapText="1" shrinkToFit="1"/>
    </xf>
    <xf numFmtId="176" fontId="36" fillId="0" borderId="0" xfId="2" applyNumberFormat="1" applyFont="1" applyAlignment="1">
      <alignment vertical="center" wrapText="1" shrinkToFit="1"/>
    </xf>
    <xf numFmtId="176" fontId="34" fillId="0" borderId="0" xfId="2" applyNumberFormat="1" applyFont="1" applyAlignment="1">
      <alignment vertical="center" wrapText="1" shrinkToFit="1"/>
    </xf>
    <xf numFmtId="176" fontId="34" fillId="0" borderId="0" xfId="2" applyNumberFormat="1" applyFont="1" applyAlignment="1">
      <alignment horizontal="center" vertical="center" wrapText="1" shrinkToFit="1"/>
    </xf>
    <xf numFmtId="176" fontId="35" fillId="0" borderId="0" xfId="1" applyNumberFormat="1" applyFont="1" applyFill="1" applyBorder="1" applyAlignment="1" applyProtection="1">
      <alignment horizontal="right" vertical="center" shrinkToFit="1"/>
      <protection locked="0"/>
    </xf>
    <xf numFmtId="176" fontId="33" fillId="0" borderId="0" xfId="2" applyNumberFormat="1" applyAlignment="1" applyProtection="1">
      <alignment horizontal="center" vertical="center" shrinkToFit="1"/>
      <protection locked="0"/>
    </xf>
    <xf numFmtId="176" fontId="33" fillId="0" borderId="0" xfId="1" applyNumberFormat="1" applyFont="1" applyFill="1" applyBorder="1" applyAlignment="1" applyProtection="1">
      <alignment horizontal="right" vertical="center" shrinkToFit="1"/>
      <protection locked="0"/>
    </xf>
    <xf numFmtId="176" fontId="33" fillId="0" borderId="0" xfId="1" applyNumberFormat="1" applyFont="1" applyFill="1" applyBorder="1" applyAlignment="1" applyProtection="1">
      <alignment horizontal="center" vertical="center" shrinkToFit="1"/>
      <protection locked="0"/>
    </xf>
    <xf numFmtId="176" fontId="33" fillId="0" borderId="0" xfId="2" applyNumberFormat="1" applyAlignment="1" applyProtection="1">
      <alignment horizontal="right" vertical="center" shrinkToFit="1"/>
      <protection locked="0"/>
    </xf>
    <xf numFmtId="176" fontId="36" fillId="0" borderId="0" xfId="2" applyNumberFormat="1" applyFont="1" applyAlignment="1" applyProtection="1">
      <alignment horizontal="right" vertical="center" shrinkToFit="1"/>
      <protection locked="0"/>
    </xf>
    <xf numFmtId="176" fontId="35" fillId="0" borderId="0" xfId="2" applyNumberFormat="1" applyFont="1" applyAlignment="1" applyProtection="1">
      <alignment horizontal="right" vertical="center" shrinkToFit="1"/>
      <protection locked="0"/>
    </xf>
    <xf numFmtId="176" fontId="36" fillId="0" borderId="0" xfId="2" applyNumberFormat="1" applyFont="1" applyAlignment="1" applyProtection="1">
      <alignment horizontal="center" vertical="center" shrinkToFit="1"/>
      <protection locked="0"/>
    </xf>
    <xf numFmtId="176" fontId="33" fillId="2" borderId="0" xfId="2" applyNumberFormat="1" applyFill="1" applyAlignment="1" applyProtection="1">
      <alignment horizontal="center" vertical="center" shrinkToFit="1"/>
      <protection locked="0"/>
    </xf>
    <xf numFmtId="176" fontId="33" fillId="4" borderId="0" xfId="2" applyNumberFormat="1" applyFill="1" applyAlignment="1" applyProtection="1">
      <alignment horizontal="center" vertical="center" shrinkToFit="1"/>
      <protection locked="0"/>
    </xf>
    <xf numFmtId="43" fontId="0" fillId="0" borderId="0" xfId="0" applyNumberFormat="1"/>
    <xf numFmtId="0" fontId="0" fillId="4" borderId="0" xfId="0" applyFill="1"/>
    <xf numFmtId="43" fontId="0" fillId="4" borderId="0" xfId="1" applyFont="1" applyFill="1" applyAlignment="1"/>
    <xf numFmtId="43" fontId="0" fillId="0" borderId="0" xfId="1" applyFont="1" applyAlignment="1">
      <alignment horizontal="center"/>
    </xf>
    <xf numFmtId="0" fontId="40" fillId="0" borderId="0" xfId="3" applyFont="1" applyProtection="1">
      <protection locked="0"/>
    </xf>
    <xf numFmtId="0" fontId="36" fillId="0" borderId="0" xfId="3" applyFont="1" applyAlignment="1" applyProtection="1">
      <alignment vertical="center"/>
      <protection locked="0"/>
    </xf>
    <xf numFmtId="0" fontId="0" fillId="2" borderId="0" xfId="0" applyFill="1"/>
    <xf numFmtId="43" fontId="0" fillId="0" borderId="0" xfId="1" applyFont="1" applyFill="1" applyAlignment="1"/>
    <xf numFmtId="14" fontId="0" fillId="0" borderId="0" xfId="0" applyNumberFormat="1"/>
    <xf numFmtId="0" fontId="2" fillId="0" borderId="1" xfId="0" applyFont="1" applyBorder="1" applyAlignment="1">
      <alignment horizontal="justify" vertical="center" wrapText="1"/>
    </xf>
    <xf numFmtId="0" fontId="3" fillId="0" borderId="1" xfId="0" applyFont="1" applyBorder="1" applyAlignment="1">
      <alignment horizontal="right" vertical="center" wrapText="1"/>
    </xf>
  </cellXfs>
  <cellStyles count="4">
    <cellStyle name="常规" xfId="0" builtinId="0"/>
    <cellStyle name="常规_模拟报表(第二版)" xfId="2" xr:uid="{574C74C0-EC2B-453D-A85F-F307DDFCE287}"/>
    <cellStyle name="千位分隔" xfId="1" builtinId="3"/>
    <cellStyle name="样式 1" xfId="3" xr:uid="{6B7859A3-8E68-4D14-8940-B589641FD73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worksheet" Target="worksheets/sheet247.xml"/><Relationship Id="rId107" Type="http://schemas.openxmlformats.org/officeDocument/2006/relationships/worksheet" Target="worksheets/sheet107.xml"/><Relationship Id="rId268" Type="http://schemas.openxmlformats.org/officeDocument/2006/relationships/worksheet" Target="worksheets/sheet268.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269" Type="http://schemas.openxmlformats.org/officeDocument/2006/relationships/worksheet" Target="worksheets/sheet269.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172" Type="http://schemas.openxmlformats.org/officeDocument/2006/relationships/worksheet" Target="worksheets/sheet172.xml"/><Relationship Id="rId193" Type="http://schemas.openxmlformats.org/officeDocument/2006/relationships/worksheet" Target="worksheets/sheet193.xml"/><Relationship Id="rId202" Type="http://schemas.openxmlformats.org/officeDocument/2006/relationships/worksheet" Target="worksheets/sheet202.xml"/><Relationship Id="rId207" Type="http://schemas.openxmlformats.org/officeDocument/2006/relationships/worksheet" Target="worksheets/sheet207.xml"/><Relationship Id="rId223" Type="http://schemas.openxmlformats.org/officeDocument/2006/relationships/worksheet" Target="worksheets/sheet223.xml"/><Relationship Id="rId228" Type="http://schemas.openxmlformats.org/officeDocument/2006/relationships/worksheet" Target="worksheets/sheet228.xml"/><Relationship Id="rId244" Type="http://schemas.openxmlformats.org/officeDocument/2006/relationships/worksheet" Target="worksheets/sheet244.xml"/><Relationship Id="rId249" Type="http://schemas.openxmlformats.org/officeDocument/2006/relationships/worksheet" Target="worksheets/sheet24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260" Type="http://schemas.openxmlformats.org/officeDocument/2006/relationships/worksheet" Target="worksheets/sheet260.xml"/><Relationship Id="rId265" Type="http://schemas.openxmlformats.org/officeDocument/2006/relationships/worksheet" Target="worksheets/sheet265.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worksheet" Target="worksheets/sheet213.xml"/><Relationship Id="rId218" Type="http://schemas.openxmlformats.org/officeDocument/2006/relationships/worksheet" Target="worksheets/sheet218.xml"/><Relationship Id="rId234" Type="http://schemas.openxmlformats.org/officeDocument/2006/relationships/worksheet" Target="worksheets/sheet234.xml"/><Relationship Id="rId239" Type="http://schemas.openxmlformats.org/officeDocument/2006/relationships/worksheet" Target="worksheets/sheet239.xml"/><Relationship Id="rId2" Type="http://schemas.openxmlformats.org/officeDocument/2006/relationships/worksheet" Target="worksheets/sheet2.xml"/><Relationship Id="rId29" Type="http://schemas.openxmlformats.org/officeDocument/2006/relationships/worksheet" Target="worksheets/sheet29.xml"/><Relationship Id="rId250" Type="http://schemas.openxmlformats.org/officeDocument/2006/relationships/worksheet" Target="worksheets/sheet250.xml"/><Relationship Id="rId255" Type="http://schemas.openxmlformats.org/officeDocument/2006/relationships/worksheet" Target="worksheets/sheet255.xml"/><Relationship Id="rId271" Type="http://schemas.openxmlformats.org/officeDocument/2006/relationships/worksheet" Target="worksheets/sheet271.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229" Type="http://schemas.openxmlformats.org/officeDocument/2006/relationships/worksheet" Target="worksheets/sheet229.xml"/><Relationship Id="rId19" Type="http://schemas.openxmlformats.org/officeDocument/2006/relationships/worksheet" Target="worksheets/sheet19.xml"/><Relationship Id="rId224" Type="http://schemas.openxmlformats.org/officeDocument/2006/relationships/worksheet" Target="worksheets/sheet224.xml"/><Relationship Id="rId240" Type="http://schemas.openxmlformats.org/officeDocument/2006/relationships/worksheet" Target="worksheets/sheet240.xml"/><Relationship Id="rId245" Type="http://schemas.openxmlformats.org/officeDocument/2006/relationships/worksheet" Target="worksheets/sheet245.xml"/><Relationship Id="rId261" Type="http://schemas.openxmlformats.org/officeDocument/2006/relationships/worksheet" Target="worksheets/sheet261.xml"/><Relationship Id="rId266" Type="http://schemas.openxmlformats.org/officeDocument/2006/relationships/worksheet" Target="worksheets/sheet266.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219" Type="http://schemas.openxmlformats.org/officeDocument/2006/relationships/worksheet" Target="worksheets/sheet219.xml"/><Relationship Id="rId3" Type="http://schemas.openxmlformats.org/officeDocument/2006/relationships/worksheet" Target="worksheets/sheet3.xml"/><Relationship Id="rId214" Type="http://schemas.openxmlformats.org/officeDocument/2006/relationships/worksheet" Target="worksheets/sheet214.xml"/><Relationship Id="rId230" Type="http://schemas.openxmlformats.org/officeDocument/2006/relationships/worksheet" Target="worksheets/sheet230.xml"/><Relationship Id="rId235" Type="http://schemas.openxmlformats.org/officeDocument/2006/relationships/worksheet" Target="worksheets/sheet235.xml"/><Relationship Id="rId251" Type="http://schemas.openxmlformats.org/officeDocument/2006/relationships/worksheet" Target="worksheets/sheet251.xml"/><Relationship Id="rId256" Type="http://schemas.openxmlformats.org/officeDocument/2006/relationships/worksheet" Target="worksheets/sheet256.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72"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worksheet" Target="worksheets/sheet225.xml"/><Relationship Id="rId241" Type="http://schemas.openxmlformats.org/officeDocument/2006/relationships/worksheet" Target="worksheets/sheet241.xml"/><Relationship Id="rId246" Type="http://schemas.openxmlformats.org/officeDocument/2006/relationships/worksheet" Target="worksheets/sheet246.xml"/><Relationship Id="rId267" Type="http://schemas.openxmlformats.org/officeDocument/2006/relationships/worksheet" Target="worksheets/sheet267.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262" Type="http://schemas.openxmlformats.org/officeDocument/2006/relationships/worksheet" Target="worksheets/sheet262.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styles" Target="styles.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sharedStrings" Target="sharedStrings.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5.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15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1.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ADAD5-7AF7-4672-A4A5-16940864C8F3}">
  <dimension ref="A1:B3"/>
  <sheetViews>
    <sheetView workbookViewId="0">
      <selection activeCell="B30" sqref="B30"/>
    </sheetView>
  </sheetViews>
  <sheetFormatPr defaultRowHeight="13.8"/>
  <cols>
    <col min="1" max="1" width="9.5546875" bestFit="1" customWidth="1"/>
    <col min="2" max="2" width="33.6640625" bestFit="1" customWidth="1"/>
  </cols>
  <sheetData>
    <row r="1" spans="1:2">
      <c r="A1" t="s">
        <v>184</v>
      </c>
      <c r="B1" t="s">
        <v>1660</v>
      </c>
    </row>
    <row r="2" spans="1:2">
      <c r="A2" t="s">
        <v>1661</v>
      </c>
      <c r="B2" s="252">
        <v>43830</v>
      </c>
    </row>
    <row r="3" spans="1:2">
      <c r="A3" t="s">
        <v>1662</v>
      </c>
      <c r="B3" t="s">
        <v>1663</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51DA-A8B3-44E5-8CB2-9A59D5D31ABF}">
  <dimension ref="A1"/>
  <sheetViews>
    <sheetView workbookViewId="0">
      <selection activeCell="H26" sqref="H26"/>
    </sheetView>
  </sheetViews>
  <sheetFormatPr defaultRowHeight="13.8"/>
  <sheetData/>
  <phoneticPr fontId="1" type="noConversion"/>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26EAB-5D77-4B6D-ABCA-FD721BAFC589}">
  <dimension ref="A1:G4"/>
  <sheetViews>
    <sheetView workbookViewId="0">
      <selection activeCell="K27" sqref="K27"/>
    </sheetView>
  </sheetViews>
  <sheetFormatPr defaultRowHeight="13.8"/>
  <cols>
    <col min="1" max="2" width="9.5546875" bestFit="1" customWidth="1"/>
    <col min="3" max="4" width="13.88671875" bestFit="1" customWidth="1"/>
    <col min="5" max="5" width="9.5546875" bestFit="1" customWidth="1"/>
    <col min="6" max="7" width="13.88671875" bestFit="1" customWidth="1"/>
  </cols>
  <sheetData>
    <row r="1" spans="1:7" ht="14.4">
      <c r="A1" s="38" t="s">
        <v>362</v>
      </c>
      <c r="B1" s="71" t="s">
        <v>365</v>
      </c>
      <c r="C1" s="71" t="s">
        <v>366</v>
      </c>
      <c r="D1" s="71" t="s">
        <v>308</v>
      </c>
      <c r="E1" s="71" t="s">
        <v>367</v>
      </c>
      <c r="F1" s="71" t="s">
        <v>368</v>
      </c>
      <c r="G1" s="71" t="s">
        <v>313</v>
      </c>
    </row>
    <row r="2" spans="1:7" ht="14.4">
      <c r="A2" s="40" t="s">
        <v>363</v>
      </c>
      <c r="B2" s="83"/>
      <c r="C2" s="83"/>
      <c r="D2" s="41"/>
      <c r="E2" s="83"/>
      <c r="F2" s="83"/>
      <c r="G2" s="41"/>
    </row>
    <row r="3" spans="1:7" ht="14.4">
      <c r="A3" s="40" t="s">
        <v>364</v>
      </c>
      <c r="B3" s="83"/>
      <c r="C3" s="83"/>
      <c r="D3" s="41"/>
      <c r="E3" s="83"/>
      <c r="F3" s="83"/>
      <c r="G3" s="41"/>
    </row>
    <row r="4" spans="1:7" ht="14.4">
      <c r="A4" s="39" t="s">
        <v>350</v>
      </c>
      <c r="B4" s="83"/>
      <c r="C4" s="82" t="s">
        <v>339</v>
      </c>
      <c r="D4" s="41"/>
      <c r="E4" s="83"/>
      <c r="F4" s="82" t="s">
        <v>339</v>
      </c>
      <c r="G4" s="41"/>
    </row>
  </sheetData>
  <phoneticPr fontId="1" type="noConversion"/>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CF24B-256B-48DA-B9E9-B7F8347DF688}">
  <dimension ref="A1:C8"/>
  <sheetViews>
    <sheetView workbookViewId="0">
      <selection activeCell="G17" sqref="G17"/>
    </sheetView>
  </sheetViews>
  <sheetFormatPr defaultRowHeight="13.8"/>
  <cols>
    <col min="2" max="2" width="13.88671875" bestFit="1" customWidth="1"/>
  </cols>
  <sheetData>
    <row r="1" spans="1:3">
      <c r="A1" t="s">
        <v>258</v>
      </c>
      <c r="B1" t="s">
        <v>365</v>
      </c>
      <c r="C1" t="s">
        <v>367</v>
      </c>
    </row>
    <row r="2" spans="1:3">
      <c r="A2" t="s">
        <v>396</v>
      </c>
    </row>
    <row r="3" spans="1:3">
      <c r="A3" t="s">
        <v>397</v>
      </c>
    </row>
    <row r="4" spans="1:3">
      <c r="A4" t="s">
        <v>398</v>
      </c>
    </row>
    <row r="5" spans="1:3">
      <c r="A5" t="s">
        <v>452</v>
      </c>
    </row>
    <row r="6" spans="1:3">
      <c r="A6" t="s">
        <v>453</v>
      </c>
    </row>
    <row r="7" spans="1:3">
      <c r="A7" t="s">
        <v>454</v>
      </c>
    </row>
    <row r="8" spans="1:3">
      <c r="A8" t="s">
        <v>401</v>
      </c>
    </row>
  </sheetData>
  <phoneticPr fontId="1" type="noConversion"/>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5E242-AF48-408F-9E86-ABDB3D4FDBBE}">
  <dimension ref="A1:E13"/>
  <sheetViews>
    <sheetView workbookViewId="0">
      <selection activeCell="G12" sqref="G12"/>
    </sheetView>
  </sheetViews>
  <sheetFormatPr defaultRowHeight="13.8"/>
  <cols>
    <col min="1" max="1" width="24.88671875" bestFit="1" customWidth="1"/>
    <col min="2" max="4" width="9.5546875" bestFit="1" customWidth="1"/>
    <col min="5" max="5" width="6.6640625" bestFit="1" customWidth="1"/>
  </cols>
  <sheetData>
    <row r="1" spans="1:5">
      <c r="A1" t="s">
        <v>258</v>
      </c>
      <c r="B1" t="s">
        <v>455</v>
      </c>
      <c r="C1" t="s">
        <v>456</v>
      </c>
      <c r="D1" t="s">
        <v>457</v>
      </c>
      <c r="E1" t="s">
        <v>293</v>
      </c>
    </row>
    <row r="2" spans="1:5">
      <c r="A2" t="s">
        <v>367</v>
      </c>
    </row>
    <row r="3" spans="1:5">
      <c r="A3" t="s">
        <v>463</v>
      </c>
    </row>
    <row r="4" spans="1:5">
      <c r="A4" s="128" t="s">
        <v>464</v>
      </c>
    </row>
    <row r="5" spans="1:5">
      <c r="A5" s="128" t="s">
        <v>465</v>
      </c>
    </row>
    <row r="6" spans="1:5">
      <c r="A6" s="128" t="s">
        <v>466</v>
      </c>
    </row>
    <row r="7" spans="1:5">
      <c r="A7" s="128" t="s">
        <v>467</v>
      </c>
    </row>
    <row r="8" spans="1:5">
      <c r="A8" t="s">
        <v>458</v>
      </c>
    </row>
    <row r="9" spans="1:5">
      <c r="A9" t="s">
        <v>459</v>
      </c>
    </row>
    <row r="10" spans="1:5">
      <c r="A10" t="s">
        <v>460</v>
      </c>
    </row>
    <row r="11" spans="1:5">
      <c r="A11" t="s">
        <v>461</v>
      </c>
    </row>
    <row r="12" spans="1:5">
      <c r="A12" t="s">
        <v>462</v>
      </c>
    </row>
    <row r="13" spans="1:5">
      <c r="A13" t="s">
        <v>365</v>
      </c>
    </row>
  </sheetData>
  <phoneticPr fontId="1" type="noConversion"/>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E79B-5AEE-48DB-8DF7-FB43D568D62A}">
  <dimension ref="A1:G7"/>
  <sheetViews>
    <sheetView workbookViewId="0">
      <selection activeCell="F25" sqref="F25"/>
    </sheetView>
  </sheetViews>
  <sheetFormatPr defaultRowHeight="13.8"/>
  <cols>
    <col min="1" max="1" width="15.5546875" bestFit="1" customWidth="1"/>
    <col min="2" max="2" width="13.88671875" bestFit="1" customWidth="1"/>
    <col min="3" max="3" width="18.33203125" bestFit="1" customWidth="1"/>
    <col min="4" max="4" width="13.88671875" bestFit="1" customWidth="1"/>
    <col min="5" max="5" width="16.109375" bestFit="1" customWidth="1"/>
    <col min="6" max="6" width="18.33203125" bestFit="1" customWidth="1"/>
    <col min="7" max="7" width="13.88671875" bestFit="1" customWidth="1"/>
  </cols>
  <sheetData>
    <row r="1" spans="1:7" ht="15" thickTop="1">
      <c r="A1" s="121" t="s">
        <v>349</v>
      </c>
      <c r="B1" s="122" t="s">
        <v>307</v>
      </c>
      <c r="C1" s="123" t="s">
        <v>340</v>
      </c>
      <c r="D1" s="124" t="s">
        <v>308</v>
      </c>
      <c r="E1" s="122" t="s">
        <v>354</v>
      </c>
      <c r="F1" s="123" t="s">
        <v>355</v>
      </c>
      <c r="G1" s="124" t="s">
        <v>313</v>
      </c>
    </row>
    <row r="2" spans="1:7" ht="14.4">
      <c r="A2" s="125" t="s">
        <v>357</v>
      </c>
      <c r="B2" s="118"/>
      <c r="C2" s="118"/>
      <c r="D2" s="13"/>
      <c r="E2" s="118"/>
      <c r="F2" s="118"/>
      <c r="G2" s="14"/>
    </row>
    <row r="3" spans="1:7" ht="14.4">
      <c r="A3" s="125" t="s">
        <v>358</v>
      </c>
      <c r="B3" s="118"/>
      <c r="C3" s="118"/>
      <c r="D3" s="13"/>
      <c r="E3" s="118"/>
      <c r="F3" s="118"/>
      <c r="G3" s="14"/>
    </row>
    <row r="4" spans="1:7" ht="14.4">
      <c r="A4" s="125" t="s">
        <v>359</v>
      </c>
      <c r="B4" s="118"/>
      <c r="C4" s="118"/>
      <c r="D4" s="13"/>
      <c r="E4" s="118"/>
      <c r="F4" s="118"/>
      <c r="G4" s="14"/>
    </row>
    <row r="5" spans="1:7" ht="14.4">
      <c r="A5" s="125" t="s">
        <v>360</v>
      </c>
      <c r="B5" s="118"/>
      <c r="C5" s="118"/>
      <c r="D5" s="13"/>
      <c r="E5" s="118"/>
      <c r="F5" s="118"/>
      <c r="G5" s="14"/>
    </row>
    <row r="6" spans="1:7" ht="15" thickBot="1">
      <c r="A6" s="126" t="s">
        <v>361</v>
      </c>
      <c r="B6" s="119"/>
      <c r="C6" s="120" t="s">
        <v>339</v>
      </c>
      <c r="D6" s="21"/>
      <c r="E6" s="119"/>
      <c r="F6" s="120" t="s">
        <v>339</v>
      </c>
      <c r="G6" s="22"/>
    </row>
    <row r="7" spans="1:7" ht="14.4" thickTop="1"/>
  </sheetData>
  <phoneticPr fontId="1" type="noConversion"/>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5A125-EAF9-4980-B2EB-3CD3FE4F7BA8}">
  <dimension ref="A1:G5"/>
  <sheetViews>
    <sheetView workbookViewId="0">
      <selection activeCell="G4" sqref="A1:G4"/>
    </sheetView>
  </sheetViews>
  <sheetFormatPr defaultRowHeight="13.8"/>
  <cols>
    <col min="1" max="2" width="9.5546875" bestFit="1" customWidth="1"/>
    <col min="3" max="4" width="13.88671875" bestFit="1" customWidth="1"/>
    <col min="5" max="5" width="9.5546875" bestFit="1" customWidth="1"/>
    <col min="6" max="7" width="13.88671875" bestFit="1" customWidth="1"/>
  </cols>
  <sheetData>
    <row r="1" spans="1:7" ht="15" thickTop="1">
      <c r="A1" s="121" t="s">
        <v>362</v>
      </c>
      <c r="B1" s="122" t="s">
        <v>365</v>
      </c>
      <c r="C1" s="123" t="s">
        <v>366</v>
      </c>
      <c r="D1" s="124" t="s">
        <v>308</v>
      </c>
      <c r="E1" s="122" t="s">
        <v>367</v>
      </c>
      <c r="F1" s="123" t="s">
        <v>368</v>
      </c>
      <c r="G1" s="123" t="s">
        <v>313</v>
      </c>
    </row>
    <row r="2" spans="1:7" ht="14.4">
      <c r="A2" s="15" t="s">
        <v>363</v>
      </c>
      <c r="B2" s="118"/>
      <c r="C2" s="118"/>
      <c r="D2" s="13"/>
      <c r="E2" s="118"/>
      <c r="F2" s="118"/>
      <c r="G2" s="14"/>
    </row>
    <row r="3" spans="1:7" ht="14.4">
      <c r="A3" s="15" t="s">
        <v>364</v>
      </c>
      <c r="B3" s="118"/>
      <c r="C3" s="118"/>
      <c r="D3" s="13"/>
      <c r="E3" s="118"/>
      <c r="F3" s="118"/>
      <c r="G3" s="14"/>
    </row>
    <row r="4" spans="1:7" ht="15" thickBot="1">
      <c r="A4" s="101" t="s">
        <v>350</v>
      </c>
      <c r="B4" s="119"/>
      <c r="C4" s="120" t="s">
        <v>339</v>
      </c>
      <c r="D4" s="21"/>
      <c r="E4" s="119"/>
      <c r="F4" s="120" t="s">
        <v>339</v>
      </c>
      <c r="G4" s="22"/>
    </row>
    <row r="5" spans="1:7" ht="14.4" thickTop="1"/>
  </sheetData>
  <phoneticPr fontId="1" type="noConversion"/>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56E3B-C526-445D-804F-F6E627F8C59E}">
  <dimension ref="A1:F6"/>
  <sheetViews>
    <sheetView workbookViewId="0">
      <selection activeCell="M26" sqref="M26"/>
    </sheetView>
  </sheetViews>
  <sheetFormatPr defaultRowHeight="13.8"/>
  <sheetData>
    <row r="1" spans="1:6">
      <c r="A1" t="s">
        <v>346</v>
      </c>
      <c r="B1" t="s">
        <v>305</v>
      </c>
      <c r="C1" t="s">
        <v>306</v>
      </c>
      <c r="D1" t="s">
        <v>347</v>
      </c>
      <c r="E1" t="s">
        <v>369</v>
      </c>
      <c r="F1" t="s">
        <v>318</v>
      </c>
    </row>
    <row r="2" spans="1:6">
      <c r="A2" t="s">
        <v>209</v>
      </c>
      <c r="B2" t="s">
        <v>209</v>
      </c>
      <c r="C2" t="s">
        <v>209</v>
      </c>
      <c r="E2" t="s">
        <v>209</v>
      </c>
      <c r="F2" t="s">
        <v>209</v>
      </c>
    </row>
    <row r="3" spans="1:6">
      <c r="A3" t="s">
        <v>209</v>
      </c>
      <c r="B3" t="s">
        <v>209</v>
      </c>
      <c r="C3" t="s">
        <v>209</v>
      </c>
      <c r="E3" t="s">
        <v>209</v>
      </c>
      <c r="F3" t="s">
        <v>209</v>
      </c>
    </row>
    <row r="4" spans="1:6">
      <c r="A4" t="s">
        <v>209</v>
      </c>
      <c r="B4" t="s">
        <v>209</v>
      </c>
      <c r="C4" t="s">
        <v>209</v>
      </c>
      <c r="E4" t="s">
        <v>209</v>
      </c>
      <c r="F4" t="s">
        <v>209</v>
      </c>
    </row>
    <row r="5" spans="1:6">
      <c r="A5" t="s">
        <v>209</v>
      </c>
      <c r="B5" t="s">
        <v>209</v>
      </c>
      <c r="C5" t="s">
        <v>209</v>
      </c>
      <c r="E5" t="s">
        <v>209</v>
      </c>
      <c r="F5" t="s">
        <v>209</v>
      </c>
    </row>
    <row r="6" spans="1:6">
      <c r="A6" t="s">
        <v>293</v>
      </c>
      <c r="D6" t="s">
        <v>370</v>
      </c>
      <c r="E6" t="s">
        <v>370</v>
      </c>
      <c r="F6" t="s">
        <v>370</v>
      </c>
    </row>
  </sheetData>
  <phoneticPr fontId="1" type="noConversion"/>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3B368-B975-4616-B129-891F07523124}">
  <dimension ref="A1:D4"/>
  <sheetViews>
    <sheetView workbookViewId="0">
      <selection activeCell="G25" sqref="G25"/>
    </sheetView>
  </sheetViews>
  <sheetFormatPr defaultRowHeight="13.8"/>
  <cols>
    <col min="1" max="1" width="11.6640625" bestFit="1" customWidth="1"/>
    <col min="2" max="2" width="16.109375" bestFit="1" customWidth="1"/>
    <col min="3" max="3" width="38" bestFit="1" customWidth="1"/>
    <col min="4" max="4" width="22.6640625" bestFit="1" customWidth="1"/>
  </cols>
  <sheetData>
    <row r="1" spans="1:4">
      <c r="A1" t="s">
        <v>346</v>
      </c>
      <c r="B1" t="s">
        <v>371</v>
      </c>
      <c r="C1" t="s">
        <v>372</v>
      </c>
      <c r="D1" t="s">
        <v>373</v>
      </c>
    </row>
    <row r="4" spans="1:4">
      <c r="A4" t="s">
        <v>374</v>
      </c>
      <c r="D4" t="s">
        <v>370</v>
      </c>
    </row>
  </sheetData>
  <phoneticPr fontId="1" type="noConversion"/>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E961-6A4F-46B2-903C-25644162823E}">
  <dimension ref="A1:F4"/>
  <sheetViews>
    <sheetView workbookViewId="0">
      <selection activeCell="I22" sqref="I22"/>
    </sheetView>
  </sheetViews>
  <sheetFormatPr defaultRowHeight="13.8"/>
  <sheetData>
    <row r="1" spans="1:6">
      <c r="A1" t="s">
        <v>346</v>
      </c>
      <c r="B1" t="s">
        <v>442</v>
      </c>
      <c r="C1" t="s">
        <v>332</v>
      </c>
      <c r="D1" t="s">
        <v>333</v>
      </c>
      <c r="E1" t="s">
        <v>334</v>
      </c>
      <c r="F1" t="s">
        <v>376</v>
      </c>
    </row>
    <row r="4" spans="1:6">
      <c r="A4" t="s">
        <v>374</v>
      </c>
      <c r="B4" t="s">
        <v>370</v>
      </c>
      <c r="D4" t="s">
        <v>370</v>
      </c>
      <c r="F4" t="s">
        <v>370</v>
      </c>
    </row>
  </sheetData>
  <phoneticPr fontId="1" type="noConversion"/>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CFA23-398B-4CBF-ADE6-FFBEED89A3F8}">
  <dimension ref="A1:C12"/>
  <sheetViews>
    <sheetView workbookViewId="0">
      <selection activeCell="J21" sqref="J21"/>
    </sheetView>
  </sheetViews>
  <sheetFormatPr defaultRowHeight="13.8"/>
  <cols>
    <col min="1" max="1" width="11.6640625" bestFit="1" customWidth="1"/>
    <col min="2" max="3" width="7.5546875" bestFit="1" customWidth="1"/>
  </cols>
  <sheetData>
    <row r="1" spans="1:3">
      <c r="A1" t="s">
        <v>331</v>
      </c>
      <c r="B1" t="s">
        <v>290</v>
      </c>
      <c r="C1" t="s">
        <v>405</v>
      </c>
    </row>
    <row r="2" spans="1:3">
      <c r="A2" t="s">
        <v>427</v>
      </c>
    </row>
    <row r="3" spans="1:3">
      <c r="A3" t="s">
        <v>430</v>
      </c>
    </row>
    <row r="4" spans="1:3">
      <c r="A4" t="s">
        <v>431</v>
      </c>
    </row>
    <row r="5" spans="1:3">
      <c r="A5" t="s">
        <v>432</v>
      </c>
    </row>
    <row r="6" spans="1:3">
      <c r="A6" t="s">
        <v>13</v>
      </c>
    </row>
    <row r="7" spans="1:3">
      <c r="A7" t="s">
        <v>428</v>
      </c>
    </row>
    <row r="8" spans="1:3">
      <c r="A8" t="s">
        <v>468</v>
      </c>
    </row>
    <row r="9" spans="1:3">
      <c r="A9" t="s">
        <v>469</v>
      </c>
    </row>
    <row r="10" spans="1:3">
      <c r="A10" t="s">
        <v>470</v>
      </c>
    </row>
    <row r="11" spans="1:3">
      <c r="A11" t="s">
        <v>13</v>
      </c>
    </row>
    <row r="12" spans="1:3">
      <c r="A12" t="s">
        <v>293</v>
      </c>
    </row>
  </sheetData>
  <phoneticPr fontId="1" type="noConversion"/>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245E4-5D5F-4092-BFA5-5772AE9617BA}">
  <dimension ref="A1:F7"/>
  <sheetViews>
    <sheetView workbookViewId="0">
      <selection activeCell="J28" sqref="J28"/>
    </sheetView>
  </sheetViews>
  <sheetFormatPr defaultRowHeight="13.8"/>
  <cols>
    <col min="1" max="1" width="11.6640625" bestFit="1" customWidth="1"/>
    <col min="2" max="3" width="9.5546875" bestFit="1" customWidth="1"/>
    <col min="4" max="4" width="5.5546875" bestFit="1" customWidth="1"/>
    <col min="5" max="5" width="32.5546875" bestFit="1" customWidth="1"/>
    <col min="6" max="6" width="9.5546875" bestFit="1" customWidth="1"/>
  </cols>
  <sheetData>
    <row r="1" spans="1:6">
      <c r="A1" t="s">
        <v>346</v>
      </c>
      <c r="B1" t="s">
        <v>331</v>
      </c>
      <c r="C1" t="s">
        <v>305</v>
      </c>
      <c r="D1" t="s">
        <v>347</v>
      </c>
      <c r="E1" t="s">
        <v>443</v>
      </c>
      <c r="F1" t="s">
        <v>306</v>
      </c>
    </row>
    <row r="7" spans="1:6">
      <c r="A7" t="s">
        <v>378</v>
      </c>
      <c r="B7" t="s">
        <v>370</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workbookViewId="0">
      <selection activeCell="C23" sqref="C23"/>
    </sheetView>
  </sheetViews>
  <sheetFormatPr defaultRowHeight="13.8"/>
  <cols>
    <col min="1" max="1" width="27.109375" bestFit="1" customWidth="1"/>
    <col min="2" max="2" width="51.21875" bestFit="1" customWidth="1"/>
    <col min="3" max="3" width="22.6640625" bestFit="1" customWidth="1"/>
    <col min="4" max="4" width="25.44140625" bestFit="1" customWidth="1"/>
    <col min="5" max="6" width="22.6640625" bestFit="1" customWidth="1"/>
  </cols>
  <sheetData>
    <row r="1" spans="1:6" ht="14.4">
      <c r="A1" s="1" t="s">
        <v>21</v>
      </c>
      <c r="B1" s="1" t="s">
        <v>22</v>
      </c>
      <c r="C1" s="1" t="s">
        <v>23</v>
      </c>
      <c r="D1" s="1" t="s">
        <v>24</v>
      </c>
      <c r="E1" s="1" t="s">
        <v>25</v>
      </c>
      <c r="F1" s="1" t="s">
        <v>26</v>
      </c>
    </row>
    <row r="2" spans="1:6" ht="14.4">
      <c r="A2" s="2" t="s">
        <v>0</v>
      </c>
      <c r="B2" s="2" t="s">
        <v>1</v>
      </c>
      <c r="C2" s="3" t="s">
        <v>27</v>
      </c>
      <c r="D2" s="2" t="s">
        <v>0</v>
      </c>
      <c r="E2" s="2" t="s">
        <v>1</v>
      </c>
      <c r="F2" s="3" t="s">
        <v>2</v>
      </c>
    </row>
    <row r="3" spans="1:6" ht="28.8">
      <c r="A3" s="2" t="s">
        <v>3</v>
      </c>
      <c r="B3" s="2" t="s">
        <v>4</v>
      </c>
      <c r="C3" s="3" t="s">
        <v>2</v>
      </c>
      <c r="D3" s="2" t="s">
        <v>5</v>
      </c>
      <c r="E3" s="2" t="s">
        <v>4</v>
      </c>
      <c r="F3" s="3" t="s">
        <v>2</v>
      </c>
    </row>
    <row r="4" spans="1:6" ht="14.4">
      <c r="A4" s="253" t="s">
        <v>6</v>
      </c>
      <c r="B4" s="253" t="s">
        <v>1</v>
      </c>
      <c r="C4" s="254" t="s">
        <v>2</v>
      </c>
      <c r="D4" s="2" t="s">
        <v>6</v>
      </c>
      <c r="E4" s="2" t="s">
        <v>1</v>
      </c>
      <c r="F4" s="3" t="s">
        <v>2</v>
      </c>
    </row>
    <row r="5" spans="1:6" ht="28.8">
      <c r="A5" s="253"/>
      <c r="B5" s="253"/>
      <c r="C5" s="254"/>
      <c r="D5" s="2" t="s">
        <v>7</v>
      </c>
      <c r="E5" s="2" t="s">
        <v>8</v>
      </c>
      <c r="F5" s="3" t="s">
        <v>2</v>
      </c>
    </row>
    <row r="6" spans="1:6" ht="14.4">
      <c r="A6" s="253" t="s">
        <v>9</v>
      </c>
      <c r="B6" s="253" t="s">
        <v>1</v>
      </c>
      <c r="C6" s="254" t="s">
        <v>2</v>
      </c>
      <c r="D6" s="2" t="s">
        <v>9</v>
      </c>
      <c r="E6" s="2" t="s">
        <v>1</v>
      </c>
      <c r="F6" s="3" t="s">
        <v>2</v>
      </c>
    </row>
    <row r="7" spans="1:6" ht="28.8">
      <c r="A7" s="253"/>
      <c r="B7" s="253"/>
      <c r="C7" s="254"/>
      <c r="D7" s="2" t="s">
        <v>7</v>
      </c>
      <c r="E7" s="2" t="s">
        <v>8</v>
      </c>
      <c r="F7" s="3" t="s">
        <v>2</v>
      </c>
    </row>
    <row r="8" spans="1:6" ht="14.4">
      <c r="A8" s="2" t="s">
        <v>10</v>
      </c>
      <c r="B8" s="2" t="s">
        <v>1</v>
      </c>
      <c r="C8" s="3" t="s">
        <v>2</v>
      </c>
      <c r="D8" s="2" t="s">
        <v>10</v>
      </c>
      <c r="E8" s="2" t="s">
        <v>1</v>
      </c>
      <c r="F8" s="3" t="s">
        <v>2</v>
      </c>
    </row>
    <row r="9" spans="1:6" ht="14.4">
      <c r="A9" s="253" t="s">
        <v>11</v>
      </c>
      <c r="B9" s="253" t="s">
        <v>1</v>
      </c>
      <c r="C9" s="254" t="s">
        <v>2</v>
      </c>
      <c r="D9" s="2" t="s">
        <v>12</v>
      </c>
      <c r="E9" s="2" t="s">
        <v>1</v>
      </c>
      <c r="F9" s="3" t="s">
        <v>2</v>
      </c>
    </row>
    <row r="10" spans="1:6">
      <c r="A10" s="253"/>
      <c r="B10" s="253"/>
      <c r="C10" s="254"/>
      <c r="D10" s="4" t="s">
        <v>13</v>
      </c>
      <c r="E10" s="4" t="s">
        <v>13</v>
      </c>
      <c r="F10" s="3"/>
    </row>
    <row r="11" spans="1:6" ht="28.8">
      <c r="A11" s="253" t="s">
        <v>14</v>
      </c>
      <c r="B11" s="2" t="s">
        <v>15</v>
      </c>
      <c r="C11" s="3" t="s">
        <v>2</v>
      </c>
      <c r="D11" s="2" t="s">
        <v>16</v>
      </c>
      <c r="E11" s="2" t="s">
        <v>8</v>
      </c>
      <c r="F11" s="3" t="s">
        <v>2</v>
      </c>
    </row>
    <row r="12" spans="1:6">
      <c r="A12" s="253"/>
      <c r="B12" s="253" t="s">
        <v>17</v>
      </c>
      <c r="C12" s="254" t="s">
        <v>2</v>
      </c>
      <c r="D12" s="253" t="s">
        <v>28</v>
      </c>
      <c r="E12" s="253" t="s">
        <v>4</v>
      </c>
      <c r="F12" s="3"/>
    </row>
    <row r="13" spans="1:6">
      <c r="A13" s="253"/>
      <c r="B13" s="253"/>
      <c r="C13" s="254"/>
      <c r="D13" s="253"/>
      <c r="E13" s="253"/>
      <c r="F13" s="3" t="s">
        <v>2</v>
      </c>
    </row>
    <row r="14" spans="1:6" ht="28.8">
      <c r="A14" s="253"/>
      <c r="B14" s="2" t="s">
        <v>18</v>
      </c>
      <c r="C14" s="3" t="s">
        <v>2</v>
      </c>
      <c r="D14" s="2" t="s">
        <v>19</v>
      </c>
      <c r="E14" s="2" t="s">
        <v>8</v>
      </c>
      <c r="F14" s="3" t="s">
        <v>2</v>
      </c>
    </row>
    <row r="15" spans="1:6" ht="14.4">
      <c r="A15" s="2" t="s">
        <v>20</v>
      </c>
      <c r="B15" s="2" t="s">
        <v>1</v>
      </c>
      <c r="C15" s="3" t="s">
        <v>2</v>
      </c>
      <c r="D15" s="2" t="s">
        <v>20</v>
      </c>
      <c r="E15" s="2" t="s">
        <v>1</v>
      </c>
      <c r="F15" s="3" t="s">
        <v>2</v>
      </c>
    </row>
  </sheetData>
  <mergeCells count="14">
    <mergeCell ref="A4:A5"/>
    <mergeCell ref="B4:B5"/>
    <mergeCell ref="C4:C5"/>
    <mergeCell ref="A6:A7"/>
    <mergeCell ref="B6:B7"/>
    <mergeCell ref="C6:C7"/>
    <mergeCell ref="D12:D13"/>
    <mergeCell ref="E12:E13"/>
    <mergeCell ref="A9:A10"/>
    <mergeCell ref="B9:B10"/>
    <mergeCell ref="C9:C10"/>
    <mergeCell ref="A11:A14"/>
    <mergeCell ref="B12:B13"/>
    <mergeCell ref="C12:C13"/>
  </mergeCells>
  <phoneticPr fontId="1" type="noConversion"/>
  <pageMargins left="0.7" right="0.7" top="0.75" bottom="0.75" header="0.3" footer="0.3"/>
  <pageSetup paperSize="9" orientation="portrait" verticalDpi="0"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E480E-675F-4E72-8F89-A9497227FFEF}">
  <dimension ref="A1:E5"/>
  <sheetViews>
    <sheetView workbookViewId="0">
      <selection activeCell="J28" sqref="J28"/>
    </sheetView>
  </sheetViews>
  <sheetFormatPr defaultRowHeight="13.8"/>
  <cols>
    <col min="1" max="1" width="9.5546875" bestFit="1" customWidth="1"/>
    <col min="2" max="2" width="18.33203125" bestFit="1" customWidth="1"/>
    <col min="3" max="4" width="9.5546875" bestFit="1" customWidth="1"/>
    <col min="5" max="5" width="29.21875" bestFit="1" customWidth="1"/>
  </cols>
  <sheetData>
    <row r="1" spans="1:5">
      <c r="A1" t="s">
        <v>316</v>
      </c>
      <c r="B1" t="s">
        <v>471</v>
      </c>
      <c r="C1" t="s">
        <v>365</v>
      </c>
      <c r="D1" t="s">
        <v>473</v>
      </c>
      <c r="E1" t="s">
        <v>472</v>
      </c>
    </row>
    <row r="5" spans="1:5">
      <c r="A5" t="s">
        <v>293</v>
      </c>
    </row>
  </sheetData>
  <phoneticPr fontId="1" type="noConversion"/>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5C330-2051-4B9F-ADE6-177A0A0F736D}">
  <dimension ref="A1:C6"/>
  <sheetViews>
    <sheetView workbookViewId="0">
      <selection activeCell="H27" sqref="H27"/>
    </sheetView>
  </sheetViews>
  <sheetFormatPr defaultRowHeight="13.8"/>
  <cols>
    <col min="1" max="1" width="11.6640625" bestFit="1" customWidth="1"/>
    <col min="2" max="2" width="13.88671875" bestFit="1" customWidth="1"/>
    <col min="3" max="3" width="47.44140625" bestFit="1" customWidth="1"/>
  </cols>
  <sheetData>
    <row r="1" spans="1:3">
      <c r="A1" t="s">
        <v>346</v>
      </c>
      <c r="B1" t="s">
        <v>379</v>
      </c>
      <c r="C1" t="s">
        <v>380</v>
      </c>
    </row>
    <row r="6" spans="1:3">
      <c r="A6" t="s">
        <v>374</v>
      </c>
    </row>
  </sheetData>
  <phoneticPr fontId="1" type="noConversion"/>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0DA01-ED35-439E-9D2B-5B1312E602C1}">
  <dimension ref="A1:B9"/>
  <sheetViews>
    <sheetView workbookViewId="0">
      <selection activeCell="G28" sqref="G28"/>
    </sheetView>
  </sheetViews>
  <sheetFormatPr defaultRowHeight="13.8"/>
  <cols>
    <col min="1" max="1" width="28.88671875" customWidth="1"/>
    <col min="2" max="2" width="17.6640625" customWidth="1"/>
  </cols>
  <sheetData>
    <row r="1" spans="1:2">
      <c r="A1" t="s">
        <v>381</v>
      </c>
      <c r="B1" t="s">
        <v>279</v>
      </c>
    </row>
    <row r="2" spans="1:2">
      <c r="A2" t="s">
        <v>383</v>
      </c>
    </row>
    <row r="5" spans="1:2">
      <c r="A5" t="s">
        <v>384</v>
      </c>
    </row>
    <row r="6" spans="1:2">
      <c r="A6" t="s">
        <v>385</v>
      </c>
    </row>
    <row r="9" spans="1:2">
      <c r="A9" t="s">
        <v>386</v>
      </c>
    </row>
  </sheetData>
  <phoneticPr fontId="1" type="noConversion"/>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FF304-4124-4AC3-9E04-C6A98EF5C901}">
  <dimension ref="A1:G12"/>
  <sheetViews>
    <sheetView workbookViewId="0">
      <selection activeCell="B1" sqref="B1:G1"/>
    </sheetView>
  </sheetViews>
  <sheetFormatPr defaultRowHeight="13.8"/>
  <cols>
    <col min="1" max="1" width="54" bestFit="1" customWidth="1"/>
    <col min="3" max="3" width="13.88671875" bestFit="1" customWidth="1"/>
  </cols>
  <sheetData>
    <row r="1" spans="1:7">
      <c r="A1" t="s">
        <v>282</v>
      </c>
      <c r="B1" t="s">
        <v>486</v>
      </c>
      <c r="C1" t="s">
        <v>487</v>
      </c>
      <c r="D1" t="s">
        <v>488</v>
      </c>
      <c r="E1" t="s">
        <v>489</v>
      </c>
      <c r="F1" t="s">
        <v>490</v>
      </c>
      <c r="G1" t="s">
        <v>491</v>
      </c>
    </row>
    <row r="2" spans="1:7">
      <c r="A2" t="s">
        <v>477</v>
      </c>
    </row>
    <row r="3" spans="1:7">
      <c r="A3" t="s">
        <v>478</v>
      </c>
    </row>
    <row r="4" spans="1:7">
      <c r="A4" t="s">
        <v>479</v>
      </c>
    </row>
    <row r="5" spans="1:7">
      <c r="A5" t="s">
        <v>480</v>
      </c>
    </row>
    <row r="6" spans="1:7">
      <c r="A6" t="s">
        <v>481</v>
      </c>
    </row>
    <row r="7" spans="1:7">
      <c r="A7" t="s">
        <v>482</v>
      </c>
    </row>
    <row r="8" spans="1:7">
      <c r="A8" t="s">
        <v>483</v>
      </c>
    </row>
    <row r="9" spans="1:7">
      <c r="A9" t="s">
        <v>484</v>
      </c>
    </row>
    <row r="10" spans="1:7">
      <c r="A10" t="s">
        <v>286</v>
      </c>
    </row>
    <row r="11" spans="1:7">
      <c r="A11" t="s">
        <v>485</v>
      </c>
    </row>
    <row r="12" spans="1:7">
      <c r="A12" t="s">
        <v>289</v>
      </c>
    </row>
  </sheetData>
  <phoneticPr fontId="1" type="noConversion"/>
  <pageMargins left="0.7" right="0.7" top="0.75" bottom="0.75" header="0.3" footer="0.3"/>
  <pageSetup paperSize="9" orientation="portrait" verticalDpi="0" r:id="rId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831B4-1CAD-47B4-AC14-44775B0A3E67}">
  <dimension ref="A1:F1"/>
  <sheetViews>
    <sheetView workbookViewId="0">
      <selection activeCell="H24" sqref="H24"/>
    </sheetView>
  </sheetViews>
  <sheetFormatPr defaultRowHeight="13.8"/>
  <cols>
    <col min="5" max="6" width="13.88671875" bestFit="1" customWidth="1"/>
  </cols>
  <sheetData>
    <row r="1" spans="1:6">
      <c r="A1" t="s">
        <v>509</v>
      </c>
      <c r="B1" t="s">
        <v>510</v>
      </c>
      <c r="C1" t="s">
        <v>511</v>
      </c>
      <c r="D1" t="s">
        <v>512</v>
      </c>
      <c r="E1" s="127" t="s">
        <v>307</v>
      </c>
      <c r="F1" t="s">
        <v>311</v>
      </c>
    </row>
  </sheetData>
  <phoneticPr fontId="1" type="noConversion"/>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744FB-FD08-4EA0-957E-0ABFF0B4B0DD}">
  <dimension ref="A1:F1"/>
  <sheetViews>
    <sheetView workbookViewId="0">
      <selection activeCell="J23" sqref="J23"/>
    </sheetView>
  </sheetViews>
  <sheetFormatPr defaultRowHeight="13.8"/>
  <cols>
    <col min="2" max="2" width="18.33203125" bestFit="1" customWidth="1"/>
    <col min="6" max="6" width="14.6640625" customWidth="1"/>
  </cols>
  <sheetData>
    <row r="1" spans="1:6">
      <c r="A1" t="s">
        <v>509</v>
      </c>
      <c r="B1" t="s">
        <v>513</v>
      </c>
      <c r="C1" t="s">
        <v>311</v>
      </c>
      <c r="D1" t="s">
        <v>514</v>
      </c>
      <c r="E1" t="s">
        <v>506</v>
      </c>
      <c r="F1" s="127" t="s">
        <v>307</v>
      </c>
    </row>
  </sheetData>
  <phoneticPr fontId="1" type="noConversion"/>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E14B9-A19C-4748-B6EB-659C002D88AC}">
  <dimension ref="A1:F4"/>
  <sheetViews>
    <sheetView workbookViewId="0">
      <selection activeCell="L27" sqref="L27"/>
    </sheetView>
  </sheetViews>
  <sheetFormatPr defaultRowHeight="13.8"/>
  <sheetData>
    <row r="1" spans="1:6" ht="28.8">
      <c r="A1" s="102" t="s">
        <v>258</v>
      </c>
      <c r="B1" s="39" t="s">
        <v>405</v>
      </c>
      <c r="C1" s="39" t="s">
        <v>552</v>
      </c>
      <c r="D1" s="39" t="s">
        <v>553</v>
      </c>
      <c r="E1" s="39" t="s">
        <v>554</v>
      </c>
      <c r="F1" s="39" t="s">
        <v>290</v>
      </c>
    </row>
    <row r="2" spans="1:6" ht="14.4">
      <c r="A2" s="102"/>
      <c r="B2" s="62"/>
      <c r="C2" s="62"/>
      <c r="D2" s="62"/>
      <c r="E2" s="62"/>
      <c r="F2" s="62"/>
    </row>
    <row r="3" spans="1:6" ht="14.4">
      <c r="A3" s="102"/>
      <c r="B3" s="62"/>
      <c r="C3" s="62"/>
      <c r="D3" s="62"/>
      <c r="E3" s="62"/>
      <c r="F3" s="62"/>
    </row>
    <row r="4" spans="1:6" ht="14.4">
      <c r="A4" s="102" t="s">
        <v>319</v>
      </c>
      <c r="B4" s="62"/>
      <c r="C4" s="62"/>
      <c r="D4" s="62"/>
      <c r="E4" s="62"/>
      <c r="F4" s="62"/>
    </row>
  </sheetData>
  <phoneticPr fontId="1" type="noConversion"/>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5F6E2-1699-41F5-9AE0-9B56E4B083AF}">
  <dimension ref="A1:G18"/>
  <sheetViews>
    <sheetView workbookViewId="0">
      <selection activeCell="K24" sqref="K24"/>
    </sheetView>
  </sheetViews>
  <sheetFormatPr defaultRowHeight="13.8"/>
  <cols>
    <col min="3" max="3" width="15" bestFit="1" customWidth="1"/>
    <col min="4" max="4" width="15" customWidth="1"/>
    <col min="5" max="5" width="21.5546875" bestFit="1" customWidth="1"/>
  </cols>
  <sheetData>
    <row r="1" spans="1:7">
      <c r="A1" t="s">
        <v>508</v>
      </c>
      <c r="B1" t="s">
        <v>405</v>
      </c>
      <c r="C1" t="s">
        <v>324</v>
      </c>
      <c r="D1" t="s">
        <v>325</v>
      </c>
      <c r="E1" t="s">
        <v>507</v>
      </c>
      <c r="F1" t="s">
        <v>328</v>
      </c>
      <c r="G1" t="s">
        <v>290</v>
      </c>
    </row>
    <row r="2" spans="1:7">
      <c r="A2" t="s">
        <v>492</v>
      </c>
    </row>
    <row r="3" spans="1:7">
      <c r="A3" t="s">
        <v>477</v>
      </c>
    </row>
    <row r="4" spans="1:7">
      <c r="A4" t="s">
        <v>493</v>
      </c>
    </row>
    <row r="5" spans="1:7">
      <c r="A5" t="s">
        <v>494</v>
      </c>
    </row>
    <row r="6" spans="1:7">
      <c r="A6" t="s">
        <v>495</v>
      </c>
    </row>
    <row r="7" spans="1:7">
      <c r="A7" t="s">
        <v>496</v>
      </c>
    </row>
    <row r="8" spans="1:7">
      <c r="A8" t="s">
        <v>497</v>
      </c>
    </row>
    <row r="9" spans="1:7">
      <c r="A9" t="s">
        <v>498</v>
      </c>
    </row>
    <row r="10" spans="1:7">
      <c r="A10" t="s">
        <v>499</v>
      </c>
    </row>
    <row r="11" spans="1:7">
      <c r="A11" t="s">
        <v>500</v>
      </c>
    </row>
    <row r="12" spans="1:7">
      <c r="A12" t="s">
        <v>501</v>
      </c>
    </row>
    <row r="13" spans="1:7">
      <c r="A13" t="s">
        <v>502</v>
      </c>
    </row>
    <row r="14" spans="1:7">
      <c r="A14" t="s">
        <v>503</v>
      </c>
    </row>
    <row r="15" spans="1:7">
      <c r="A15" t="s">
        <v>504</v>
      </c>
    </row>
    <row r="16" spans="1:7">
      <c r="A16" t="s">
        <v>483</v>
      </c>
    </row>
    <row r="17" spans="1:1">
      <c r="A17" t="s">
        <v>505</v>
      </c>
    </row>
    <row r="18" spans="1:1">
      <c r="A18" t="s">
        <v>289</v>
      </c>
    </row>
  </sheetData>
  <phoneticPr fontId="1" type="noConversion"/>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994EB-170C-409E-A561-85FA4DC781CE}">
  <dimension ref="A1:D5"/>
  <sheetViews>
    <sheetView workbookViewId="0">
      <selection activeCell="D19" sqref="D19"/>
    </sheetView>
  </sheetViews>
  <sheetFormatPr defaultRowHeight="13.8"/>
  <cols>
    <col min="1" max="4" width="21.88671875" customWidth="1"/>
  </cols>
  <sheetData>
    <row r="1" spans="1:4" ht="28.8">
      <c r="A1" s="129" t="s">
        <v>258</v>
      </c>
      <c r="B1" s="39" t="s">
        <v>515</v>
      </c>
      <c r="C1" s="39" t="s">
        <v>516</v>
      </c>
      <c r="D1" s="39" t="s">
        <v>517</v>
      </c>
    </row>
    <row r="2" spans="1:4" ht="72">
      <c r="A2" s="102" t="s">
        <v>477</v>
      </c>
      <c r="B2" s="110" t="s">
        <v>518</v>
      </c>
      <c r="C2" s="110" t="s">
        <v>519</v>
      </c>
      <c r="D2" s="110" t="s">
        <v>520</v>
      </c>
    </row>
    <row r="3" spans="1:4" ht="14.4">
      <c r="A3" s="38" t="s">
        <v>493</v>
      </c>
      <c r="B3" s="112"/>
      <c r="C3" s="112"/>
      <c r="D3" s="112"/>
    </row>
    <row r="4" spans="1:4" ht="14.4">
      <c r="A4" s="38" t="s">
        <v>496</v>
      </c>
      <c r="B4" s="112"/>
      <c r="C4" s="112"/>
      <c r="D4" s="112"/>
    </row>
    <row r="5" spans="1:4" ht="14.4">
      <c r="A5" s="38" t="s">
        <v>13</v>
      </c>
      <c r="B5" s="112"/>
      <c r="C5" s="112"/>
      <c r="D5" s="112"/>
    </row>
  </sheetData>
  <phoneticPr fontId="1" type="noConversion"/>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78E9E-0482-4D7C-9245-8E57FFA56679}">
  <dimension ref="A1:B4"/>
  <sheetViews>
    <sheetView workbookViewId="0">
      <selection activeCell="O26" sqref="O26"/>
    </sheetView>
  </sheetViews>
  <sheetFormatPr defaultRowHeight="13.8"/>
  <cols>
    <col min="1" max="1" width="9.77734375" bestFit="1" customWidth="1"/>
    <col min="2" max="2" width="20.44140625" bestFit="1" customWidth="1"/>
  </cols>
  <sheetData>
    <row r="1" spans="1:2">
      <c r="A1" t="s">
        <v>282</v>
      </c>
      <c r="B1" t="s">
        <v>522</v>
      </c>
    </row>
    <row r="4" spans="1:2">
      <c r="A4" t="s">
        <v>521</v>
      </c>
    </row>
  </sheetData>
  <phoneticPr fontId="1"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C2D7A-C85E-4174-A6CC-2F3C6550F5F5}">
  <dimension ref="A1:F15"/>
  <sheetViews>
    <sheetView workbookViewId="0">
      <selection activeCell="D18" sqref="D18"/>
    </sheetView>
  </sheetViews>
  <sheetFormatPr defaultRowHeight="13.8"/>
  <cols>
    <col min="1" max="1" width="27.109375" bestFit="1" customWidth="1"/>
    <col min="2" max="2" width="51.21875" bestFit="1" customWidth="1"/>
    <col min="3" max="3" width="22.6640625" bestFit="1" customWidth="1"/>
    <col min="4" max="4" width="25.44140625" bestFit="1" customWidth="1"/>
    <col min="5" max="6" width="22.6640625" bestFit="1" customWidth="1"/>
  </cols>
  <sheetData>
    <row r="1" spans="1:6" ht="14.4">
      <c r="A1" s="1" t="s">
        <v>21</v>
      </c>
      <c r="B1" s="1" t="s">
        <v>22</v>
      </c>
      <c r="C1" s="1" t="s">
        <v>23</v>
      </c>
      <c r="D1" s="1" t="s">
        <v>24</v>
      </c>
      <c r="E1" s="1" t="s">
        <v>25</v>
      </c>
      <c r="F1" s="1" t="s">
        <v>26</v>
      </c>
    </row>
    <row r="2" spans="1:6" ht="14.4">
      <c r="A2" s="5" t="s">
        <v>0</v>
      </c>
      <c r="B2" s="5" t="s">
        <v>1</v>
      </c>
      <c r="C2" s="6" t="s">
        <v>27</v>
      </c>
      <c r="D2" s="5" t="s">
        <v>0</v>
      </c>
      <c r="E2" s="5" t="s">
        <v>1</v>
      </c>
      <c r="F2" s="6" t="s">
        <v>2</v>
      </c>
    </row>
    <row r="3" spans="1:6" ht="28.8">
      <c r="A3" s="5" t="s">
        <v>3</v>
      </c>
      <c r="B3" s="5" t="s">
        <v>4</v>
      </c>
      <c r="C3" s="6" t="s">
        <v>2</v>
      </c>
      <c r="D3" s="5" t="s">
        <v>5</v>
      </c>
      <c r="E3" s="5" t="s">
        <v>4</v>
      </c>
      <c r="F3" s="6" t="s">
        <v>2</v>
      </c>
    </row>
    <row r="4" spans="1:6" ht="14.4">
      <c r="A4" s="253" t="s">
        <v>6</v>
      </c>
      <c r="B4" s="253" t="s">
        <v>1</v>
      </c>
      <c r="C4" s="254" t="s">
        <v>2</v>
      </c>
      <c r="D4" s="5" t="s">
        <v>6</v>
      </c>
      <c r="E4" s="5" t="s">
        <v>1</v>
      </c>
      <c r="F4" s="6" t="s">
        <v>2</v>
      </c>
    </row>
    <row r="5" spans="1:6" ht="28.8">
      <c r="A5" s="253"/>
      <c r="B5" s="253"/>
      <c r="C5" s="254"/>
      <c r="D5" s="5" t="s">
        <v>7</v>
      </c>
      <c r="E5" s="5" t="s">
        <v>8</v>
      </c>
      <c r="F5" s="6" t="s">
        <v>2</v>
      </c>
    </row>
    <row r="6" spans="1:6" ht="14.4">
      <c r="A6" s="253" t="s">
        <v>9</v>
      </c>
      <c r="B6" s="253" t="s">
        <v>1</v>
      </c>
      <c r="C6" s="254" t="s">
        <v>2</v>
      </c>
      <c r="D6" s="5" t="s">
        <v>9</v>
      </c>
      <c r="E6" s="5" t="s">
        <v>1</v>
      </c>
      <c r="F6" s="6" t="s">
        <v>2</v>
      </c>
    </row>
    <row r="7" spans="1:6" ht="28.8">
      <c r="A7" s="253"/>
      <c r="B7" s="253"/>
      <c r="C7" s="254"/>
      <c r="D7" s="5" t="s">
        <v>7</v>
      </c>
      <c r="E7" s="5" t="s">
        <v>8</v>
      </c>
      <c r="F7" s="6" t="s">
        <v>2</v>
      </c>
    </row>
    <row r="8" spans="1:6" ht="14.4">
      <c r="A8" s="5" t="s">
        <v>10</v>
      </c>
      <c r="B8" s="5" t="s">
        <v>1</v>
      </c>
      <c r="C8" s="6" t="s">
        <v>2</v>
      </c>
      <c r="D8" s="5" t="s">
        <v>10</v>
      </c>
      <c r="E8" s="5" t="s">
        <v>1</v>
      </c>
      <c r="F8" s="6" t="s">
        <v>2</v>
      </c>
    </row>
    <row r="9" spans="1:6" ht="14.4">
      <c r="A9" s="253" t="s">
        <v>11</v>
      </c>
      <c r="B9" s="253" t="s">
        <v>1</v>
      </c>
      <c r="C9" s="254" t="s">
        <v>2</v>
      </c>
      <c r="D9" s="5" t="s">
        <v>12</v>
      </c>
      <c r="E9" s="5" t="s">
        <v>1</v>
      </c>
      <c r="F9" s="6" t="s">
        <v>2</v>
      </c>
    </row>
    <row r="10" spans="1:6">
      <c r="A10" s="253"/>
      <c r="B10" s="253"/>
      <c r="C10" s="254"/>
      <c r="D10" s="4" t="s">
        <v>13</v>
      </c>
      <c r="E10" s="4" t="s">
        <v>13</v>
      </c>
      <c r="F10" s="6"/>
    </row>
    <row r="11" spans="1:6" ht="28.8">
      <c r="A11" s="253" t="s">
        <v>14</v>
      </c>
      <c r="B11" s="5" t="s">
        <v>15</v>
      </c>
      <c r="C11" s="6" t="s">
        <v>2</v>
      </c>
      <c r="D11" s="5" t="s">
        <v>16</v>
      </c>
      <c r="E11" s="5" t="s">
        <v>8</v>
      </c>
      <c r="F11" s="6" t="s">
        <v>2</v>
      </c>
    </row>
    <row r="12" spans="1:6">
      <c r="A12" s="253"/>
      <c r="B12" s="253" t="s">
        <v>17</v>
      </c>
      <c r="C12" s="254" t="s">
        <v>2</v>
      </c>
      <c r="D12" s="253" t="s">
        <v>28</v>
      </c>
      <c r="E12" s="253" t="s">
        <v>4</v>
      </c>
      <c r="F12" s="6"/>
    </row>
    <row r="13" spans="1:6">
      <c r="A13" s="253"/>
      <c r="B13" s="253"/>
      <c r="C13" s="254"/>
      <c r="D13" s="253"/>
      <c r="E13" s="253"/>
      <c r="F13" s="6" t="s">
        <v>2</v>
      </c>
    </row>
    <row r="14" spans="1:6" ht="28.8">
      <c r="A14" s="253"/>
      <c r="B14" s="5" t="s">
        <v>18</v>
      </c>
      <c r="C14" s="6" t="s">
        <v>2</v>
      </c>
      <c r="D14" s="5" t="s">
        <v>19</v>
      </c>
      <c r="E14" s="5" t="s">
        <v>8</v>
      </c>
      <c r="F14" s="6" t="s">
        <v>2</v>
      </c>
    </row>
    <row r="15" spans="1:6" ht="14.4">
      <c r="A15" s="5" t="s">
        <v>20</v>
      </c>
      <c r="B15" s="5" t="s">
        <v>1</v>
      </c>
      <c r="C15" s="6" t="s">
        <v>2</v>
      </c>
      <c r="D15" s="5" t="s">
        <v>20</v>
      </c>
      <c r="E15" s="5" t="s">
        <v>1</v>
      </c>
      <c r="F15" s="6" t="s">
        <v>2</v>
      </c>
    </row>
  </sheetData>
  <mergeCells count="14">
    <mergeCell ref="A4:A5"/>
    <mergeCell ref="B4:B5"/>
    <mergeCell ref="C4:C5"/>
    <mergeCell ref="A6:A7"/>
    <mergeCell ref="B6:B7"/>
    <mergeCell ref="C6:C7"/>
    <mergeCell ref="D12:D13"/>
    <mergeCell ref="E12:E13"/>
    <mergeCell ref="A9:A10"/>
    <mergeCell ref="B9:B10"/>
    <mergeCell ref="C9:C10"/>
    <mergeCell ref="A11:A14"/>
    <mergeCell ref="B12:B13"/>
    <mergeCell ref="C12:C13"/>
  </mergeCells>
  <phoneticPr fontId="1" type="noConversion"/>
  <pageMargins left="0.7" right="0.7" top="0.75" bottom="0.75" header="0.3" footer="0.3"/>
  <pageSetup paperSize="9" orientation="portrait" verticalDpi="0" r:id="rId1"/>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8B5F7-58E0-4845-861A-8FF7074C5AE5}">
  <dimension ref="A1:G4"/>
  <sheetViews>
    <sheetView workbookViewId="0">
      <selection activeCell="B1" sqref="B1:G1"/>
    </sheetView>
  </sheetViews>
  <sheetFormatPr defaultRowHeight="13.8"/>
  <cols>
    <col min="1" max="1" width="20.44140625" bestFit="1" customWidth="1"/>
    <col min="2" max="2" width="9.5546875" bestFit="1" customWidth="1"/>
    <col min="3" max="4" width="13.88671875" bestFit="1" customWidth="1"/>
    <col min="5" max="5" width="9.5546875" bestFit="1" customWidth="1"/>
    <col min="6" max="7" width="13.88671875" bestFit="1" customWidth="1"/>
  </cols>
  <sheetData>
    <row r="1" spans="1:7" ht="14.4">
      <c r="A1" s="38" t="s">
        <v>258</v>
      </c>
      <c r="B1" s="38" t="s">
        <v>365</v>
      </c>
      <c r="C1" s="38" t="s">
        <v>412</v>
      </c>
      <c r="D1" s="38" t="s">
        <v>309</v>
      </c>
      <c r="E1" s="38" t="s">
        <v>367</v>
      </c>
      <c r="F1" s="38" t="s">
        <v>417</v>
      </c>
      <c r="G1" s="38" t="s">
        <v>315</v>
      </c>
    </row>
    <row r="2" spans="1:7" ht="14.4">
      <c r="A2" s="102" t="s">
        <v>344</v>
      </c>
      <c r="B2" s="62"/>
      <c r="C2" s="62"/>
      <c r="D2" s="62"/>
      <c r="E2" s="62"/>
      <c r="F2" s="62"/>
      <c r="G2" s="62"/>
    </row>
    <row r="3" spans="1:7" ht="14.4">
      <c r="A3" s="102" t="s">
        <v>345</v>
      </c>
      <c r="B3" s="62"/>
      <c r="C3" s="62"/>
      <c r="D3" s="62"/>
      <c r="E3" s="62"/>
      <c r="F3" s="62"/>
      <c r="G3" s="62"/>
    </row>
    <row r="4" spans="1:7" ht="14.4">
      <c r="A4" s="129" t="s">
        <v>293</v>
      </c>
      <c r="B4" s="62"/>
      <c r="C4" s="62"/>
      <c r="D4" s="62"/>
      <c r="E4" s="62"/>
      <c r="F4" s="62"/>
      <c r="G4" s="62"/>
    </row>
  </sheetData>
  <phoneticPr fontId="1" type="noConversion"/>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A82E8-489A-4917-99B0-A5DAE7D070D1}">
  <dimension ref="A1:B6"/>
  <sheetViews>
    <sheetView workbookViewId="0">
      <selection activeCell="H26" sqref="H26"/>
    </sheetView>
  </sheetViews>
  <sheetFormatPr defaultRowHeight="13.8"/>
  <cols>
    <col min="1" max="1" width="38" bestFit="1" customWidth="1"/>
    <col min="2" max="2" width="16.88671875" bestFit="1" customWidth="1"/>
  </cols>
  <sheetData>
    <row r="1" spans="1:2">
      <c r="A1" s="47" t="s">
        <v>106</v>
      </c>
      <c r="B1" s="47" t="s">
        <v>525</v>
      </c>
    </row>
    <row r="2" spans="1:2">
      <c r="A2" t="s">
        <v>526</v>
      </c>
      <c r="B2" s="66">
        <v>3444938025.7399998</v>
      </c>
    </row>
    <row r="3" spans="1:2">
      <c r="A3" t="s">
        <v>527</v>
      </c>
      <c r="B3" s="66">
        <v>-951578124.04999995</v>
      </c>
    </row>
    <row r="4" spans="1:2">
      <c r="A4" t="s">
        <v>528</v>
      </c>
      <c r="B4" s="66">
        <v>4775566812.6700001</v>
      </c>
    </row>
    <row r="5" spans="1:2">
      <c r="A5" t="s">
        <v>529</v>
      </c>
      <c r="B5" s="66">
        <v>-2217272046.3400002</v>
      </c>
    </row>
    <row r="6" spans="1:2">
      <c r="A6" t="s">
        <v>530</v>
      </c>
      <c r="B6" s="66">
        <v>5051654668.0200005</v>
      </c>
    </row>
  </sheetData>
  <phoneticPr fontId="1" type="noConversion"/>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3E8DC-79BA-4F1A-BAC6-C1CE68AB461E}">
  <dimension ref="A1:E5"/>
  <sheetViews>
    <sheetView workbookViewId="0">
      <selection activeCell="A6" sqref="A6"/>
    </sheetView>
  </sheetViews>
  <sheetFormatPr defaultRowHeight="13.8"/>
  <cols>
    <col min="1" max="3" width="9.5546875" bestFit="1" customWidth="1"/>
    <col min="4" max="4" width="11.77734375" bestFit="1" customWidth="1"/>
    <col min="5" max="5" width="9.5546875" bestFit="1" customWidth="1"/>
  </cols>
  <sheetData>
    <row r="1" spans="1:5">
      <c r="A1" t="s">
        <v>316</v>
      </c>
      <c r="B1" t="s">
        <v>305</v>
      </c>
      <c r="C1" t="s">
        <v>306</v>
      </c>
      <c r="D1" t="s">
        <v>317</v>
      </c>
      <c r="E1" t="s">
        <v>318</v>
      </c>
    </row>
    <row r="5" spans="1:5">
      <c r="A5" t="s">
        <v>401</v>
      </c>
    </row>
  </sheetData>
  <phoneticPr fontId="1" type="noConversion"/>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95019-1E42-4465-98AF-55F35D2BC48A}">
  <dimension ref="A1:E5"/>
  <sheetViews>
    <sheetView workbookViewId="0">
      <selection activeCell="K25" sqref="K25"/>
    </sheetView>
  </sheetViews>
  <sheetFormatPr defaultRowHeight="13.8"/>
  <cols>
    <col min="1" max="1" width="5.5546875" bestFit="1" customWidth="1"/>
    <col min="2" max="3" width="9.5546875" bestFit="1" customWidth="1"/>
    <col min="4" max="4" width="11.77734375" bestFit="1" customWidth="1"/>
    <col min="5" max="5" width="9.5546875" bestFit="1" customWidth="1"/>
  </cols>
  <sheetData>
    <row r="1" spans="1:5">
      <c r="A1" t="s">
        <v>106</v>
      </c>
      <c r="B1" t="s">
        <v>305</v>
      </c>
      <c r="C1" t="s">
        <v>306</v>
      </c>
      <c r="D1" t="s">
        <v>317</v>
      </c>
      <c r="E1" t="s">
        <v>318</v>
      </c>
    </row>
    <row r="5" spans="1:5">
      <c r="A5" t="s">
        <v>401</v>
      </c>
    </row>
  </sheetData>
  <phoneticPr fontId="1" type="noConversion"/>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89907-D9F2-470C-AC67-86B0C609933A}">
  <dimension ref="A1:E15"/>
  <sheetViews>
    <sheetView workbookViewId="0">
      <selection activeCell="G19" sqref="G19"/>
    </sheetView>
  </sheetViews>
  <sheetFormatPr defaultRowHeight="13.8"/>
  <cols>
    <col min="1" max="1" width="35.5546875" customWidth="1"/>
  </cols>
  <sheetData>
    <row r="1" spans="1:5" ht="28.8">
      <c r="A1" s="38" t="s">
        <v>269</v>
      </c>
      <c r="B1" s="38" t="s">
        <v>531</v>
      </c>
      <c r="C1" s="38" t="s">
        <v>532</v>
      </c>
      <c r="D1" s="38" t="s">
        <v>533</v>
      </c>
      <c r="E1" s="39" t="s">
        <v>540</v>
      </c>
    </row>
    <row r="2" spans="1:5" ht="14.4">
      <c r="A2" s="134" t="s">
        <v>534</v>
      </c>
      <c r="B2" s="39" t="s">
        <v>39</v>
      </c>
      <c r="C2" s="39" t="s">
        <v>39</v>
      </c>
      <c r="D2" s="39" t="s">
        <v>39</v>
      </c>
      <c r="E2" s="39" t="s">
        <v>39</v>
      </c>
    </row>
    <row r="3" spans="1:5" ht="14.4">
      <c r="A3" s="102" t="s">
        <v>535</v>
      </c>
      <c r="B3" s="135"/>
      <c r="C3" s="46"/>
      <c r="D3" s="41"/>
      <c r="E3" s="41"/>
    </row>
    <row r="4" spans="1:5" ht="14.4">
      <c r="A4" s="43" t="s">
        <v>536</v>
      </c>
      <c r="B4" s="135"/>
      <c r="C4" s="46"/>
      <c r="D4" s="41"/>
      <c r="E4" s="41"/>
    </row>
    <row r="5" spans="1:5">
      <c r="A5" s="46" t="s">
        <v>13</v>
      </c>
      <c r="B5" s="135"/>
      <c r="C5" s="46"/>
      <c r="D5" s="41"/>
      <c r="E5" s="41"/>
    </row>
    <row r="6" spans="1:5" ht="14.4">
      <c r="A6" s="39" t="s">
        <v>537</v>
      </c>
      <c r="B6" s="135"/>
      <c r="C6" s="46"/>
      <c r="D6" s="41"/>
      <c r="E6" s="39" t="s">
        <v>39</v>
      </c>
    </row>
    <row r="7" spans="1:5" ht="14.4">
      <c r="A7" s="134" t="s">
        <v>538</v>
      </c>
      <c r="B7" s="135"/>
      <c r="C7" s="46"/>
      <c r="D7" s="41"/>
      <c r="E7" s="41"/>
    </row>
    <row r="8" spans="1:5" ht="14.4">
      <c r="A8" s="102" t="s">
        <v>535</v>
      </c>
      <c r="B8" s="135"/>
      <c r="C8" s="39" t="s">
        <v>39</v>
      </c>
      <c r="D8" s="39" t="s">
        <v>39</v>
      </c>
      <c r="E8" s="39" t="s">
        <v>39</v>
      </c>
    </row>
    <row r="9" spans="1:5" ht="14.4">
      <c r="A9" s="43" t="s">
        <v>536</v>
      </c>
      <c r="B9" s="135"/>
      <c r="C9" s="39" t="s">
        <v>39</v>
      </c>
      <c r="D9" s="39" t="s">
        <v>39</v>
      </c>
      <c r="E9" s="39" t="s">
        <v>39</v>
      </c>
    </row>
    <row r="10" spans="1:5" ht="14.4">
      <c r="A10" s="46" t="s">
        <v>13</v>
      </c>
      <c r="B10" s="135"/>
      <c r="C10" s="39" t="s">
        <v>39</v>
      </c>
      <c r="D10" s="39" t="s">
        <v>39</v>
      </c>
      <c r="E10" s="39" t="s">
        <v>39</v>
      </c>
    </row>
    <row r="11" spans="1:5" ht="14.4">
      <c r="A11" s="46" t="s">
        <v>539</v>
      </c>
      <c r="B11" s="135"/>
      <c r="C11" s="39" t="s">
        <v>39</v>
      </c>
      <c r="D11" s="39" t="s">
        <v>39</v>
      </c>
      <c r="E11" s="39" t="s">
        <v>39</v>
      </c>
    </row>
    <row r="12" spans="1:5" ht="14.4">
      <c r="A12" s="39" t="s">
        <v>537</v>
      </c>
      <c r="B12" s="135"/>
      <c r="C12" s="39" t="s">
        <v>39</v>
      </c>
      <c r="D12" s="39" t="s">
        <v>39</v>
      </c>
      <c r="E12" s="39" t="s">
        <v>39</v>
      </c>
    </row>
    <row r="13" spans="1:5" ht="14.4">
      <c r="A13" s="43"/>
      <c r="B13" s="135"/>
      <c r="C13" s="39" t="s">
        <v>39</v>
      </c>
      <c r="D13" s="39" t="s">
        <v>39</v>
      </c>
      <c r="E13" s="39" t="s">
        <v>39</v>
      </c>
    </row>
    <row r="14" spans="1:5" ht="14.4">
      <c r="A14" s="46" t="s">
        <v>13</v>
      </c>
      <c r="B14" s="135"/>
      <c r="C14" s="39" t="s">
        <v>39</v>
      </c>
      <c r="D14" s="39" t="s">
        <v>39</v>
      </c>
      <c r="E14" s="39" t="s">
        <v>39</v>
      </c>
    </row>
    <row r="15" spans="1:5" ht="14.4">
      <c r="A15" s="39" t="s">
        <v>350</v>
      </c>
      <c r="B15" s="135"/>
      <c r="C15" s="39" t="s">
        <v>39</v>
      </c>
      <c r="D15" s="39" t="s">
        <v>39</v>
      </c>
      <c r="E15" s="39" t="s">
        <v>39</v>
      </c>
    </row>
  </sheetData>
  <phoneticPr fontId="1" type="noConversion"/>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1EE22-3FFF-463D-952D-029F69E61672}">
  <dimension ref="A1:F13"/>
  <sheetViews>
    <sheetView workbookViewId="0">
      <selection activeCell="G23" sqref="G23"/>
    </sheetView>
  </sheetViews>
  <sheetFormatPr defaultRowHeight="13.8"/>
  <cols>
    <col min="1" max="1" width="11.6640625" bestFit="1" customWidth="1"/>
    <col min="2" max="2" width="13.88671875" bestFit="1" customWidth="1"/>
    <col min="3" max="6" width="9.5546875" bestFit="1" customWidth="1"/>
  </cols>
  <sheetData>
    <row r="1" spans="1:6" ht="15" customHeight="1" thickTop="1">
      <c r="A1" s="121" t="s">
        <v>269</v>
      </c>
      <c r="B1" s="136" t="s">
        <v>541</v>
      </c>
      <c r="C1" s="136" t="s">
        <v>542</v>
      </c>
      <c r="D1" s="137" t="s">
        <v>547</v>
      </c>
      <c r="E1" s="138" t="s">
        <v>546</v>
      </c>
      <c r="F1" s="139" t="s">
        <v>421</v>
      </c>
    </row>
    <row r="2" spans="1:6" ht="28.8">
      <c r="A2" s="8" t="s">
        <v>534</v>
      </c>
      <c r="B2" s="131"/>
      <c r="C2" s="9"/>
      <c r="D2" s="13"/>
      <c r="E2" s="13"/>
      <c r="F2" s="14"/>
    </row>
    <row r="3" spans="1:6" ht="28.8">
      <c r="A3" s="15" t="s">
        <v>543</v>
      </c>
      <c r="B3" s="131"/>
      <c r="C3" s="9"/>
      <c r="D3" s="13"/>
      <c r="E3" s="13"/>
      <c r="F3" s="14"/>
    </row>
    <row r="4" spans="1:6" ht="28.8">
      <c r="A4" s="17" t="s">
        <v>536</v>
      </c>
      <c r="B4" s="131"/>
      <c r="C4" s="9"/>
      <c r="D4" s="13"/>
      <c r="E4" s="13"/>
      <c r="F4" s="14"/>
    </row>
    <row r="5" spans="1:6">
      <c r="A5" s="9" t="s">
        <v>13</v>
      </c>
      <c r="B5" s="131"/>
      <c r="C5" s="9"/>
      <c r="D5" s="13"/>
      <c r="E5" s="13"/>
      <c r="F5" s="14"/>
    </row>
    <row r="6" spans="1:6" ht="28.8">
      <c r="A6" s="8" t="s">
        <v>544</v>
      </c>
      <c r="B6" s="131"/>
      <c r="C6" s="9"/>
      <c r="D6" s="13"/>
      <c r="E6" s="13"/>
      <c r="F6" s="14"/>
    </row>
    <row r="7" spans="1:6" ht="28.8">
      <c r="A7" s="15" t="s">
        <v>543</v>
      </c>
      <c r="B7" s="131"/>
      <c r="C7" s="9"/>
      <c r="D7" s="13"/>
      <c r="E7" s="13"/>
      <c r="F7" s="14"/>
    </row>
    <row r="8" spans="1:6" ht="28.8">
      <c r="A8" s="17" t="s">
        <v>536</v>
      </c>
      <c r="B8" s="131"/>
      <c r="C8" s="9"/>
      <c r="D8" s="13"/>
      <c r="E8" s="13"/>
      <c r="F8" s="14"/>
    </row>
    <row r="9" spans="1:6" ht="14.4">
      <c r="A9" s="17" t="s">
        <v>539</v>
      </c>
      <c r="B9" s="131"/>
      <c r="C9" s="9"/>
      <c r="D9" s="13"/>
      <c r="E9" s="13"/>
      <c r="F9" s="14"/>
    </row>
    <row r="10" spans="1:6">
      <c r="A10" s="9" t="s">
        <v>13</v>
      </c>
      <c r="B10" s="131"/>
      <c r="C10" s="9"/>
      <c r="D10" s="13"/>
      <c r="E10" s="13"/>
      <c r="F10" s="14"/>
    </row>
    <row r="11" spans="1:6">
      <c r="A11" s="9" t="s">
        <v>545</v>
      </c>
      <c r="B11" s="131"/>
      <c r="C11" s="9"/>
      <c r="D11" s="13"/>
      <c r="E11" s="13"/>
      <c r="F11" s="14"/>
    </row>
    <row r="12" spans="1:6" ht="15" thickBot="1">
      <c r="A12" s="101" t="s">
        <v>300</v>
      </c>
      <c r="B12" s="132"/>
      <c r="C12" s="21"/>
      <c r="D12" s="21"/>
      <c r="E12" s="101" t="s">
        <v>39</v>
      </c>
      <c r="F12" s="133" t="s">
        <v>39</v>
      </c>
    </row>
    <row r="13" spans="1:6" ht="14.4" thickTop="1"/>
  </sheetData>
  <phoneticPr fontId="1" type="noConversion"/>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2ADB8-B962-46A7-8444-2F39C00F14C3}">
  <dimension ref="A1:B3"/>
  <sheetViews>
    <sheetView workbookViewId="0">
      <selection activeCell="K29" sqref="K29"/>
    </sheetView>
  </sheetViews>
  <sheetFormatPr defaultRowHeight="13.8"/>
  <cols>
    <col min="2" max="2" width="42.77734375" customWidth="1"/>
  </cols>
  <sheetData>
    <row r="1" spans="1:2" ht="14.4">
      <c r="A1" s="102" t="s">
        <v>548</v>
      </c>
      <c r="B1" s="39" t="s">
        <v>549</v>
      </c>
    </row>
    <row r="2" spans="1:2" ht="14.4">
      <c r="A2" s="102"/>
      <c r="B2" s="102"/>
    </row>
    <row r="3" spans="1:2" ht="14.4">
      <c r="A3" s="102"/>
      <c r="B3" s="102"/>
    </row>
  </sheetData>
  <phoneticPr fontId="1" type="noConversion"/>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A4DC6-190D-4EE0-B8B0-F14D2D5E7440}">
  <dimension ref="A1:B5"/>
  <sheetViews>
    <sheetView workbookViewId="0">
      <selection activeCell="H26" sqref="H26"/>
    </sheetView>
  </sheetViews>
  <sheetFormatPr defaultRowHeight="13.8"/>
  <cols>
    <col min="1" max="1" width="29.109375" customWidth="1"/>
  </cols>
  <sheetData>
    <row r="1" spans="1:2" ht="14.4">
      <c r="A1" s="102" t="s">
        <v>550</v>
      </c>
      <c r="B1" s="39" t="s">
        <v>551</v>
      </c>
    </row>
    <row r="2" spans="1:2" ht="14.4">
      <c r="A2" s="102"/>
      <c r="B2" s="102"/>
    </row>
    <row r="3" spans="1:2" ht="14.4">
      <c r="A3" s="102"/>
      <c r="B3" s="102"/>
    </row>
    <row r="4" spans="1:2" ht="14.4">
      <c r="A4" s="102"/>
      <c r="B4" s="102"/>
    </row>
    <row r="5" spans="1:2" ht="14.4">
      <c r="A5" s="102"/>
      <c r="B5" s="102"/>
    </row>
  </sheetData>
  <phoneticPr fontId="1" type="noConversion"/>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C4068-536B-4A84-9567-8CA7DBCED16B}">
  <dimension ref="A1:C4"/>
  <sheetViews>
    <sheetView workbookViewId="0">
      <selection activeCell="K31" sqref="K31"/>
    </sheetView>
  </sheetViews>
  <sheetFormatPr defaultRowHeight="13.8"/>
  <sheetData>
    <row r="1" spans="1:3" ht="14.4">
      <c r="A1" s="65" t="s">
        <v>282</v>
      </c>
      <c r="B1" s="38" t="s">
        <v>279</v>
      </c>
      <c r="C1" s="38" t="s">
        <v>280</v>
      </c>
    </row>
    <row r="2" spans="1:3">
      <c r="A2" s="65"/>
      <c r="B2" s="65" t="s">
        <v>209</v>
      </c>
      <c r="C2" s="65" t="s">
        <v>209</v>
      </c>
    </row>
    <row r="3" spans="1:3">
      <c r="A3" s="65"/>
      <c r="B3" s="65" t="s">
        <v>209</v>
      </c>
      <c r="C3" s="65" t="s">
        <v>209</v>
      </c>
    </row>
    <row r="4" spans="1:3">
      <c r="A4" s="65" t="s">
        <v>289</v>
      </c>
      <c r="B4" s="65"/>
      <c r="C4" s="65"/>
    </row>
  </sheetData>
  <phoneticPr fontId="1" type="noConversion"/>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A6388-DC26-432B-8138-40AB710C240A}">
  <dimension ref="A1:C4"/>
  <sheetViews>
    <sheetView workbookViewId="0">
      <selection activeCell="M28" sqref="M28"/>
    </sheetView>
  </sheetViews>
  <sheetFormatPr defaultRowHeight="13.8"/>
  <sheetData>
    <row r="1" spans="1:3" ht="14.4">
      <c r="A1" s="65" t="s">
        <v>282</v>
      </c>
      <c r="B1" s="38" t="s">
        <v>279</v>
      </c>
      <c r="C1" s="38" t="s">
        <v>280</v>
      </c>
    </row>
    <row r="2" spans="1:3">
      <c r="A2" s="65"/>
      <c r="B2" s="65" t="s">
        <v>209</v>
      </c>
      <c r="C2" s="65" t="s">
        <v>209</v>
      </c>
    </row>
    <row r="3" spans="1:3">
      <c r="A3" s="65"/>
      <c r="B3" s="65" t="s">
        <v>209</v>
      </c>
      <c r="C3" s="65" t="s">
        <v>209</v>
      </c>
    </row>
    <row r="4" spans="1:3">
      <c r="A4" s="65" t="s">
        <v>289</v>
      </c>
      <c r="B4" s="65"/>
      <c r="C4" s="65"/>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A9981-E18A-4897-A0C1-6A6EEB756064}">
  <dimension ref="A1:E83"/>
  <sheetViews>
    <sheetView workbookViewId="0">
      <selection activeCell="F20" sqref="F20"/>
    </sheetView>
  </sheetViews>
  <sheetFormatPr defaultRowHeight="13.8"/>
  <cols>
    <col min="1" max="1" width="71" bestFit="1" customWidth="1"/>
    <col min="2" max="2" width="11.6640625" bestFit="1" customWidth="1"/>
    <col min="3" max="3" width="7.5546875" bestFit="1" customWidth="1"/>
    <col min="4" max="4" width="9.5546875" bestFit="1" customWidth="1"/>
    <col min="5" max="5" width="11.6640625" bestFit="1" customWidth="1"/>
  </cols>
  <sheetData>
    <row r="1" spans="1:5" ht="15" thickTop="1">
      <c r="A1" s="7" t="s">
        <v>29</v>
      </c>
      <c r="B1" s="23" t="s">
        <v>55</v>
      </c>
      <c r="C1" s="7" t="s">
        <v>30</v>
      </c>
      <c r="D1" s="7" t="s">
        <v>31</v>
      </c>
      <c r="E1" s="24" t="s">
        <v>56</v>
      </c>
    </row>
    <row r="2" spans="1:5" ht="14.4">
      <c r="A2" s="8" t="s">
        <v>32</v>
      </c>
      <c r="B2" s="9"/>
      <c r="C2" s="9"/>
      <c r="D2" s="9"/>
      <c r="E2" s="10"/>
    </row>
    <row r="3" spans="1:5" ht="14.4">
      <c r="A3" s="11" t="s">
        <v>6</v>
      </c>
      <c r="B3" s="12" t="s">
        <v>2</v>
      </c>
      <c r="C3" s="13"/>
      <c r="D3" s="13"/>
      <c r="E3" s="14"/>
    </row>
    <row r="4" spans="1:5" ht="14.4">
      <c r="A4" s="15" t="s">
        <v>33</v>
      </c>
      <c r="B4" s="12"/>
      <c r="C4" s="12" t="s">
        <v>2</v>
      </c>
      <c r="D4" s="12"/>
      <c r="E4" s="16"/>
    </row>
    <row r="5" spans="1:5" ht="14.4">
      <c r="A5" s="15" t="s">
        <v>34</v>
      </c>
      <c r="B5" s="12"/>
      <c r="C5" s="12"/>
      <c r="D5" s="12" t="s">
        <v>2</v>
      </c>
      <c r="E5" s="16"/>
    </row>
    <row r="6" spans="1:5">
      <c r="A6" s="17" t="s">
        <v>13</v>
      </c>
      <c r="B6" s="12"/>
      <c r="C6" s="12"/>
      <c r="D6" s="12"/>
      <c r="E6" s="16"/>
    </row>
    <row r="7" spans="1:5" ht="14.4">
      <c r="A7" s="15" t="s">
        <v>35</v>
      </c>
      <c r="B7" s="12"/>
      <c r="C7" s="12"/>
      <c r="D7" s="12"/>
      <c r="E7" s="16" t="s">
        <v>2</v>
      </c>
    </row>
    <row r="8" spans="1:5">
      <c r="A8" s="17"/>
      <c r="B8" s="12"/>
      <c r="C8" s="12"/>
      <c r="D8" s="12"/>
      <c r="E8" s="16"/>
    </row>
    <row r="9" spans="1:5" ht="14.4">
      <c r="A9" s="11" t="s">
        <v>9</v>
      </c>
      <c r="B9" s="12" t="s">
        <v>2</v>
      </c>
      <c r="C9" s="12"/>
      <c r="D9" s="12"/>
      <c r="E9" s="16"/>
    </row>
    <row r="10" spans="1:5" ht="14.4">
      <c r="A10" s="15" t="s">
        <v>36</v>
      </c>
      <c r="B10" s="12"/>
      <c r="C10" s="12" t="s">
        <v>2</v>
      </c>
      <c r="D10" s="12"/>
      <c r="E10" s="16"/>
    </row>
    <row r="11" spans="1:5" ht="14.4">
      <c r="A11" s="15" t="s">
        <v>33</v>
      </c>
      <c r="B11" s="12"/>
      <c r="C11" s="12" t="s">
        <v>2</v>
      </c>
      <c r="D11" s="12"/>
      <c r="E11" s="16"/>
    </row>
    <row r="12" spans="1:5" ht="14.4">
      <c r="A12" s="15" t="s">
        <v>34</v>
      </c>
      <c r="B12" s="12"/>
      <c r="C12" s="12"/>
      <c r="D12" s="12" t="s">
        <v>2</v>
      </c>
      <c r="E12" s="16"/>
    </row>
    <row r="13" spans="1:5">
      <c r="A13" s="17" t="s">
        <v>13</v>
      </c>
      <c r="B13" s="12"/>
      <c r="C13" s="12"/>
      <c r="D13" s="12"/>
      <c r="E13" s="16"/>
    </row>
    <row r="14" spans="1:5" ht="14.4">
      <c r="A14" s="15" t="s">
        <v>35</v>
      </c>
      <c r="B14" s="12"/>
      <c r="C14" s="12"/>
      <c r="D14" s="12"/>
      <c r="E14" s="16" t="s">
        <v>2</v>
      </c>
    </row>
    <row r="15" spans="1:5">
      <c r="A15" s="17"/>
      <c r="B15" s="12"/>
      <c r="C15" s="12"/>
      <c r="D15" s="12"/>
      <c r="E15" s="16"/>
    </row>
    <row r="16" spans="1:5" ht="14.4">
      <c r="A16" s="11" t="s">
        <v>10</v>
      </c>
      <c r="B16" s="12" t="s">
        <v>2</v>
      </c>
      <c r="C16" s="12"/>
      <c r="D16" s="12"/>
      <c r="E16" s="16"/>
    </row>
    <row r="17" spans="1:5" ht="14.4">
      <c r="A17" s="15" t="s">
        <v>34</v>
      </c>
      <c r="B17" s="12"/>
      <c r="C17" s="12"/>
      <c r="D17" s="12" t="s">
        <v>2</v>
      </c>
      <c r="E17" s="16"/>
    </row>
    <row r="18" spans="1:5">
      <c r="A18" s="17" t="s">
        <v>13</v>
      </c>
      <c r="B18" s="12"/>
      <c r="C18" s="12"/>
      <c r="D18" s="12"/>
      <c r="E18" s="16"/>
    </row>
    <row r="19" spans="1:5" ht="14.4">
      <c r="A19" s="15" t="s">
        <v>35</v>
      </c>
      <c r="B19" s="12"/>
      <c r="C19" s="12"/>
      <c r="D19" s="12"/>
      <c r="E19" s="16" t="s">
        <v>2</v>
      </c>
    </row>
    <row r="20" spans="1:5">
      <c r="A20" s="17"/>
      <c r="B20" s="12"/>
      <c r="C20" s="12"/>
      <c r="D20" s="12"/>
      <c r="E20" s="16"/>
    </row>
    <row r="21" spans="1:5" ht="14.4">
      <c r="A21" s="11" t="s">
        <v>37</v>
      </c>
      <c r="B21" s="12" t="s">
        <v>2</v>
      </c>
      <c r="C21" s="12"/>
      <c r="D21" s="12"/>
      <c r="E21" s="16"/>
    </row>
    <row r="22" spans="1:5" ht="14.4">
      <c r="A22" s="15" t="s">
        <v>38</v>
      </c>
      <c r="B22" s="12"/>
      <c r="C22" s="12" t="s">
        <v>2</v>
      </c>
      <c r="D22" s="12"/>
      <c r="E22" s="16"/>
    </row>
    <row r="23" spans="1:5">
      <c r="A23" s="17" t="s">
        <v>13</v>
      </c>
      <c r="B23" s="12"/>
      <c r="C23" s="12"/>
      <c r="D23" s="12"/>
      <c r="E23" s="16"/>
    </row>
    <row r="24" spans="1:5" ht="14.4">
      <c r="A24" s="15" t="s">
        <v>35</v>
      </c>
      <c r="B24" s="12"/>
      <c r="C24" s="12"/>
      <c r="D24" s="12"/>
      <c r="E24" s="18" t="s">
        <v>39</v>
      </c>
    </row>
    <row r="25" spans="1:5">
      <c r="A25" s="17"/>
      <c r="B25" s="12"/>
      <c r="C25" s="12"/>
      <c r="D25" s="12"/>
      <c r="E25" s="16"/>
    </row>
    <row r="26" spans="1:5" ht="14.4">
      <c r="A26" s="11" t="s">
        <v>12</v>
      </c>
      <c r="B26" s="19" t="s">
        <v>39</v>
      </c>
      <c r="C26" s="12"/>
      <c r="D26" s="12"/>
      <c r="E26" s="16"/>
    </row>
    <row r="27" spans="1:5" ht="14.4">
      <c r="A27" s="15" t="s">
        <v>40</v>
      </c>
      <c r="B27" s="12"/>
      <c r="C27" s="12" t="s">
        <v>2</v>
      </c>
      <c r="D27" s="12"/>
      <c r="E27" s="16"/>
    </row>
    <row r="28" spans="1:5" ht="14.4">
      <c r="A28" s="15" t="s">
        <v>34</v>
      </c>
      <c r="B28" s="12"/>
      <c r="C28" s="12"/>
      <c r="D28" s="12" t="s">
        <v>2</v>
      </c>
      <c r="E28" s="16"/>
    </row>
    <row r="29" spans="1:5">
      <c r="A29" s="17" t="s">
        <v>13</v>
      </c>
      <c r="B29" s="12"/>
      <c r="C29" s="12"/>
      <c r="D29" s="12"/>
      <c r="E29" s="16"/>
    </row>
    <row r="30" spans="1:5" ht="14.4">
      <c r="A30" s="15" t="s">
        <v>35</v>
      </c>
      <c r="B30" s="12"/>
      <c r="C30" s="12"/>
      <c r="D30" s="12"/>
      <c r="E30" s="16" t="s">
        <v>2</v>
      </c>
    </row>
    <row r="31" spans="1:5">
      <c r="A31" s="17"/>
      <c r="B31" s="12"/>
      <c r="C31" s="12"/>
      <c r="D31" s="12"/>
      <c r="E31" s="16"/>
    </row>
    <row r="32" spans="1:5" ht="14.4">
      <c r="A32" s="11" t="s">
        <v>20</v>
      </c>
      <c r="B32" s="12" t="s">
        <v>2</v>
      </c>
      <c r="C32" s="12"/>
      <c r="D32" s="12"/>
      <c r="E32" s="16"/>
    </row>
    <row r="33" spans="1:5" ht="14.4">
      <c r="A33" s="15" t="s">
        <v>34</v>
      </c>
      <c r="B33" s="12"/>
      <c r="C33" s="12"/>
      <c r="D33" s="12" t="s">
        <v>2</v>
      </c>
      <c r="E33" s="16"/>
    </row>
    <row r="34" spans="1:5">
      <c r="A34" s="17" t="s">
        <v>13</v>
      </c>
      <c r="B34" s="12"/>
      <c r="C34" s="12"/>
      <c r="D34" s="12"/>
      <c r="E34" s="16"/>
    </row>
    <row r="35" spans="1:5" ht="14.4">
      <c r="A35" s="15" t="s">
        <v>35</v>
      </c>
      <c r="B35" s="12"/>
      <c r="C35" s="12"/>
      <c r="D35" s="12"/>
      <c r="E35" s="16" t="s">
        <v>2</v>
      </c>
    </row>
    <row r="36" spans="1:5">
      <c r="A36" s="17"/>
      <c r="B36" s="12"/>
      <c r="C36" s="12"/>
      <c r="D36" s="12"/>
      <c r="E36" s="16"/>
    </row>
    <row r="37" spans="1:5" ht="14.4">
      <c r="A37" s="8" t="s">
        <v>41</v>
      </c>
      <c r="B37" s="13"/>
      <c r="C37" s="13"/>
      <c r="D37" s="13"/>
      <c r="E37" s="14"/>
    </row>
    <row r="38" spans="1:5" ht="14.4">
      <c r="A38" s="11" t="s">
        <v>42</v>
      </c>
      <c r="B38" s="12" t="s">
        <v>2</v>
      </c>
      <c r="C38" s="13"/>
      <c r="D38" s="13"/>
      <c r="E38" s="14"/>
    </row>
    <row r="39" spans="1:5" ht="14.4">
      <c r="A39" s="15" t="s">
        <v>43</v>
      </c>
      <c r="B39" s="13"/>
      <c r="C39" s="12" t="s">
        <v>2</v>
      </c>
      <c r="D39" s="13"/>
      <c r="E39" s="14"/>
    </row>
    <row r="40" spans="1:5">
      <c r="A40" s="17" t="s">
        <v>13</v>
      </c>
      <c r="B40" s="13"/>
      <c r="C40" s="12"/>
      <c r="D40" s="13"/>
      <c r="E40" s="14"/>
    </row>
    <row r="41" spans="1:5" ht="14.4">
      <c r="A41" s="15" t="s">
        <v>75</v>
      </c>
      <c r="B41" s="13"/>
      <c r="C41" s="13"/>
      <c r="D41" s="13"/>
      <c r="E41" s="18" t="s">
        <v>39</v>
      </c>
    </row>
    <row r="42" spans="1:5">
      <c r="A42" s="17"/>
      <c r="B42" s="13"/>
      <c r="C42" s="13"/>
      <c r="D42" s="13"/>
      <c r="E42" s="16"/>
    </row>
    <row r="43" spans="1:5" ht="14.4">
      <c r="A43" s="11" t="s">
        <v>5</v>
      </c>
      <c r="B43" s="19" t="s">
        <v>39</v>
      </c>
      <c r="C43" s="13"/>
      <c r="D43" s="13"/>
      <c r="E43" s="16"/>
    </row>
    <row r="44" spans="1:5" ht="14.4">
      <c r="A44" s="15" t="s">
        <v>44</v>
      </c>
      <c r="B44" s="13"/>
      <c r="C44" s="12" t="s">
        <v>2</v>
      </c>
      <c r="D44" s="13"/>
      <c r="E44" s="16"/>
    </row>
    <row r="45" spans="1:5">
      <c r="A45" s="17" t="s">
        <v>13</v>
      </c>
      <c r="B45" s="13"/>
      <c r="C45" s="12"/>
      <c r="D45" s="13"/>
      <c r="E45" s="16"/>
    </row>
    <row r="46" spans="1:5" ht="14.4">
      <c r="A46" s="15" t="s">
        <v>35</v>
      </c>
      <c r="B46" s="13"/>
      <c r="C46" s="13"/>
      <c r="D46" s="13"/>
      <c r="E46" s="16" t="s">
        <v>2</v>
      </c>
    </row>
    <row r="47" spans="1:5">
      <c r="A47" s="17"/>
      <c r="B47" s="13"/>
      <c r="C47" s="13"/>
      <c r="D47" s="13"/>
      <c r="E47" s="16"/>
    </row>
    <row r="48" spans="1:5" ht="14.4">
      <c r="A48" s="11" t="s">
        <v>45</v>
      </c>
      <c r="B48" s="19" t="s">
        <v>39</v>
      </c>
      <c r="C48" s="13"/>
      <c r="D48" s="13"/>
      <c r="E48" s="16"/>
    </row>
    <row r="49" spans="1:5" ht="14.4">
      <c r="A49" s="15" t="s">
        <v>46</v>
      </c>
      <c r="B49" s="13"/>
      <c r="C49" s="12" t="s">
        <v>2</v>
      </c>
      <c r="D49" s="13"/>
      <c r="E49" s="16"/>
    </row>
    <row r="50" spans="1:5">
      <c r="A50" s="17" t="s">
        <v>13</v>
      </c>
      <c r="B50" s="13"/>
      <c r="C50" s="13"/>
      <c r="D50" s="13"/>
      <c r="E50" s="16"/>
    </row>
    <row r="51" spans="1:5" ht="14.4">
      <c r="A51" s="15" t="s">
        <v>35</v>
      </c>
      <c r="B51" s="13"/>
      <c r="C51" s="13"/>
      <c r="D51" s="13"/>
      <c r="E51" s="16" t="s">
        <v>2</v>
      </c>
    </row>
    <row r="52" spans="1:5">
      <c r="A52" s="17"/>
      <c r="B52" s="13"/>
      <c r="C52" s="13"/>
      <c r="D52" s="13"/>
      <c r="E52" s="16"/>
    </row>
    <row r="53" spans="1:5" ht="14.4">
      <c r="A53" s="8" t="s">
        <v>47</v>
      </c>
      <c r="B53" s="13"/>
      <c r="C53" s="13"/>
      <c r="D53" s="13"/>
      <c r="E53" s="16"/>
    </row>
    <row r="54" spans="1:5" ht="14.4">
      <c r="A54" s="11" t="s">
        <v>48</v>
      </c>
      <c r="B54" s="12" t="s">
        <v>2</v>
      </c>
      <c r="C54" s="13"/>
      <c r="D54" s="13"/>
      <c r="E54" s="16"/>
    </row>
    <row r="55" spans="1:5" ht="14.4">
      <c r="A55" s="15" t="s">
        <v>49</v>
      </c>
      <c r="B55" s="13"/>
      <c r="C55" s="12" t="s">
        <v>2</v>
      </c>
      <c r="D55" s="13"/>
      <c r="E55" s="16"/>
    </row>
    <row r="56" spans="1:5" ht="14.4">
      <c r="A56" s="15" t="s">
        <v>50</v>
      </c>
      <c r="B56" s="13"/>
      <c r="C56" s="12" t="s">
        <v>2</v>
      </c>
      <c r="D56" s="13"/>
      <c r="E56" s="16"/>
    </row>
    <row r="57" spans="1:5" ht="14.4">
      <c r="A57" s="15" t="s">
        <v>51</v>
      </c>
      <c r="B57" s="13"/>
      <c r="C57" s="12" t="s">
        <v>2</v>
      </c>
      <c r="D57" s="13"/>
      <c r="E57" s="16"/>
    </row>
    <row r="58" spans="1:5">
      <c r="A58" s="17" t="s">
        <v>13</v>
      </c>
      <c r="B58" s="13"/>
      <c r="C58" s="12"/>
      <c r="D58" s="13"/>
      <c r="E58" s="16"/>
    </row>
    <row r="59" spans="1:5" ht="14.4">
      <c r="A59" s="15" t="s">
        <v>35</v>
      </c>
      <c r="B59" s="13"/>
      <c r="C59" s="13"/>
      <c r="D59" s="13"/>
      <c r="E59" s="18" t="s">
        <v>39</v>
      </c>
    </row>
    <row r="60" spans="1:5">
      <c r="A60" s="17"/>
      <c r="B60" s="13"/>
      <c r="C60" s="13"/>
      <c r="D60" s="13"/>
      <c r="E60" s="16"/>
    </row>
    <row r="61" spans="1:5" ht="14.4">
      <c r="A61" s="11" t="s">
        <v>16</v>
      </c>
      <c r="B61" s="19" t="s">
        <v>39</v>
      </c>
      <c r="C61" s="13"/>
      <c r="D61" s="13"/>
      <c r="E61" s="16"/>
    </row>
    <row r="62" spans="1:5" ht="14.4">
      <c r="A62" s="15" t="s">
        <v>46</v>
      </c>
      <c r="B62" s="13"/>
      <c r="C62" s="12" t="s">
        <v>2</v>
      </c>
      <c r="D62" s="13"/>
      <c r="E62" s="16"/>
    </row>
    <row r="63" spans="1:5" ht="14.4">
      <c r="A63" s="15" t="s">
        <v>52</v>
      </c>
      <c r="B63" s="13"/>
      <c r="C63" s="12"/>
      <c r="D63" s="12" t="s">
        <v>2</v>
      </c>
      <c r="E63" s="16"/>
    </row>
    <row r="64" spans="1:5" ht="14.4">
      <c r="A64" s="15" t="s">
        <v>34</v>
      </c>
      <c r="B64" s="13"/>
      <c r="C64" s="12"/>
      <c r="D64" s="12" t="s">
        <v>2</v>
      </c>
      <c r="E64" s="16"/>
    </row>
    <row r="65" spans="1:5">
      <c r="A65" s="17" t="s">
        <v>13</v>
      </c>
      <c r="B65" s="13"/>
      <c r="C65" s="12"/>
      <c r="D65" s="13"/>
      <c r="E65" s="16"/>
    </row>
    <row r="66" spans="1:5" ht="14.4">
      <c r="A66" s="15" t="s">
        <v>35</v>
      </c>
      <c r="B66" s="13"/>
      <c r="C66" s="13"/>
      <c r="D66" s="13"/>
      <c r="E66" s="16" t="s">
        <v>2</v>
      </c>
    </row>
    <row r="67" spans="1:5">
      <c r="A67" s="17"/>
      <c r="B67" s="13"/>
      <c r="C67" s="13"/>
      <c r="D67" s="13"/>
      <c r="E67" s="16"/>
    </row>
    <row r="68" spans="1:5" ht="14.4">
      <c r="A68" s="11" t="s">
        <v>19</v>
      </c>
      <c r="B68" s="19" t="s">
        <v>39</v>
      </c>
      <c r="C68" s="13"/>
      <c r="D68" s="13"/>
      <c r="E68" s="16"/>
    </row>
    <row r="69" spans="1:5" ht="14.4">
      <c r="A69" s="15" t="s">
        <v>46</v>
      </c>
      <c r="B69" s="13"/>
      <c r="C69" s="12" t="s">
        <v>2</v>
      </c>
      <c r="D69" s="13"/>
      <c r="E69" s="16"/>
    </row>
    <row r="70" spans="1:5" ht="14.4">
      <c r="A70" s="15" t="s">
        <v>52</v>
      </c>
      <c r="B70" s="13"/>
      <c r="C70" s="13"/>
      <c r="D70" s="12" t="s">
        <v>2</v>
      </c>
      <c r="E70" s="16"/>
    </row>
    <row r="71" spans="1:5">
      <c r="A71" s="17" t="s">
        <v>13</v>
      </c>
      <c r="B71" s="13"/>
      <c r="C71" s="13"/>
      <c r="D71" s="12"/>
      <c r="E71" s="16"/>
    </row>
    <row r="72" spans="1:5" ht="14.4">
      <c r="A72" s="15" t="s">
        <v>35</v>
      </c>
      <c r="B72" s="13"/>
      <c r="C72" s="13"/>
      <c r="D72" s="13"/>
      <c r="E72" s="16" t="s">
        <v>2</v>
      </c>
    </row>
    <row r="73" spans="1:5">
      <c r="A73" s="17"/>
      <c r="B73" s="13"/>
      <c r="C73" s="13"/>
      <c r="D73" s="13"/>
      <c r="E73" s="16"/>
    </row>
    <row r="74" spans="1:5" ht="14.4">
      <c r="A74" s="11" t="s">
        <v>7</v>
      </c>
      <c r="B74" s="19" t="s">
        <v>39</v>
      </c>
      <c r="C74" s="13"/>
      <c r="D74" s="13"/>
      <c r="E74" s="16"/>
    </row>
    <row r="75" spans="1:5" ht="14.4">
      <c r="A75" s="15" t="s">
        <v>53</v>
      </c>
      <c r="B75" s="13"/>
      <c r="C75" s="12" t="s">
        <v>2</v>
      </c>
      <c r="D75" s="13"/>
      <c r="E75" s="16"/>
    </row>
    <row r="76" spans="1:5" ht="14.4">
      <c r="A76" s="15" t="s">
        <v>54</v>
      </c>
      <c r="B76" s="13"/>
      <c r="C76" s="12" t="s">
        <v>2</v>
      </c>
      <c r="D76" s="13"/>
      <c r="E76" s="16"/>
    </row>
    <row r="77" spans="1:5" ht="14.4">
      <c r="A77" s="15" t="s">
        <v>52</v>
      </c>
      <c r="B77" s="13"/>
      <c r="C77" s="12"/>
      <c r="D77" s="12" t="s">
        <v>2</v>
      </c>
      <c r="E77" s="16"/>
    </row>
    <row r="78" spans="1:5" ht="14.4">
      <c r="A78" s="15" t="s">
        <v>34</v>
      </c>
      <c r="B78" s="13"/>
      <c r="C78" s="12"/>
      <c r="D78" s="12" t="s">
        <v>2</v>
      </c>
      <c r="E78" s="16"/>
    </row>
    <row r="79" spans="1:5">
      <c r="A79" s="17" t="s">
        <v>13</v>
      </c>
      <c r="B79" s="13"/>
      <c r="C79" s="13"/>
      <c r="D79" s="13"/>
      <c r="E79" s="16"/>
    </row>
    <row r="80" spans="1:5" ht="14.4">
      <c r="A80" s="15" t="s">
        <v>35</v>
      </c>
      <c r="B80" s="13"/>
      <c r="C80" s="13"/>
      <c r="D80" s="13"/>
      <c r="E80" s="16" t="s">
        <v>2</v>
      </c>
    </row>
    <row r="81" spans="1:5">
      <c r="A81" s="17"/>
      <c r="B81" s="13"/>
      <c r="C81" s="13"/>
      <c r="D81" s="13"/>
      <c r="E81" s="16"/>
    </row>
    <row r="82" spans="1:5" ht="14.4" thickBot="1">
      <c r="A82" s="20" t="s">
        <v>13</v>
      </c>
      <c r="B82" s="21"/>
      <c r="C82" s="21"/>
      <c r="D82" s="21"/>
      <c r="E82" s="22"/>
    </row>
    <row r="83" spans="1:5" ht="14.4" thickTop="1"/>
  </sheetData>
  <phoneticPr fontId="1" type="noConversion"/>
  <pageMargins left="0.7" right="0.7" top="0.75" bottom="0.75" header="0.3" footer="0.3"/>
  <pageSetup paperSize="9" orientation="portrait" verticalDpi="0" r:id="rId1"/>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F9D93-844F-4123-95DC-1336E1D36475}">
  <dimension ref="A1:F4"/>
  <sheetViews>
    <sheetView workbookViewId="0">
      <selection activeCell="O20" sqref="O20"/>
    </sheetView>
  </sheetViews>
  <sheetFormatPr defaultRowHeight="13.8"/>
  <sheetData>
    <row r="1" spans="1:6" ht="28.8">
      <c r="A1" s="102" t="s">
        <v>258</v>
      </c>
      <c r="B1" s="39" t="s">
        <v>405</v>
      </c>
      <c r="C1" s="39" t="s">
        <v>552</v>
      </c>
      <c r="D1" s="39" t="s">
        <v>553</v>
      </c>
      <c r="E1" s="39" t="s">
        <v>554</v>
      </c>
      <c r="F1" s="39" t="s">
        <v>290</v>
      </c>
    </row>
    <row r="2" spans="1:6" ht="14.4">
      <c r="A2" s="102"/>
      <c r="B2" s="62"/>
      <c r="C2" s="62"/>
      <c r="D2" s="62"/>
      <c r="E2" s="62"/>
      <c r="F2" s="62"/>
    </row>
    <row r="3" spans="1:6" ht="14.4">
      <c r="A3" s="102"/>
      <c r="B3" s="62"/>
      <c r="C3" s="62"/>
      <c r="D3" s="62"/>
      <c r="E3" s="62"/>
      <c r="F3" s="62"/>
    </row>
    <row r="4" spans="1:6" ht="14.4">
      <c r="A4" s="102" t="s">
        <v>555</v>
      </c>
      <c r="B4" s="62"/>
      <c r="C4" s="62"/>
      <c r="D4" s="62"/>
      <c r="E4" s="62"/>
      <c r="F4" s="62"/>
    </row>
  </sheetData>
  <phoneticPr fontId="1" type="noConversion"/>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F3712-4CA9-49C1-B011-6566E1E453F0}">
  <dimension ref="A1:F6"/>
  <sheetViews>
    <sheetView workbookViewId="0">
      <selection activeCell="G13" sqref="G13"/>
    </sheetView>
  </sheetViews>
  <sheetFormatPr defaultRowHeight="13.8"/>
  <sheetData>
    <row r="1" spans="1:6" ht="14.4">
      <c r="A1" s="38" t="s">
        <v>258</v>
      </c>
      <c r="B1" s="39" t="s">
        <v>562</v>
      </c>
      <c r="C1" s="39" t="s">
        <v>557</v>
      </c>
      <c r="D1" s="39" t="s">
        <v>558</v>
      </c>
      <c r="E1" s="39" t="s">
        <v>523</v>
      </c>
      <c r="F1" s="39" t="s">
        <v>524</v>
      </c>
    </row>
    <row r="2" spans="1:6" ht="14.4">
      <c r="A2" s="110" t="s">
        <v>559</v>
      </c>
      <c r="B2" s="62"/>
      <c r="C2" s="62"/>
      <c r="D2" s="62"/>
      <c r="E2" s="62"/>
      <c r="F2" s="62"/>
    </row>
    <row r="3" spans="1:6" ht="14.4">
      <c r="A3" s="110" t="s">
        <v>560</v>
      </c>
      <c r="B3" s="62"/>
      <c r="C3" s="62"/>
      <c r="D3" s="62"/>
      <c r="E3" s="62"/>
      <c r="F3" s="62"/>
    </row>
    <row r="4" spans="1:6" ht="14.4">
      <c r="A4" s="110" t="s">
        <v>561</v>
      </c>
      <c r="B4" s="62"/>
      <c r="C4" s="62"/>
      <c r="D4" s="62"/>
      <c r="E4" s="62"/>
      <c r="F4" s="62"/>
    </row>
    <row r="5" spans="1:6" ht="14.4">
      <c r="A5" s="110" t="s">
        <v>13</v>
      </c>
      <c r="B5" s="62"/>
      <c r="C5" s="62"/>
      <c r="D5" s="62"/>
      <c r="E5" s="62"/>
      <c r="F5" s="62"/>
    </row>
    <row r="6" spans="1:6" ht="14.4">
      <c r="A6" s="129" t="s">
        <v>293</v>
      </c>
      <c r="B6" s="62"/>
      <c r="C6" s="62"/>
      <c r="D6" s="62"/>
      <c r="E6" s="62"/>
      <c r="F6" s="62"/>
    </row>
  </sheetData>
  <phoneticPr fontId="1" type="noConversion"/>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40B85-0DD0-4630-94AA-0D6EECB2017A}">
  <dimension ref="A1:F6"/>
  <sheetViews>
    <sheetView workbookViewId="0">
      <selection activeCell="L26" sqref="L26"/>
    </sheetView>
  </sheetViews>
  <sheetFormatPr defaultRowHeight="13.8"/>
  <sheetData>
    <row r="1" spans="1:6" ht="14.4">
      <c r="A1" s="38" t="s">
        <v>258</v>
      </c>
      <c r="B1" s="39" t="s">
        <v>556</v>
      </c>
      <c r="C1" s="39" t="s">
        <v>557</v>
      </c>
      <c r="D1" s="39" t="s">
        <v>558</v>
      </c>
      <c r="E1" s="39" t="s">
        <v>523</v>
      </c>
      <c r="F1" s="39" t="s">
        <v>524</v>
      </c>
    </row>
    <row r="2" spans="1:6" ht="14.4">
      <c r="A2" s="110" t="s">
        <v>559</v>
      </c>
      <c r="B2" s="62"/>
      <c r="C2" s="62"/>
      <c r="D2" s="62"/>
      <c r="E2" s="62"/>
      <c r="F2" s="62"/>
    </row>
    <row r="3" spans="1:6" ht="14.4">
      <c r="A3" s="110" t="s">
        <v>560</v>
      </c>
      <c r="B3" s="62"/>
      <c r="C3" s="62"/>
      <c r="D3" s="62"/>
      <c r="E3" s="62"/>
      <c r="F3" s="62"/>
    </row>
    <row r="4" spans="1:6" ht="14.4">
      <c r="A4" s="110" t="s">
        <v>561</v>
      </c>
      <c r="B4" s="62"/>
      <c r="C4" s="62"/>
      <c r="D4" s="62"/>
      <c r="E4" s="62"/>
      <c r="F4" s="62"/>
    </row>
    <row r="5" spans="1:6" ht="14.4">
      <c r="A5" s="110" t="s">
        <v>13</v>
      </c>
      <c r="B5" s="62"/>
      <c r="C5" s="62"/>
      <c r="D5" s="62"/>
      <c r="E5" s="62"/>
      <c r="F5" s="62"/>
    </row>
    <row r="6" spans="1:6" ht="14.4">
      <c r="A6" s="129" t="s">
        <v>293</v>
      </c>
      <c r="B6" s="62"/>
      <c r="C6" s="62"/>
      <c r="D6" s="62"/>
      <c r="E6" s="62"/>
      <c r="F6" s="62"/>
    </row>
  </sheetData>
  <phoneticPr fontId="1" type="noConversion"/>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761D-1830-43C7-8C85-63D4AB5F58C4}">
  <dimension ref="A1:E13"/>
  <sheetViews>
    <sheetView workbookViewId="0">
      <selection sqref="A1:E13"/>
    </sheetView>
  </sheetViews>
  <sheetFormatPr defaultRowHeight="13.8"/>
  <cols>
    <col min="1" max="1" width="16.109375" bestFit="1" customWidth="1"/>
    <col min="2" max="4" width="9.5546875" bestFit="1" customWidth="1"/>
    <col min="5" max="5" width="6.6640625" bestFit="1" customWidth="1"/>
  </cols>
  <sheetData>
    <row r="1" spans="1:5">
      <c r="A1" t="s">
        <v>258</v>
      </c>
      <c r="B1" t="s">
        <v>455</v>
      </c>
      <c r="C1" t="s">
        <v>456</v>
      </c>
      <c r="D1" t="s">
        <v>457</v>
      </c>
      <c r="E1" t="s">
        <v>293</v>
      </c>
    </row>
    <row r="2" spans="1:5">
      <c r="A2" t="s">
        <v>367</v>
      </c>
    </row>
    <row r="3" spans="1:5">
      <c r="A3" t="s">
        <v>463</v>
      </c>
    </row>
    <row r="4" spans="1:5">
      <c r="A4" s="128" t="s">
        <v>464</v>
      </c>
    </row>
    <row r="5" spans="1:5">
      <c r="A5" s="128" t="s">
        <v>465</v>
      </c>
    </row>
    <row r="6" spans="1:5">
      <c r="A6" s="128" t="s">
        <v>466</v>
      </c>
    </row>
    <row r="7" spans="1:5">
      <c r="A7" s="128" t="s">
        <v>467</v>
      </c>
    </row>
    <row r="8" spans="1:5">
      <c r="A8" t="s">
        <v>458</v>
      </c>
    </row>
    <row r="9" spans="1:5">
      <c r="A9" t="s">
        <v>459</v>
      </c>
    </row>
    <row r="10" spans="1:5">
      <c r="A10" t="s">
        <v>460</v>
      </c>
    </row>
    <row r="11" spans="1:5">
      <c r="A11" t="s">
        <v>461</v>
      </c>
    </row>
    <row r="12" spans="1:5">
      <c r="A12" t="s">
        <v>462</v>
      </c>
    </row>
    <row r="13" spans="1:5">
      <c r="A13" t="s">
        <v>365</v>
      </c>
    </row>
  </sheetData>
  <phoneticPr fontId="1" type="noConversion"/>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5A587-AC40-4A16-9F2F-7CD608490ACF}">
  <dimension ref="A1:G4"/>
  <sheetViews>
    <sheetView workbookViewId="0">
      <selection activeCell="H14" sqref="H14"/>
    </sheetView>
  </sheetViews>
  <sheetFormatPr defaultRowHeight="13.8"/>
  <sheetData>
    <row r="1" spans="1:7" ht="14.4">
      <c r="A1" s="39" t="s">
        <v>258</v>
      </c>
      <c r="B1" s="39" t="s">
        <v>405</v>
      </c>
      <c r="C1" s="39" t="s">
        <v>290</v>
      </c>
      <c r="D1" s="39" t="s">
        <v>563</v>
      </c>
      <c r="E1" s="102" t="s">
        <v>564</v>
      </c>
      <c r="F1" s="102" t="s">
        <v>565</v>
      </c>
      <c r="G1" s="39" t="s">
        <v>566</v>
      </c>
    </row>
    <row r="2" spans="1:7" ht="14.4">
      <c r="A2" s="102"/>
      <c r="B2" s="62"/>
      <c r="C2" s="62"/>
      <c r="D2" s="62"/>
      <c r="E2" s="62"/>
      <c r="F2" s="62"/>
      <c r="G2" s="112"/>
    </row>
    <row r="3" spans="1:7" ht="14.4">
      <c r="A3" s="102"/>
      <c r="B3" s="62"/>
      <c r="C3" s="62"/>
      <c r="D3" s="62"/>
      <c r="E3" s="62"/>
      <c r="F3" s="62"/>
      <c r="G3" s="112"/>
    </row>
    <row r="4" spans="1:7" ht="14.4">
      <c r="A4" s="65" t="s">
        <v>293</v>
      </c>
      <c r="B4" s="62"/>
      <c r="C4" s="62"/>
      <c r="D4" s="62"/>
      <c r="E4" s="62"/>
      <c r="F4" s="62"/>
      <c r="G4" s="112"/>
    </row>
  </sheetData>
  <phoneticPr fontId="1" type="noConversion"/>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DEB25-4AE5-439F-ABEB-630477E8B9BE}">
  <dimension ref="A1:G8"/>
  <sheetViews>
    <sheetView workbookViewId="0">
      <selection activeCell="J4" sqref="J4"/>
    </sheetView>
  </sheetViews>
  <sheetFormatPr defaultRowHeight="13.8"/>
  <cols>
    <col min="1" max="1" width="11.6640625" bestFit="1" customWidth="1"/>
    <col min="2" max="2" width="9.5546875" bestFit="1" customWidth="1"/>
    <col min="3" max="3" width="13.88671875" bestFit="1" customWidth="1"/>
    <col min="4" max="5" width="9.5546875" bestFit="1" customWidth="1"/>
    <col min="6" max="6" width="13.88671875" bestFit="1" customWidth="1"/>
    <col min="7" max="7" width="9.5546875" bestFit="1" customWidth="1"/>
  </cols>
  <sheetData>
    <row r="1" spans="1:7" ht="15" thickTop="1">
      <c r="A1" s="142" t="s">
        <v>567</v>
      </c>
      <c r="B1" s="122" t="s">
        <v>365</v>
      </c>
      <c r="C1" s="123" t="s">
        <v>412</v>
      </c>
      <c r="D1" s="124" t="s">
        <v>488</v>
      </c>
      <c r="E1" s="122" t="s">
        <v>367</v>
      </c>
      <c r="F1" s="123" t="s">
        <v>417</v>
      </c>
      <c r="G1" s="123" t="s">
        <v>491</v>
      </c>
    </row>
    <row r="2" spans="1:7" ht="28.8">
      <c r="A2" s="140" t="s">
        <v>568</v>
      </c>
      <c r="B2" s="118"/>
      <c r="C2" s="13"/>
      <c r="D2" s="13"/>
      <c r="E2" s="118"/>
      <c r="F2" s="13"/>
      <c r="G2" s="14"/>
    </row>
    <row r="3" spans="1:7" ht="28.8">
      <c r="A3" s="140" t="s">
        <v>569</v>
      </c>
      <c r="B3" s="118"/>
      <c r="C3" s="13"/>
      <c r="D3" s="13"/>
      <c r="E3" s="118"/>
      <c r="F3" s="13"/>
      <c r="G3" s="14"/>
    </row>
    <row r="4" spans="1:7" ht="43.2">
      <c r="A4" s="140" t="s">
        <v>570</v>
      </c>
      <c r="B4" s="118"/>
      <c r="C4" s="13"/>
      <c r="D4" s="13"/>
      <c r="E4" s="118"/>
      <c r="F4" s="13"/>
      <c r="G4" s="14"/>
    </row>
    <row r="5" spans="1:7" ht="28.8">
      <c r="A5" s="141" t="s">
        <v>571</v>
      </c>
      <c r="B5" s="118"/>
      <c r="C5" s="13"/>
      <c r="D5" s="13"/>
      <c r="E5" s="118"/>
      <c r="F5" s="13"/>
      <c r="G5" s="14"/>
    </row>
    <row r="6" spans="1:7" ht="14.4">
      <c r="A6" s="140" t="s">
        <v>286</v>
      </c>
      <c r="B6" s="118"/>
      <c r="C6" s="13"/>
      <c r="D6" s="13"/>
      <c r="E6" s="118"/>
      <c r="F6" s="13"/>
      <c r="G6" s="14"/>
    </row>
    <row r="7" spans="1:7" ht="15" thickBot="1">
      <c r="A7" s="96" t="s">
        <v>300</v>
      </c>
      <c r="B7" s="119"/>
      <c r="C7" s="21"/>
      <c r="D7" s="21"/>
      <c r="E7" s="119"/>
      <c r="F7" s="21"/>
      <c r="G7" s="22"/>
    </row>
    <row r="8" spans="1:7" ht="14.4" thickTop="1"/>
  </sheetData>
  <phoneticPr fontId="1" type="noConversion"/>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CF8A8-C50B-438D-8D52-C8C9958131FD}">
  <dimension ref="A1:K5"/>
  <sheetViews>
    <sheetView workbookViewId="0">
      <selection activeCell="L12" sqref="L12"/>
    </sheetView>
  </sheetViews>
  <sheetFormatPr defaultRowHeight="13.8"/>
  <cols>
    <col min="1" max="1" width="11.6640625" bestFit="1" customWidth="1"/>
    <col min="2" max="5" width="9.5546875" bestFit="1" customWidth="1"/>
    <col min="6" max="9" width="13.88671875" bestFit="1" customWidth="1"/>
    <col min="10" max="10" width="29" bestFit="1" customWidth="1"/>
    <col min="11" max="11" width="13.88671875" bestFit="1" customWidth="1"/>
  </cols>
  <sheetData>
    <row r="1" spans="1:11" ht="14.4">
      <c r="A1" s="71" t="s">
        <v>586</v>
      </c>
      <c r="B1" s="71" t="s">
        <v>367</v>
      </c>
      <c r="C1" s="71" t="s">
        <v>514</v>
      </c>
      <c r="D1" s="71" t="s">
        <v>506</v>
      </c>
      <c r="E1" s="71" t="s">
        <v>365</v>
      </c>
      <c r="F1" s="71" t="s">
        <v>417</v>
      </c>
      <c r="G1" s="71" t="s">
        <v>591</v>
      </c>
      <c r="H1" s="71" t="s">
        <v>592</v>
      </c>
      <c r="I1" s="71" t="s">
        <v>412</v>
      </c>
      <c r="J1" s="71" t="s">
        <v>587</v>
      </c>
      <c r="K1" s="71" t="s">
        <v>593</v>
      </c>
    </row>
    <row r="2" spans="1:11" ht="14.4">
      <c r="A2" s="71"/>
      <c r="B2" s="81"/>
      <c r="C2" s="39"/>
      <c r="D2" s="39"/>
      <c r="E2" s="39"/>
      <c r="F2" s="81"/>
      <c r="G2" s="39"/>
      <c r="H2" s="39"/>
      <c r="I2" s="39"/>
      <c r="J2" s="71"/>
      <c r="K2" s="71"/>
    </row>
    <row r="3" spans="1:11">
      <c r="A3" s="64"/>
      <c r="B3" s="83"/>
      <c r="C3" s="41"/>
      <c r="D3" s="41"/>
      <c r="E3" s="41"/>
      <c r="F3" s="83"/>
      <c r="G3" s="41"/>
      <c r="H3" s="41"/>
      <c r="I3" s="41"/>
      <c r="J3" s="83"/>
      <c r="K3" s="83"/>
    </row>
    <row r="4" spans="1:11">
      <c r="A4" s="135"/>
      <c r="B4" s="83"/>
      <c r="C4" s="41"/>
      <c r="D4" s="41"/>
      <c r="E4" s="41"/>
      <c r="F4" s="83"/>
      <c r="G4" s="41"/>
      <c r="H4" s="41"/>
      <c r="I4" s="41"/>
      <c r="J4" s="83"/>
      <c r="K4" s="83"/>
    </row>
    <row r="5" spans="1:11" ht="14.4">
      <c r="A5" s="81" t="s">
        <v>589</v>
      </c>
      <c r="B5" s="83"/>
      <c r="C5" s="41"/>
      <c r="D5" s="41"/>
      <c r="E5" s="41"/>
      <c r="F5" s="83"/>
      <c r="G5" s="41"/>
      <c r="H5" s="41"/>
      <c r="I5" s="41"/>
      <c r="J5" s="81" t="s">
        <v>339</v>
      </c>
      <c r="K5" s="83"/>
    </row>
  </sheetData>
  <phoneticPr fontId="1" type="noConversion"/>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44B4F-A5FB-4EF4-A367-26E00186DFA6}">
  <dimension ref="A1:E6"/>
  <sheetViews>
    <sheetView workbookViewId="0">
      <selection activeCell="A29" sqref="A29"/>
    </sheetView>
  </sheetViews>
  <sheetFormatPr defaultRowHeight="13.8"/>
  <cols>
    <col min="1" max="1" width="42.21875" customWidth="1"/>
    <col min="4" max="4" width="5.33203125" bestFit="1" customWidth="1"/>
  </cols>
  <sheetData>
    <row r="1" spans="1:5" ht="29.4" thickTop="1">
      <c r="A1" s="121" t="s">
        <v>572</v>
      </c>
      <c r="B1" s="130" t="s">
        <v>576</v>
      </c>
      <c r="C1" s="130" t="s">
        <v>577</v>
      </c>
      <c r="D1" s="144" t="s">
        <v>286</v>
      </c>
      <c r="E1" s="139" t="s">
        <v>294</v>
      </c>
    </row>
    <row r="2" spans="1:5" ht="14.4">
      <c r="A2" s="85" t="s">
        <v>573</v>
      </c>
      <c r="B2" s="25"/>
      <c r="C2" s="25"/>
      <c r="D2" s="25"/>
      <c r="E2" s="26"/>
    </row>
    <row r="3" spans="1:5" ht="14.4">
      <c r="A3" s="85" t="s">
        <v>532</v>
      </c>
      <c r="B3" s="25"/>
      <c r="C3" s="25"/>
      <c r="D3" s="25"/>
      <c r="E3" s="26"/>
    </row>
    <row r="4" spans="1:5" ht="14.4">
      <c r="A4" s="85" t="s">
        <v>574</v>
      </c>
      <c r="B4" s="25"/>
      <c r="C4" s="25"/>
      <c r="D4" s="25"/>
      <c r="E4" s="26"/>
    </row>
    <row r="5" spans="1:5" ht="15" thickBot="1">
      <c r="A5" s="88" t="s">
        <v>575</v>
      </c>
      <c r="B5" s="106"/>
      <c r="C5" s="106"/>
      <c r="D5" s="106"/>
      <c r="E5" s="143"/>
    </row>
    <row r="6" spans="1:5" ht="14.4" thickTop="1"/>
  </sheetData>
  <phoneticPr fontId="1" type="noConversion"/>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6FEE3-A477-44A3-A4D9-5E7FF0E7205F}">
  <dimension ref="A1:E8"/>
  <sheetViews>
    <sheetView workbookViewId="0">
      <selection activeCell="L26" sqref="L26"/>
    </sheetView>
  </sheetViews>
  <sheetFormatPr defaultRowHeight="13.8"/>
  <cols>
    <col min="1" max="1" width="32.88671875" bestFit="1" customWidth="1"/>
  </cols>
  <sheetData>
    <row r="1" spans="1:5" ht="29.4" thickTop="1">
      <c r="A1" s="121" t="s">
        <v>594</v>
      </c>
      <c r="B1" s="130" t="s">
        <v>576</v>
      </c>
      <c r="C1" s="130" t="s">
        <v>577</v>
      </c>
      <c r="D1" s="136" t="s">
        <v>599</v>
      </c>
      <c r="E1" s="139" t="s">
        <v>294</v>
      </c>
    </row>
    <row r="2" spans="1:5" ht="14.4">
      <c r="A2" s="85" t="s">
        <v>595</v>
      </c>
      <c r="B2" s="25"/>
      <c r="C2" s="25"/>
      <c r="D2" s="25"/>
      <c r="E2" s="26"/>
    </row>
    <row r="3" spans="1:5" ht="14.4">
      <c r="A3" s="85" t="s">
        <v>542</v>
      </c>
      <c r="B3" s="25"/>
      <c r="C3" s="25"/>
      <c r="D3" s="25"/>
      <c r="E3" s="26"/>
    </row>
    <row r="4" spans="1:5" ht="14.4">
      <c r="A4" s="149" t="s">
        <v>596</v>
      </c>
      <c r="B4" s="25"/>
      <c r="C4" s="25"/>
      <c r="D4" s="25"/>
      <c r="E4" s="26"/>
    </row>
    <row r="5" spans="1:5" ht="14.4">
      <c r="A5" s="85" t="s">
        <v>588</v>
      </c>
      <c r="B5" s="25"/>
      <c r="C5" s="25"/>
      <c r="D5" s="25"/>
      <c r="E5" s="26"/>
    </row>
    <row r="6" spans="1:5" ht="14.4">
      <c r="A6" s="149" t="s">
        <v>597</v>
      </c>
      <c r="B6" s="33" t="s">
        <v>39</v>
      </c>
      <c r="C6" s="25"/>
      <c r="D6" s="25"/>
      <c r="E6" s="26"/>
    </row>
    <row r="7" spans="1:5" ht="15" thickBot="1">
      <c r="A7" s="88" t="s">
        <v>598</v>
      </c>
      <c r="B7" s="106"/>
      <c r="C7" s="106"/>
      <c r="D7" s="106"/>
      <c r="E7" s="143"/>
    </row>
    <row r="8" spans="1:5" ht="14.4" thickTop="1"/>
  </sheetData>
  <phoneticPr fontId="1" type="noConversion"/>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15AB2-316C-4A0B-8550-43B5570BBB15}">
  <dimension ref="A1:G5"/>
  <sheetViews>
    <sheetView workbookViewId="0">
      <selection activeCell="J18" sqref="J18"/>
    </sheetView>
  </sheetViews>
  <sheetFormatPr defaultRowHeight="13.8"/>
  <cols>
    <col min="1" max="1" width="22.6640625" bestFit="1" customWidth="1"/>
    <col min="2" max="3" width="7.5546875" bestFit="1" customWidth="1"/>
    <col min="4" max="4" width="11.44140625" bestFit="1" customWidth="1"/>
    <col min="5" max="5" width="7.5546875" bestFit="1" customWidth="1"/>
    <col min="6" max="7" width="16.109375" bestFit="1" customWidth="1"/>
  </cols>
  <sheetData>
    <row r="1" spans="1:7" ht="57.6" customHeight="1">
      <c r="A1" s="81" t="s">
        <v>583</v>
      </c>
      <c r="B1" s="38" t="s">
        <v>578</v>
      </c>
      <c r="C1" s="38" t="s">
        <v>579</v>
      </c>
      <c r="D1" s="38" t="s">
        <v>580</v>
      </c>
      <c r="E1" s="38" t="s">
        <v>581</v>
      </c>
      <c r="F1" s="71" t="s">
        <v>575</v>
      </c>
      <c r="G1" s="71" t="s">
        <v>582</v>
      </c>
    </row>
    <row r="2" spans="1:7" ht="14.4">
      <c r="A2" s="81"/>
      <c r="B2" s="38"/>
      <c r="C2" s="38"/>
      <c r="D2" s="38"/>
      <c r="E2" s="38"/>
      <c r="F2" s="71"/>
      <c r="G2" s="71"/>
    </row>
    <row r="3" spans="1:7">
      <c r="A3" s="63"/>
      <c r="B3" s="41"/>
      <c r="C3" s="41"/>
      <c r="D3" s="41"/>
      <c r="E3" s="41"/>
      <c r="F3" s="83"/>
      <c r="G3" s="83"/>
    </row>
    <row r="4" spans="1:7">
      <c r="A4" s="63"/>
      <c r="B4" s="41"/>
      <c r="C4" s="41"/>
      <c r="D4" s="41"/>
      <c r="E4" s="41"/>
      <c r="F4" s="83"/>
      <c r="G4" s="83"/>
    </row>
    <row r="5" spans="1:7" ht="14.4">
      <c r="A5" s="81" t="s">
        <v>300</v>
      </c>
      <c r="B5" s="41"/>
      <c r="C5" s="41"/>
      <c r="D5" s="41"/>
      <c r="E5" s="109" t="s">
        <v>339</v>
      </c>
      <c r="F5" s="83"/>
      <c r="G5" s="82" t="s">
        <v>339</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4E36-CD51-43F5-837C-022A3746F7ED}">
  <dimension ref="A1:E83"/>
  <sheetViews>
    <sheetView workbookViewId="0">
      <selection activeCell="G18" sqref="G18"/>
    </sheetView>
  </sheetViews>
  <sheetFormatPr defaultRowHeight="13.8"/>
  <cols>
    <col min="1" max="1" width="71" bestFit="1" customWidth="1"/>
    <col min="2" max="2" width="11.6640625" bestFit="1" customWidth="1"/>
    <col min="3" max="3" width="7.5546875" bestFit="1" customWidth="1"/>
    <col min="4" max="4" width="9.5546875" bestFit="1" customWidth="1"/>
    <col min="5" max="5" width="11.6640625" bestFit="1" customWidth="1"/>
  </cols>
  <sheetData>
    <row r="1" spans="1:5" ht="15" thickTop="1">
      <c r="A1" s="7" t="s">
        <v>29</v>
      </c>
      <c r="B1" s="23" t="s">
        <v>55</v>
      </c>
      <c r="C1" s="7" t="s">
        <v>30</v>
      </c>
      <c r="D1" s="7" t="s">
        <v>31</v>
      </c>
      <c r="E1" s="24" t="s">
        <v>56</v>
      </c>
    </row>
    <row r="2" spans="1:5" ht="14.4">
      <c r="A2" s="8" t="s">
        <v>32</v>
      </c>
      <c r="B2" s="9"/>
      <c r="C2" s="9"/>
      <c r="D2" s="9"/>
      <c r="E2" s="10"/>
    </row>
    <row r="3" spans="1:5" ht="14.4">
      <c r="A3" s="11" t="s">
        <v>6</v>
      </c>
      <c r="B3" s="12" t="s">
        <v>2</v>
      </c>
      <c r="C3" s="13"/>
      <c r="D3" s="13"/>
      <c r="E3" s="14"/>
    </row>
    <row r="4" spans="1:5" ht="14.4">
      <c r="A4" s="15" t="s">
        <v>33</v>
      </c>
      <c r="B4" s="12"/>
      <c r="C4" s="12" t="s">
        <v>2</v>
      </c>
      <c r="D4" s="12"/>
      <c r="E4" s="16"/>
    </row>
    <row r="5" spans="1:5" ht="14.4">
      <c r="A5" s="15" t="s">
        <v>34</v>
      </c>
      <c r="B5" s="12"/>
      <c r="C5" s="12"/>
      <c r="D5" s="12" t="s">
        <v>2</v>
      </c>
      <c r="E5" s="16"/>
    </row>
    <row r="6" spans="1:5">
      <c r="A6" s="17" t="s">
        <v>13</v>
      </c>
      <c r="B6" s="12"/>
      <c r="C6" s="12"/>
      <c r="D6" s="12"/>
      <c r="E6" s="16"/>
    </row>
    <row r="7" spans="1:5" ht="14.4">
      <c r="A7" s="15" t="s">
        <v>35</v>
      </c>
      <c r="B7" s="12"/>
      <c r="C7" s="12"/>
      <c r="D7" s="12"/>
      <c r="E7" s="16" t="s">
        <v>2</v>
      </c>
    </row>
    <row r="8" spans="1:5">
      <c r="A8" s="17"/>
      <c r="B8" s="12"/>
      <c r="C8" s="12"/>
      <c r="D8" s="12"/>
      <c r="E8" s="16"/>
    </row>
    <row r="9" spans="1:5" ht="14.4">
      <c r="A9" s="11" t="s">
        <v>9</v>
      </c>
      <c r="B9" s="12" t="s">
        <v>2</v>
      </c>
      <c r="C9" s="12"/>
      <c r="D9" s="12"/>
      <c r="E9" s="16"/>
    </row>
    <row r="10" spans="1:5" ht="14.4">
      <c r="A10" s="15" t="s">
        <v>36</v>
      </c>
      <c r="B10" s="12"/>
      <c r="C10" s="12" t="s">
        <v>2</v>
      </c>
      <c r="D10" s="12"/>
      <c r="E10" s="16"/>
    </row>
    <row r="11" spans="1:5" ht="14.4">
      <c r="A11" s="15" t="s">
        <v>33</v>
      </c>
      <c r="B11" s="12"/>
      <c r="C11" s="12" t="s">
        <v>2</v>
      </c>
      <c r="D11" s="12"/>
      <c r="E11" s="16"/>
    </row>
    <row r="12" spans="1:5" ht="14.4">
      <c r="A12" s="15" t="s">
        <v>34</v>
      </c>
      <c r="B12" s="12"/>
      <c r="C12" s="12"/>
      <c r="D12" s="12" t="s">
        <v>2</v>
      </c>
      <c r="E12" s="16"/>
    </row>
    <row r="13" spans="1:5">
      <c r="A13" s="17" t="s">
        <v>13</v>
      </c>
      <c r="B13" s="12"/>
      <c r="C13" s="12"/>
      <c r="D13" s="12"/>
      <c r="E13" s="16"/>
    </row>
    <row r="14" spans="1:5" ht="14.4">
      <c r="A14" s="15" t="s">
        <v>35</v>
      </c>
      <c r="B14" s="12"/>
      <c r="C14" s="12"/>
      <c r="D14" s="12"/>
      <c r="E14" s="16" t="s">
        <v>2</v>
      </c>
    </row>
    <row r="15" spans="1:5">
      <c r="A15" s="17"/>
      <c r="B15" s="12"/>
      <c r="C15" s="12"/>
      <c r="D15" s="12"/>
      <c r="E15" s="16"/>
    </row>
    <row r="16" spans="1:5" ht="14.4">
      <c r="A16" s="11" t="s">
        <v>10</v>
      </c>
      <c r="B16" s="12" t="s">
        <v>2</v>
      </c>
      <c r="C16" s="12"/>
      <c r="D16" s="12"/>
      <c r="E16" s="16"/>
    </row>
    <row r="17" spans="1:5" ht="14.4">
      <c r="A17" s="15" t="s">
        <v>34</v>
      </c>
      <c r="B17" s="12"/>
      <c r="C17" s="12"/>
      <c r="D17" s="12" t="s">
        <v>2</v>
      </c>
      <c r="E17" s="16"/>
    </row>
    <row r="18" spans="1:5">
      <c r="A18" s="17" t="s">
        <v>13</v>
      </c>
      <c r="B18" s="12"/>
      <c r="C18" s="12"/>
      <c r="D18" s="12"/>
      <c r="E18" s="16"/>
    </row>
    <row r="19" spans="1:5" ht="14.4">
      <c r="A19" s="15" t="s">
        <v>35</v>
      </c>
      <c r="B19" s="12"/>
      <c r="C19" s="12"/>
      <c r="D19" s="12"/>
      <c r="E19" s="16" t="s">
        <v>2</v>
      </c>
    </row>
    <row r="20" spans="1:5">
      <c r="A20" s="17"/>
      <c r="B20" s="12"/>
      <c r="C20" s="12"/>
      <c r="D20" s="12"/>
      <c r="E20" s="16"/>
    </row>
    <row r="21" spans="1:5" ht="14.4">
      <c r="A21" s="11" t="s">
        <v>37</v>
      </c>
      <c r="B21" s="12" t="s">
        <v>2</v>
      </c>
      <c r="C21" s="12"/>
      <c r="D21" s="12"/>
      <c r="E21" s="16"/>
    </row>
    <row r="22" spans="1:5" ht="14.4">
      <c r="A22" s="15" t="s">
        <v>38</v>
      </c>
      <c r="B22" s="12"/>
      <c r="C22" s="12" t="s">
        <v>2</v>
      </c>
      <c r="D22" s="12"/>
      <c r="E22" s="16"/>
    </row>
    <row r="23" spans="1:5">
      <c r="A23" s="17" t="s">
        <v>13</v>
      </c>
      <c r="B23" s="12"/>
      <c r="C23" s="12"/>
      <c r="D23" s="12"/>
      <c r="E23" s="16"/>
    </row>
    <row r="24" spans="1:5" ht="14.4">
      <c r="A24" s="15" t="s">
        <v>35</v>
      </c>
      <c r="B24" s="12"/>
      <c r="C24" s="12"/>
      <c r="D24" s="12"/>
      <c r="E24" s="18" t="s">
        <v>39</v>
      </c>
    </row>
    <row r="25" spans="1:5">
      <c r="A25" s="17"/>
      <c r="B25" s="12"/>
      <c r="C25" s="12"/>
      <c r="D25" s="12"/>
      <c r="E25" s="16"/>
    </row>
    <row r="26" spans="1:5" ht="14.4">
      <c r="A26" s="11" t="s">
        <v>12</v>
      </c>
      <c r="B26" s="19" t="s">
        <v>39</v>
      </c>
      <c r="C26" s="12"/>
      <c r="D26" s="12"/>
      <c r="E26" s="16"/>
    </row>
    <row r="27" spans="1:5" ht="14.4">
      <c r="A27" s="15" t="s">
        <v>40</v>
      </c>
      <c r="B27" s="12"/>
      <c r="C27" s="12" t="s">
        <v>2</v>
      </c>
      <c r="D27" s="12"/>
      <c r="E27" s="16"/>
    </row>
    <row r="28" spans="1:5" ht="14.4">
      <c r="A28" s="15" t="s">
        <v>34</v>
      </c>
      <c r="B28" s="12"/>
      <c r="C28" s="12"/>
      <c r="D28" s="12" t="s">
        <v>2</v>
      </c>
      <c r="E28" s="16"/>
    </row>
    <row r="29" spans="1:5">
      <c r="A29" s="17" t="s">
        <v>13</v>
      </c>
      <c r="B29" s="12"/>
      <c r="C29" s="12"/>
      <c r="D29" s="12"/>
      <c r="E29" s="16"/>
    </row>
    <row r="30" spans="1:5" ht="14.4">
      <c r="A30" s="15" t="s">
        <v>35</v>
      </c>
      <c r="B30" s="12"/>
      <c r="C30" s="12"/>
      <c r="D30" s="12"/>
      <c r="E30" s="16" t="s">
        <v>2</v>
      </c>
    </row>
    <row r="31" spans="1:5">
      <c r="A31" s="17"/>
      <c r="B31" s="12"/>
      <c r="C31" s="12"/>
      <c r="D31" s="12"/>
      <c r="E31" s="16"/>
    </row>
    <row r="32" spans="1:5" ht="14.4">
      <c r="A32" s="11" t="s">
        <v>20</v>
      </c>
      <c r="B32" s="12" t="s">
        <v>2</v>
      </c>
      <c r="C32" s="12"/>
      <c r="D32" s="12"/>
      <c r="E32" s="16"/>
    </row>
    <row r="33" spans="1:5" ht="14.4">
      <c r="A33" s="15" t="s">
        <v>34</v>
      </c>
      <c r="B33" s="12"/>
      <c r="C33" s="12"/>
      <c r="D33" s="12" t="s">
        <v>2</v>
      </c>
      <c r="E33" s="16"/>
    </row>
    <row r="34" spans="1:5">
      <c r="A34" s="17" t="s">
        <v>13</v>
      </c>
      <c r="B34" s="12"/>
      <c r="C34" s="12"/>
      <c r="D34" s="12"/>
      <c r="E34" s="16"/>
    </row>
    <row r="35" spans="1:5" ht="14.4">
      <c r="A35" s="15" t="s">
        <v>35</v>
      </c>
      <c r="B35" s="12"/>
      <c r="C35" s="12"/>
      <c r="D35" s="12"/>
      <c r="E35" s="16" t="s">
        <v>2</v>
      </c>
    </row>
    <row r="36" spans="1:5">
      <c r="A36" s="17"/>
      <c r="B36" s="12"/>
      <c r="C36" s="12"/>
      <c r="D36" s="12"/>
      <c r="E36" s="16"/>
    </row>
    <row r="37" spans="1:5" ht="14.4">
      <c r="A37" s="8" t="s">
        <v>41</v>
      </c>
      <c r="B37" s="13"/>
      <c r="C37" s="13"/>
      <c r="D37" s="13"/>
      <c r="E37" s="14"/>
    </row>
    <row r="38" spans="1:5" ht="14.4">
      <c r="A38" s="11" t="s">
        <v>42</v>
      </c>
      <c r="B38" s="12" t="s">
        <v>2</v>
      </c>
      <c r="C38" s="13"/>
      <c r="D38" s="13"/>
      <c r="E38" s="14"/>
    </row>
    <row r="39" spans="1:5" ht="14.4">
      <c r="A39" s="15" t="s">
        <v>43</v>
      </c>
      <c r="B39" s="13"/>
      <c r="C39" s="12" t="s">
        <v>2</v>
      </c>
      <c r="D39" s="13"/>
      <c r="E39" s="14"/>
    </row>
    <row r="40" spans="1:5">
      <c r="A40" s="17" t="s">
        <v>13</v>
      </c>
      <c r="B40" s="13"/>
      <c r="C40" s="12"/>
      <c r="D40" s="13"/>
      <c r="E40" s="14"/>
    </row>
    <row r="41" spans="1:5" ht="14.4">
      <c r="A41" s="15" t="s">
        <v>75</v>
      </c>
      <c r="B41" s="13"/>
      <c r="C41" s="13"/>
      <c r="D41" s="13"/>
      <c r="E41" s="18" t="s">
        <v>39</v>
      </c>
    </row>
    <row r="42" spans="1:5">
      <c r="A42" s="17"/>
      <c r="B42" s="13"/>
      <c r="C42" s="13"/>
      <c r="D42" s="13"/>
      <c r="E42" s="16"/>
    </row>
    <row r="43" spans="1:5" ht="14.4">
      <c r="A43" s="11" t="s">
        <v>5</v>
      </c>
      <c r="B43" s="19" t="s">
        <v>39</v>
      </c>
      <c r="C43" s="13"/>
      <c r="D43" s="13"/>
      <c r="E43" s="16"/>
    </row>
    <row r="44" spans="1:5" ht="14.4">
      <c r="A44" s="15" t="s">
        <v>44</v>
      </c>
      <c r="B44" s="13"/>
      <c r="C44" s="12" t="s">
        <v>2</v>
      </c>
      <c r="D44" s="13"/>
      <c r="E44" s="16"/>
    </row>
    <row r="45" spans="1:5">
      <c r="A45" s="17" t="s">
        <v>13</v>
      </c>
      <c r="B45" s="13"/>
      <c r="C45" s="12"/>
      <c r="D45" s="13"/>
      <c r="E45" s="16"/>
    </row>
    <row r="46" spans="1:5" ht="14.4">
      <c r="A46" s="15" t="s">
        <v>35</v>
      </c>
      <c r="B46" s="13"/>
      <c r="C46" s="13"/>
      <c r="D46" s="13"/>
      <c r="E46" s="16" t="s">
        <v>2</v>
      </c>
    </row>
    <row r="47" spans="1:5">
      <c r="A47" s="17"/>
      <c r="B47" s="13"/>
      <c r="C47" s="13"/>
      <c r="D47" s="13"/>
      <c r="E47" s="16"/>
    </row>
    <row r="48" spans="1:5" ht="14.4">
      <c r="A48" s="11" t="s">
        <v>45</v>
      </c>
      <c r="B48" s="19" t="s">
        <v>39</v>
      </c>
      <c r="C48" s="13"/>
      <c r="D48" s="13"/>
      <c r="E48" s="16"/>
    </row>
    <row r="49" spans="1:5" ht="14.4">
      <c r="A49" s="15" t="s">
        <v>46</v>
      </c>
      <c r="B49" s="13"/>
      <c r="C49" s="12" t="s">
        <v>2</v>
      </c>
      <c r="D49" s="13"/>
      <c r="E49" s="16"/>
    </row>
    <row r="50" spans="1:5">
      <c r="A50" s="17" t="s">
        <v>13</v>
      </c>
      <c r="B50" s="13"/>
      <c r="C50" s="13"/>
      <c r="D50" s="13"/>
      <c r="E50" s="16"/>
    </row>
    <row r="51" spans="1:5" ht="14.4">
      <c r="A51" s="15" t="s">
        <v>35</v>
      </c>
      <c r="B51" s="13"/>
      <c r="C51" s="13"/>
      <c r="D51" s="13"/>
      <c r="E51" s="16" t="s">
        <v>2</v>
      </c>
    </row>
    <row r="52" spans="1:5">
      <c r="A52" s="17"/>
      <c r="B52" s="13"/>
      <c r="C52" s="13"/>
      <c r="D52" s="13"/>
      <c r="E52" s="16"/>
    </row>
    <row r="53" spans="1:5" ht="14.4">
      <c r="A53" s="8" t="s">
        <v>47</v>
      </c>
      <c r="B53" s="13"/>
      <c r="C53" s="13"/>
      <c r="D53" s="13"/>
      <c r="E53" s="16"/>
    </row>
    <row r="54" spans="1:5" ht="14.4">
      <c r="A54" s="11" t="s">
        <v>48</v>
      </c>
      <c r="B54" s="12" t="s">
        <v>2</v>
      </c>
      <c r="C54" s="13"/>
      <c r="D54" s="13"/>
      <c r="E54" s="16"/>
    </row>
    <row r="55" spans="1:5" ht="14.4">
      <c r="A55" s="15" t="s">
        <v>49</v>
      </c>
      <c r="B55" s="13"/>
      <c r="C55" s="12" t="s">
        <v>2</v>
      </c>
      <c r="D55" s="13"/>
      <c r="E55" s="16"/>
    </row>
    <row r="56" spans="1:5" ht="14.4">
      <c r="A56" s="15" t="s">
        <v>50</v>
      </c>
      <c r="B56" s="13"/>
      <c r="C56" s="12" t="s">
        <v>2</v>
      </c>
      <c r="D56" s="13"/>
      <c r="E56" s="16"/>
    </row>
    <row r="57" spans="1:5" ht="14.4">
      <c r="A57" s="15" t="s">
        <v>51</v>
      </c>
      <c r="B57" s="13"/>
      <c r="C57" s="12" t="s">
        <v>2</v>
      </c>
      <c r="D57" s="13"/>
      <c r="E57" s="16"/>
    </row>
    <row r="58" spans="1:5">
      <c r="A58" s="17" t="s">
        <v>13</v>
      </c>
      <c r="B58" s="13"/>
      <c r="C58" s="12"/>
      <c r="D58" s="13"/>
      <c r="E58" s="16"/>
    </row>
    <row r="59" spans="1:5" ht="14.4">
      <c r="A59" s="15" t="s">
        <v>35</v>
      </c>
      <c r="B59" s="13"/>
      <c r="C59" s="13"/>
      <c r="D59" s="13"/>
      <c r="E59" s="18" t="s">
        <v>39</v>
      </c>
    </row>
    <row r="60" spans="1:5">
      <c r="A60" s="17"/>
      <c r="B60" s="13"/>
      <c r="C60" s="13"/>
      <c r="D60" s="13"/>
      <c r="E60" s="16"/>
    </row>
    <row r="61" spans="1:5" ht="14.4">
      <c r="A61" s="11" t="s">
        <v>16</v>
      </c>
      <c r="B61" s="19" t="s">
        <v>39</v>
      </c>
      <c r="C61" s="13"/>
      <c r="D61" s="13"/>
      <c r="E61" s="16"/>
    </row>
    <row r="62" spans="1:5" ht="14.4">
      <c r="A62" s="15" t="s">
        <v>46</v>
      </c>
      <c r="B62" s="13"/>
      <c r="C62" s="12" t="s">
        <v>2</v>
      </c>
      <c r="D62" s="13"/>
      <c r="E62" s="16"/>
    </row>
    <row r="63" spans="1:5" ht="14.4">
      <c r="A63" s="15" t="s">
        <v>52</v>
      </c>
      <c r="B63" s="13"/>
      <c r="C63" s="12"/>
      <c r="D63" s="12" t="s">
        <v>2</v>
      </c>
      <c r="E63" s="16"/>
    </row>
    <row r="64" spans="1:5" ht="14.4">
      <c r="A64" s="15" t="s">
        <v>34</v>
      </c>
      <c r="B64" s="13"/>
      <c r="C64" s="12"/>
      <c r="D64" s="12" t="s">
        <v>2</v>
      </c>
      <c r="E64" s="16"/>
    </row>
    <row r="65" spans="1:5">
      <c r="A65" s="17" t="s">
        <v>13</v>
      </c>
      <c r="B65" s="13"/>
      <c r="C65" s="12"/>
      <c r="D65" s="13"/>
      <c r="E65" s="16"/>
    </row>
    <row r="66" spans="1:5" ht="14.4">
      <c r="A66" s="15" t="s">
        <v>35</v>
      </c>
      <c r="B66" s="13"/>
      <c r="C66" s="13"/>
      <c r="D66" s="13"/>
      <c r="E66" s="16" t="s">
        <v>2</v>
      </c>
    </row>
    <row r="67" spans="1:5">
      <c r="A67" s="17"/>
      <c r="B67" s="13"/>
      <c r="C67" s="13"/>
      <c r="D67" s="13"/>
      <c r="E67" s="16"/>
    </row>
    <row r="68" spans="1:5" ht="14.4">
      <c r="A68" s="11" t="s">
        <v>19</v>
      </c>
      <c r="B68" s="19" t="s">
        <v>39</v>
      </c>
      <c r="C68" s="13"/>
      <c r="D68" s="13"/>
      <c r="E68" s="16"/>
    </row>
    <row r="69" spans="1:5" ht="14.4">
      <c r="A69" s="15" t="s">
        <v>46</v>
      </c>
      <c r="B69" s="13"/>
      <c r="C69" s="12" t="s">
        <v>2</v>
      </c>
      <c r="D69" s="13"/>
      <c r="E69" s="16"/>
    </row>
    <row r="70" spans="1:5" ht="14.4">
      <c r="A70" s="15" t="s">
        <v>52</v>
      </c>
      <c r="B70" s="13"/>
      <c r="C70" s="13"/>
      <c r="D70" s="12" t="s">
        <v>2</v>
      </c>
      <c r="E70" s="16"/>
    </row>
    <row r="71" spans="1:5">
      <c r="A71" s="17" t="s">
        <v>13</v>
      </c>
      <c r="B71" s="13"/>
      <c r="C71" s="13"/>
      <c r="D71" s="12"/>
      <c r="E71" s="16"/>
    </row>
    <row r="72" spans="1:5" ht="14.4">
      <c r="A72" s="15" t="s">
        <v>35</v>
      </c>
      <c r="B72" s="13"/>
      <c r="C72" s="13"/>
      <c r="D72" s="13"/>
      <c r="E72" s="16" t="s">
        <v>2</v>
      </c>
    </row>
    <row r="73" spans="1:5">
      <c r="A73" s="17"/>
      <c r="B73" s="13"/>
      <c r="C73" s="13"/>
      <c r="D73" s="13"/>
      <c r="E73" s="16"/>
    </row>
    <row r="74" spans="1:5" ht="14.4">
      <c r="A74" s="11" t="s">
        <v>7</v>
      </c>
      <c r="B74" s="19" t="s">
        <v>39</v>
      </c>
      <c r="C74" s="13"/>
      <c r="D74" s="13"/>
      <c r="E74" s="16"/>
    </row>
    <row r="75" spans="1:5" ht="14.4">
      <c r="A75" s="15" t="s">
        <v>53</v>
      </c>
      <c r="B75" s="13"/>
      <c r="C75" s="12" t="s">
        <v>2</v>
      </c>
      <c r="D75" s="13"/>
      <c r="E75" s="16"/>
    </row>
    <row r="76" spans="1:5" ht="14.4">
      <c r="A76" s="15" t="s">
        <v>54</v>
      </c>
      <c r="B76" s="13"/>
      <c r="C76" s="12" t="s">
        <v>2</v>
      </c>
      <c r="D76" s="13"/>
      <c r="E76" s="16"/>
    </row>
    <row r="77" spans="1:5" ht="14.4">
      <c r="A77" s="15" t="s">
        <v>52</v>
      </c>
      <c r="B77" s="13"/>
      <c r="C77" s="12"/>
      <c r="D77" s="12" t="s">
        <v>2</v>
      </c>
      <c r="E77" s="16"/>
    </row>
    <row r="78" spans="1:5" ht="14.4">
      <c r="A78" s="15" t="s">
        <v>34</v>
      </c>
      <c r="B78" s="13"/>
      <c r="C78" s="12"/>
      <c r="D78" s="12" t="s">
        <v>2</v>
      </c>
      <c r="E78" s="16"/>
    </row>
    <row r="79" spans="1:5">
      <c r="A79" s="17" t="s">
        <v>13</v>
      </c>
      <c r="B79" s="13"/>
      <c r="C79" s="13"/>
      <c r="D79" s="13"/>
      <c r="E79" s="16"/>
    </row>
    <row r="80" spans="1:5" ht="14.4">
      <c r="A80" s="15" t="s">
        <v>35</v>
      </c>
      <c r="B80" s="13"/>
      <c r="C80" s="13"/>
      <c r="D80" s="13"/>
      <c r="E80" s="16" t="s">
        <v>2</v>
      </c>
    </row>
    <row r="81" spans="1:5">
      <c r="A81" s="17"/>
      <c r="B81" s="13"/>
      <c r="C81" s="13"/>
      <c r="D81" s="13"/>
      <c r="E81" s="16"/>
    </row>
    <row r="82" spans="1:5" ht="14.4" thickBot="1">
      <c r="A82" s="20" t="s">
        <v>13</v>
      </c>
      <c r="B82" s="21"/>
      <c r="C82" s="21"/>
      <c r="D82" s="21"/>
      <c r="E82" s="22"/>
    </row>
    <row r="83" spans="1:5" ht="14.4" thickTop="1"/>
  </sheetData>
  <phoneticPr fontId="1" type="noConversion"/>
  <pageMargins left="0.7" right="0.7" top="0.75" bottom="0.75" header="0.3" footer="0.3"/>
  <pageSetup paperSize="9" orientation="portrait" verticalDpi="0" r:id="rId1"/>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475F5-446A-42F4-8493-60BA64E2A1EE}">
  <dimension ref="A1:G6"/>
  <sheetViews>
    <sheetView workbookViewId="0">
      <selection activeCell="L23" sqref="L23"/>
    </sheetView>
  </sheetViews>
  <sheetFormatPr defaultRowHeight="13.8"/>
  <sheetData>
    <row r="1" spans="1:7" ht="28.8">
      <c r="A1" s="38" t="s">
        <v>258</v>
      </c>
      <c r="B1" s="38" t="s">
        <v>562</v>
      </c>
      <c r="C1" s="38" t="s">
        <v>557</v>
      </c>
      <c r="D1" s="38" t="s">
        <v>558</v>
      </c>
      <c r="E1" s="39" t="s">
        <v>584</v>
      </c>
      <c r="F1" s="38" t="s">
        <v>524</v>
      </c>
      <c r="G1" s="38" t="s">
        <v>523</v>
      </c>
    </row>
    <row r="2" spans="1:7" ht="14.4">
      <c r="A2" s="110" t="s">
        <v>559</v>
      </c>
      <c r="B2" s="62"/>
      <c r="C2" s="62"/>
      <c r="D2" s="62"/>
      <c r="E2" s="62"/>
      <c r="F2" s="62"/>
      <c r="G2" s="62"/>
    </row>
    <row r="3" spans="1:7" ht="14.4">
      <c r="A3" s="110" t="s">
        <v>560</v>
      </c>
      <c r="B3" s="62"/>
      <c r="C3" s="62"/>
      <c r="D3" s="62"/>
      <c r="E3" s="62"/>
      <c r="F3" s="62"/>
      <c r="G3" s="62"/>
    </row>
    <row r="4" spans="1:7" ht="14.4">
      <c r="A4" s="110" t="s">
        <v>561</v>
      </c>
      <c r="B4" s="62"/>
      <c r="C4" s="62"/>
      <c r="D4" s="62"/>
      <c r="E4" s="62"/>
      <c r="F4" s="62"/>
      <c r="G4" s="62"/>
    </row>
    <row r="5" spans="1:7" ht="14.4">
      <c r="A5" s="110" t="s">
        <v>13</v>
      </c>
      <c r="B5" s="62"/>
      <c r="C5" s="62"/>
      <c r="D5" s="62"/>
      <c r="E5" s="62"/>
      <c r="F5" s="62"/>
      <c r="G5" s="62"/>
    </row>
    <row r="6" spans="1:7" ht="14.4">
      <c r="A6" s="129" t="s">
        <v>293</v>
      </c>
      <c r="B6" s="62"/>
      <c r="C6" s="62"/>
      <c r="D6" s="62"/>
      <c r="E6" s="62"/>
      <c r="F6" s="62"/>
      <c r="G6" s="62"/>
    </row>
  </sheetData>
  <phoneticPr fontId="1" type="noConversion"/>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D7848-7D34-4D2D-8441-17F3F005DEDE}">
  <dimension ref="A1:G6"/>
  <sheetViews>
    <sheetView workbookViewId="0">
      <selection activeCell="M18" sqref="M18"/>
    </sheetView>
  </sheetViews>
  <sheetFormatPr defaultRowHeight="13.8"/>
  <sheetData>
    <row r="1" spans="1:7" ht="28.8">
      <c r="A1" s="38" t="s">
        <v>258</v>
      </c>
      <c r="B1" s="38" t="s">
        <v>562</v>
      </c>
      <c r="C1" s="38" t="s">
        <v>557</v>
      </c>
      <c r="D1" s="38" t="s">
        <v>558</v>
      </c>
      <c r="E1" s="39" t="s">
        <v>584</v>
      </c>
      <c r="F1" s="38" t="s">
        <v>524</v>
      </c>
      <c r="G1" s="38" t="s">
        <v>523</v>
      </c>
    </row>
    <row r="2" spans="1:7" ht="14.4">
      <c r="A2" s="110" t="s">
        <v>559</v>
      </c>
      <c r="B2" s="62"/>
      <c r="C2" s="62"/>
      <c r="D2" s="62"/>
      <c r="E2" s="62"/>
      <c r="F2" s="62"/>
      <c r="G2" s="62"/>
    </row>
    <row r="3" spans="1:7" ht="14.4">
      <c r="A3" s="110" t="s">
        <v>560</v>
      </c>
      <c r="B3" s="62"/>
      <c r="C3" s="62"/>
      <c r="D3" s="62"/>
      <c r="E3" s="62"/>
      <c r="F3" s="62"/>
      <c r="G3" s="62"/>
    </row>
    <row r="4" spans="1:7" ht="14.4">
      <c r="A4" s="110" t="s">
        <v>561</v>
      </c>
      <c r="B4" s="62"/>
      <c r="C4" s="62"/>
      <c r="D4" s="62"/>
      <c r="E4" s="62"/>
      <c r="F4" s="62"/>
      <c r="G4" s="62"/>
    </row>
    <row r="5" spans="1:7" ht="14.4">
      <c r="A5" s="110" t="s">
        <v>13</v>
      </c>
      <c r="B5" s="62"/>
      <c r="C5" s="62"/>
      <c r="D5" s="62"/>
      <c r="E5" s="62"/>
      <c r="F5" s="62"/>
      <c r="G5" s="62"/>
    </row>
    <row r="6" spans="1:7" ht="14.4">
      <c r="A6" s="129" t="s">
        <v>293</v>
      </c>
      <c r="B6" s="62"/>
      <c r="C6" s="62"/>
      <c r="D6" s="62"/>
      <c r="E6" s="62"/>
      <c r="F6" s="62"/>
      <c r="G6" s="62"/>
    </row>
  </sheetData>
  <phoneticPr fontId="1" type="noConversion"/>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1E583-FC99-46B8-AE1A-C03B87CCCB58}">
  <dimension ref="A1:E13"/>
  <sheetViews>
    <sheetView workbookViewId="0">
      <selection activeCell="J17" sqref="J17"/>
    </sheetView>
  </sheetViews>
  <sheetFormatPr defaultRowHeight="13.8"/>
  <cols>
    <col min="1" max="1" width="16.109375" bestFit="1" customWidth="1"/>
  </cols>
  <sheetData>
    <row r="1" spans="1:5">
      <c r="A1" t="s">
        <v>258</v>
      </c>
      <c r="B1" t="s">
        <v>455</v>
      </c>
      <c r="C1" t="s">
        <v>456</v>
      </c>
      <c r="D1" t="s">
        <v>457</v>
      </c>
      <c r="E1" t="s">
        <v>293</v>
      </c>
    </row>
    <row r="2" spans="1:5">
      <c r="A2" t="s">
        <v>367</v>
      </c>
    </row>
    <row r="3" spans="1:5">
      <c r="A3" t="s">
        <v>463</v>
      </c>
    </row>
    <row r="4" spans="1:5">
      <c r="A4" s="128" t="s">
        <v>464</v>
      </c>
    </row>
    <row r="5" spans="1:5">
      <c r="A5" s="128" t="s">
        <v>465</v>
      </c>
    </row>
    <row r="6" spans="1:5">
      <c r="A6" s="128" t="s">
        <v>466</v>
      </c>
    </row>
    <row r="7" spans="1:5">
      <c r="A7" s="128" t="s">
        <v>467</v>
      </c>
    </row>
    <row r="8" spans="1:5">
      <c r="A8" t="s">
        <v>458</v>
      </c>
    </row>
    <row r="9" spans="1:5">
      <c r="A9" t="s">
        <v>459</v>
      </c>
    </row>
    <row r="10" spans="1:5">
      <c r="A10" t="s">
        <v>460</v>
      </c>
    </row>
    <row r="11" spans="1:5">
      <c r="A11" t="s">
        <v>461</v>
      </c>
    </row>
    <row r="12" spans="1:5">
      <c r="A12" t="s">
        <v>462</v>
      </c>
    </row>
    <row r="13" spans="1:5">
      <c r="A13" t="s">
        <v>365</v>
      </c>
    </row>
  </sheetData>
  <phoneticPr fontId="1" type="noConversion"/>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9B556-5226-4838-A4B5-3B8D5F615560}">
  <dimension ref="A1:G4"/>
  <sheetViews>
    <sheetView workbookViewId="0">
      <selection activeCell="D16" sqref="D16"/>
    </sheetView>
  </sheetViews>
  <sheetFormatPr defaultRowHeight="13.8"/>
  <sheetData>
    <row r="1" spans="1:7" ht="14.4">
      <c r="A1" s="39" t="s">
        <v>258</v>
      </c>
      <c r="B1" s="39" t="s">
        <v>405</v>
      </c>
      <c r="C1" s="39" t="s">
        <v>290</v>
      </c>
      <c r="D1" s="39" t="s">
        <v>563</v>
      </c>
      <c r="E1" s="102" t="s">
        <v>564</v>
      </c>
      <c r="F1" s="102" t="s">
        <v>565</v>
      </c>
      <c r="G1" s="39" t="s">
        <v>566</v>
      </c>
    </row>
    <row r="2" spans="1:7" ht="14.4">
      <c r="A2" s="102"/>
      <c r="B2" s="62"/>
      <c r="C2" s="62"/>
      <c r="D2" s="62"/>
      <c r="E2" s="62"/>
      <c r="F2" s="62"/>
      <c r="G2" s="112"/>
    </row>
    <row r="3" spans="1:7" ht="14.4">
      <c r="A3" s="102"/>
      <c r="B3" s="62"/>
      <c r="C3" s="62"/>
      <c r="D3" s="62"/>
      <c r="E3" s="62"/>
      <c r="F3" s="62"/>
      <c r="G3" s="112"/>
    </row>
    <row r="4" spans="1:7" ht="14.4">
      <c r="A4" s="65" t="s">
        <v>293</v>
      </c>
      <c r="B4" s="62"/>
      <c r="C4" s="62"/>
      <c r="D4" s="62"/>
      <c r="E4" s="62"/>
      <c r="F4" s="62"/>
      <c r="G4" s="112"/>
    </row>
  </sheetData>
  <phoneticPr fontId="1" type="noConversion"/>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D9E73-F544-4A3E-83FF-142DB9A1D444}">
  <dimension ref="A1:G4"/>
  <sheetViews>
    <sheetView workbookViewId="0">
      <selection activeCell="N30" sqref="N30"/>
    </sheetView>
  </sheetViews>
  <sheetFormatPr defaultRowHeight="13.8"/>
  <sheetData>
    <row r="1" spans="1:7" ht="14.4">
      <c r="A1" s="71" t="s">
        <v>567</v>
      </c>
      <c r="B1" s="71" t="s">
        <v>365</v>
      </c>
      <c r="C1" s="71" t="s">
        <v>412</v>
      </c>
      <c r="D1" s="71" t="s">
        <v>488</v>
      </c>
      <c r="E1" s="71" t="s">
        <v>367</v>
      </c>
      <c r="F1" s="71" t="s">
        <v>417</v>
      </c>
      <c r="G1" s="71" t="s">
        <v>491</v>
      </c>
    </row>
    <row r="2" spans="1:7">
      <c r="A2" s="63"/>
      <c r="B2" s="83"/>
      <c r="C2" s="41"/>
      <c r="D2" s="41"/>
      <c r="E2" s="83"/>
      <c r="F2" s="41"/>
      <c r="G2" s="41"/>
    </row>
    <row r="3" spans="1:7">
      <c r="A3" s="63"/>
      <c r="B3" s="83"/>
      <c r="C3" s="41"/>
      <c r="D3" s="41"/>
      <c r="E3" s="83"/>
      <c r="F3" s="41"/>
      <c r="G3" s="41"/>
    </row>
    <row r="4" spans="1:7" ht="14.4">
      <c r="A4" s="81" t="s">
        <v>300</v>
      </c>
      <c r="B4" s="83"/>
      <c r="C4" s="41"/>
      <c r="D4" s="41"/>
      <c r="E4" s="83"/>
      <c r="F4" s="41"/>
      <c r="G4" s="41"/>
    </row>
  </sheetData>
  <phoneticPr fontId="1" type="noConversion"/>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D8EAC-2941-4765-8A6C-4BA0F97D14B0}">
  <dimension ref="A1:E4"/>
  <sheetViews>
    <sheetView workbookViewId="0">
      <selection activeCell="N26" sqref="N26"/>
    </sheetView>
  </sheetViews>
  <sheetFormatPr defaultRowHeight="13.8"/>
  <sheetData>
    <row r="1" spans="1:5" ht="14.4">
      <c r="A1" s="39" t="s">
        <v>585</v>
      </c>
      <c r="B1" s="39" t="s">
        <v>563</v>
      </c>
      <c r="C1" s="39" t="s">
        <v>564</v>
      </c>
      <c r="D1" s="39" t="s">
        <v>565</v>
      </c>
      <c r="E1" s="39" t="s">
        <v>566</v>
      </c>
    </row>
    <row r="2" spans="1:5">
      <c r="A2" s="135"/>
      <c r="B2" s="109"/>
      <c r="C2" s="109"/>
      <c r="D2" s="109"/>
      <c r="E2" s="109"/>
    </row>
    <row r="3" spans="1:5">
      <c r="A3" s="145"/>
      <c r="B3" s="109"/>
      <c r="C3" s="109"/>
      <c r="D3" s="109"/>
      <c r="E3" s="109"/>
    </row>
    <row r="4" spans="1:5" ht="14.4">
      <c r="A4" s="39" t="s">
        <v>350</v>
      </c>
      <c r="B4" s="109"/>
      <c r="C4" s="109" t="s">
        <v>39</v>
      </c>
      <c r="D4" s="109" t="s">
        <v>39</v>
      </c>
      <c r="E4" s="109" t="s">
        <v>39</v>
      </c>
    </row>
  </sheetData>
  <phoneticPr fontId="1" type="noConversion"/>
  <pageMargins left="0.7" right="0.7" top="0.75" bottom="0.75" header="0.3" footer="0.3"/>
  <pageSetup paperSize="9" orientation="portrait" verticalDpi="0" r:id="rId1"/>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6DBF3-6802-497D-A890-C6F13EEBEA81}">
  <dimension ref="A1:H7"/>
  <sheetViews>
    <sheetView workbookViewId="0">
      <selection activeCell="I27" sqref="I27"/>
    </sheetView>
  </sheetViews>
  <sheetFormatPr defaultRowHeight="13.8"/>
  <cols>
    <col min="1" max="1" width="35.5546875" customWidth="1"/>
  </cols>
  <sheetData>
    <row r="1" spans="1:8" ht="21.6">
      <c r="A1" s="150" t="s">
        <v>258</v>
      </c>
      <c r="B1" s="150" t="s">
        <v>307</v>
      </c>
      <c r="C1" s="150" t="s">
        <v>308</v>
      </c>
      <c r="D1" s="150" t="s">
        <v>604</v>
      </c>
      <c r="E1" s="150" t="s">
        <v>311</v>
      </c>
      <c r="F1" s="150" t="s">
        <v>313</v>
      </c>
      <c r="G1" s="150" t="s">
        <v>315</v>
      </c>
      <c r="H1" s="150" t="s">
        <v>600</v>
      </c>
    </row>
    <row r="2" spans="1:8">
      <c r="A2" s="57" t="s">
        <v>601</v>
      </c>
      <c r="B2" s="58"/>
      <c r="C2" s="58"/>
      <c r="D2" s="58"/>
      <c r="E2" s="58"/>
      <c r="F2" s="58"/>
      <c r="G2" s="58"/>
      <c r="H2" s="58"/>
    </row>
    <row r="3" spans="1:8">
      <c r="A3" s="57" t="s">
        <v>605</v>
      </c>
      <c r="B3" s="58"/>
      <c r="C3" s="58"/>
      <c r="D3" s="58"/>
      <c r="E3" s="58"/>
      <c r="F3" s="58"/>
      <c r="G3" s="58"/>
      <c r="H3" s="58"/>
    </row>
    <row r="4" spans="1:8">
      <c r="A4" s="57" t="s">
        <v>602</v>
      </c>
      <c r="B4" s="58"/>
      <c r="C4" s="58"/>
      <c r="D4" s="58"/>
      <c r="E4" s="58"/>
      <c r="F4" s="58"/>
      <c r="G4" s="58"/>
      <c r="H4" s="58"/>
    </row>
    <row r="5" spans="1:8">
      <c r="A5" s="57" t="s">
        <v>603</v>
      </c>
      <c r="B5" s="58"/>
      <c r="C5" s="58"/>
      <c r="D5" s="58"/>
      <c r="E5" s="58"/>
      <c r="F5" s="58"/>
      <c r="G5" s="58"/>
      <c r="H5" s="58"/>
    </row>
    <row r="6" spans="1:8">
      <c r="A6" s="57"/>
      <c r="B6" s="58"/>
      <c r="C6" s="58"/>
      <c r="D6" s="58"/>
      <c r="E6" s="58"/>
      <c r="F6" s="58"/>
      <c r="G6" s="58"/>
      <c r="H6" s="58"/>
    </row>
    <row r="7" spans="1:8">
      <c r="A7" s="151" t="s">
        <v>293</v>
      </c>
      <c r="B7" s="58"/>
      <c r="C7" s="58"/>
      <c r="D7" s="58"/>
      <c r="E7" s="58"/>
      <c r="F7" s="58"/>
      <c r="G7" s="58"/>
      <c r="H7" s="58"/>
    </row>
  </sheetData>
  <phoneticPr fontId="1" type="noConversion"/>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55A24-8640-4F57-8CD4-7E94F3122103}">
  <dimension ref="A1:E13"/>
  <sheetViews>
    <sheetView workbookViewId="0">
      <selection activeCell="C17" sqref="C17"/>
    </sheetView>
  </sheetViews>
  <sheetFormatPr defaultRowHeight="13.8"/>
  <sheetData>
    <row r="1" spans="1:5">
      <c r="A1" t="s">
        <v>258</v>
      </c>
      <c r="B1" t="s">
        <v>455</v>
      </c>
      <c r="C1" t="s">
        <v>456</v>
      </c>
      <c r="D1" t="s">
        <v>457</v>
      </c>
      <c r="E1" t="s">
        <v>293</v>
      </c>
    </row>
    <row r="2" spans="1:5">
      <c r="A2" t="s">
        <v>367</v>
      </c>
    </row>
    <row r="3" spans="1:5">
      <c r="A3" t="s">
        <v>463</v>
      </c>
    </row>
    <row r="4" spans="1:5">
      <c r="A4" s="128" t="s">
        <v>464</v>
      </c>
    </row>
    <row r="5" spans="1:5">
      <c r="A5" s="128" t="s">
        <v>465</v>
      </c>
    </row>
    <row r="6" spans="1:5">
      <c r="A6" s="128" t="s">
        <v>466</v>
      </c>
    </row>
    <row r="7" spans="1:5">
      <c r="A7" s="128" t="s">
        <v>467</v>
      </c>
    </row>
    <row r="8" spans="1:5">
      <c r="A8" t="s">
        <v>458</v>
      </c>
    </row>
    <row r="9" spans="1:5">
      <c r="A9" t="s">
        <v>459</v>
      </c>
    </row>
    <row r="10" spans="1:5">
      <c r="A10" t="s">
        <v>460</v>
      </c>
    </row>
    <row r="11" spans="1:5">
      <c r="A11" t="s">
        <v>461</v>
      </c>
    </row>
    <row r="12" spans="1:5">
      <c r="A12" t="s">
        <v>462</v>
      </c>
    </row>
    <row r="13" spans="1:5">
      <c r="A13" t="s">
        <v>365</v>
      </c>
    </row>
  </sheetData>
  <phoneticPr fontId="1" type="noConversion"/>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3A0B2-02A6-482B-95BE-68F163A8F93D}">
  <dimension ref="A1:C6"/>
  <sheetViews>
    <sheetView workbookViewId="0">
      <selection activeCell="D27" sqref="D27"/>
    </sheetView>
  </sheetViews>
  <sheetFormatPr defaultRowHeight="13.8"/>
  <cols>
    <col min="1" max="4" width="28.44140625" customWidth="1"/>
  </cols>
  <sheetData>
    <row r="1" spans="1:3" ht="15" thickTop="1">
      <c r="A1" s="92" t="s">
        <v>606</v>
      </c>
      <c r="B1" s="92" t="s">
        <v>607</v>
      </c>
      <c r="C1" s="30" t="s">
        <v>608</v>
      </c>
    </row>
    <row r="2" spans="1:3">
      <c r="A2" s="141"/>
      <c r="B2" s="118"/>
      <c r="C2" s="147"/>
    </row>
    <row r="3" spans="1:3">
      <c r="A3" s="141"/>
      <c r="B3" s="118"/>
      <c r="C3" s="147"/>
    </row>
    <row r="4" spans="1:3">
      <c r="A4" s="141"/>
      <c r="B4" s="118"/>
      <c r="C4" s="147"/>
    </row>
    <row r="5" spans="1:3" ht="15" thickBot="1">
      <c r="A5" s="120" t="s">
        <v>609</v>
      </c>
      <c r="B5" s="119"/>
      <c r="C5" s="148"/>
    </row>
    <row r="6" spans="1:3" ht="14.4" thickTop="1"/>
  </sheetData>
  <phoneticPr fontId="1" type="noConversion"/>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445C2-AAF4-4D67-9D60-69E4D3D201CF}">
  <dimension ref="A1:B7"/>
  <sheetViews>
    <sheetView workbookViewId="0">
      <selection activeCell="M24" sqref="M24"/>
    </sheetView>
  </sheetViews>
  <sheetFormatPr defaultRowHeight="13.8"/>
  <sheetData>
    <row r="1" spans="1:2" ht="14.4">
      <c r="A1" s="81" t="s">
        <v>610</v>
      </c>
      <c r="B1" s="152" t="s">
        <v>611</v>
      </c>
    </row>
    <row r="2" spans="1:2" ht="14.4">
      <c r="A2" s="61" t="s">
        <v>383</v>
      </c>
      <c r="B2" s="83"/>
    </row>
    <row r="3" spans="1:2">
      <c r="A3" s="63"/>
      <c r="B3" s="83"/>
    </row>
    <row r="4" spans="1:2" ht="14.4">
      <c r="A4" s="81" t="s">
        <v>384</v>
      </c>
      <c r="B4" s="83"/>
    </row>
    <row r="5" spans="1:2" ht="14.4">
      <c r="A5" s="61" t="s">
        <v>385</v>
      </c>
      <c r="B5" s="83"/>
    </row>
    <row r="6" spans="1:2">
      <c r="A6" s="63"/>
      <c r="B6" s="83"/>
    </row>
    <row r="7" spans="1:2" ht="14.4">
      <c r="A7" s="81" t="s">
        <v>386</v>
      </c>
      <c r="B7" s="83"/>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9206E-66BA-4298-81A9-78B5508AC315}">
  <dimension ref="A1:E18"/>
  <sheetViews>
    <sheetView workbookViewId="0">
      <selection activeCell="F22" sqref="F22"/>
    </sheetView>
  </sheetViews>
  <sheetFormatPr defaultRowHeight="13.8"/>
  <cols>
    <col min="1" max="1" width="51.6640625" bestFit="1" customWidth="1"/>
    <col min="2" max="2" width="11.6640625" bestFit="1" customWidth="1"/>
    <col min="3" max="3" width="7.5546875" bestFit="1" customWidth="1"/>
    <col min="4" max="4" width="9.5546875" bestFit="1" customWidth="1"/>
    <col min="5" max="5" width="11.6640625" bestFit="1" customWidth="1"/>
  </cols>
  <sheetData>
    <row r="1" spans="1:5" ht="15" thickTop="1">
      <c r="A1" s="7" t="s">
        <v>57</v>
      </c>
      <c r="B1" s="7" t="s">
        <v>55</v>
      </c>
      <c r="C1" s="7" t="s">
        <v>30</v>
      </c>
      <c r="D1" s="7" t="s">
        <v>31</v>
      </c>
      <c r="E1" s="30" t="s">
        <v>56</v>
      </c>
    </row>
    <row r="2" spans="1:5" ht="14.4">
      <c r="A2" s="8" t="s">
        <v>32</v>
      </c>
      <c r="B2" s="25"/>
      <c r="C2" s="25"/>
      <c r="D2" s="25"/>
      <c r="E2" s="26"/>
    </row>
    <row r="3" spans="1:5" ht="14.4">
      <c r="A3" s="15" t="s">
        <v>58</v>
      </c>
      <c r="B3" s="12" t="s">
        <v>2</v>
      </c>
      <c r="C3" s="12" t="s">
        <v>2</v>
      </c>
      <c r="D3" s="12" t="s">
        <v>2</v>
      </c>
      <c r="E3" s="16" t="s">
        <v>2</v>
      </c>
    </row>
    <row r="4" spans="1:5" ht="14.4">
      <c r="A4" s="15" t="s">
        <v>59</v>
      </c>
      <c r="B4" s="12" t="s">
        <v>2</v>
      </c>
      <c r="C4" s="12" t="s">
        <v>2</v>
      </c>
      <c r="D4" s="12" t="s">
        <v>2</v>
      </c>
      <c r="E4" s="16" t="s">
        <v>2</v>
      </c>
    </row>
    <row r="5" spans="1:5" ht="14.4">
      <c r="A5" s="15" t="s">
        <v>60</v>
      </c>
      <c r="B5" s="12" t="s">
        <v>2</v>
      </c>
      <c r="C5" s="13"/>
      <c r="D5" s="12" t="s">
        <v>2</v>
      </c>
      <c r="E5" s="16" t="s">
        <v>2</v>
      </c>
    </row>
    <row r="6" spans="1:5" ht="14.4">
      <c r="A6" s="15" t="s">
        <v>61</v>
      </c>
      <c r="B6" s="12" t="s">
        <v>2</v>
      </c>
      <c r="C6" s="12" t="s">
        <v>2</v>
      </c>
      <c r="D6" s="12"/>
      <c r="E6" s="18" t="s">
        <v>39</v>
      </c>
    </row>
    <row r="7" spans="1:5" ht="14.4">
      <c r="A7" s="15" t="s">
        <v>62</v>
      </c>
      <c r="B7" s="19" t="s">
        <v>39</v>
      </c>
      <c r="C7" s="12" t="s">
        <v>2</v>
      </c>
      <c r="D7" s="12" t="s">
        <v>2</v>
      </c>
      <c r="E7" s="16" t="s">
        <v>2</v>
      </c>
    </row>
    <row r="8" spans="1:5" ht="14.4">
      <c r="A8" s="15" t="s">
        <v>63</v>
      </c>
      <c r="B8" s="12" t="s">
        <v>2</v>
      </c>
      <c r="C8" s="13"/>
      <c r="D8" s="12" t="s">
        <v>2</v>
      </c>
      <c r="E8" s="16" t="s">
        <v>2</v>
      </c>
    </row>
    <row r="9" spans="1:5">
      <c r="A9" s="9" t="s">
        <v>13</v>
      </c>
      <c r="B9" s="13"/>
      <c r="C9" s="13"/>
      <c r="D9" s="13"/>
      <c r="E9" s="14"/>
    </row>
    <row r="10" spans="1:5">
      <c r="A10" s="9"/>
      <c r="B10" s="13"/>
      <c r="C10" s="13"/>
      <c r="D10" s="13"/>
      <c r="E10" s="14"/>
    </row>
    <row r="11" spans="1:5" ht="28.8">
      <c r="A11" s="8" t="s">
        <v>64</v>
      </c>
      <c r="B11" s="13"/>
      <c r="C11" s="13"/>
      <c r="D11" s="13"/>
      <c r="E11" s="14"/>
    </row>
    <row r="12" spans="1:5" ht="14.4">
      <c r="A12" s="15" t="s">
        <v>65</v>
      </c>
      <c r="B12" s="19" t="s">
        <v>39</v>
      </c>
      <c r="C12" s="12" t="s">
        <v>2</v>
      </c>
      <c r="D12" s="12" t="s">
        <v>2</v>
      </c>
      <c r="E12" s="16" t="s">
        <v>2</v>
      </c>
    </row>
    <row r="13" spans="1:5">
      <c r="A13" s="9" t="s">
        <v>13</v>
      </c>
      <c r="B13" s="13"/>
      <c r="C13" s="13"/>
      <c r="D13" s="13"/>
      <c r="E13" s="14"/>
    </row>
    <row r="14" spans="1:5">
      <c r="A14" s="9"/>
      <c r="B14" s="13"/>
      <c r="C14" s="13"/>
      <c r="D14" s="13"/>
      <c r="E14" s="14"/>
    </row>
    <row r="15" spans="1:5" ht="14.4">
      <c r="A15" s="8" t="s">
        <v>66</v>
      </c>
      <c r="B15" s="13"/>
      <c r="C15" s="13"/>
      <c r="D15" s="13"/>
      <c r="E15" s="14"/>
    </row>
    <row r="16" spans="1:5" ht="14.4">
      <c r="A16" s="15" t="s">
        <v>67</v>
      </c>
      <c r="B16" s="13"/>
      <c r="C16" s="12" t="s">
        <v>2</v>
      </c>
      <c r="D16" s="12" t="s">
        <v>2</v>
      </c>
      <c r="E16" s="16" t="s">
        <v>2</v>
      </c>
    </row>
    <row r="17" spans="1:5" ht="14.4" thickBot="1">
      <c r="A17" s="27" t="s">
        <v>13</v>
      </c>
      <c r="B17" s="28"/>
      <c r="C17" s="28"/>
      <c r="D17" s="28"/>
      <c r="E17" s="29"/>
    </row>
    <row r="18" spans="1:5" ht="14.4" thickTop="1"/>
  </sheetData>
  <phoneticPr fontId="1" type="noConversion"/>
  <pageMargins left="0.7" right="0.7" top="0.75" bottom="0.75" header="0.3" footer="0.3"/>
  <pageSetup paperSize="9" orientation="portrait" verticalDpi="0" r:id="rId1"/>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65C9D-5CDF-46A1-A2B1-30D28E09A670}">
  <dimension ref="A1:E7"/>
  <sheetViews>
    <sheetView workbookViewId="0">
      <selection activeCell="K27" sqref="K27"/>
    </sheetView>
  </sheetViews>
  <sheetFormatPr defaultRowHeight="13.8"/>
  <cols>
    <col min="1" max="1" width="28.21875" bestFit="1" customWidth="1"/>
  </cols>
  <sheetData>
    <row r="1" spans="1:5">
      <c r="A1" t="s">
        <v>612</v>
      </c>
      <c r="B1" t="s">
        <v>280</v>
      </c>
      <c r="C1" t="s">
        <v>514</v>
      </c>
      <c r="D1" t="s">
        <v>506</v>
      </c>
      <c r="E1" t="s">
        <v>279</v>
      </c>
    </row>
    <row r="2" spans="1:5">
      <c r="A2" t="s">
        <v>613</v>
      </c>
    </row>
    <row r="3" spans="1:5">
      <c r="A3" t="s">
        <v>614</v>
      </c>
    </row>
    <row r="4" spans="1:5">
      <c r="A4" t="s">
        <v>615</v>
      </c>
    </row>
    <row r="5" spans="1:5">
      <c r="A5" t="s">
        <v>616</v>
      </c>
    </row>
    <row r="6" spans="1:5">
      <c r="A6" t="s">
        <v>617</v>
      </c>
    </row>
    <row r="7" spans="1:5">
      <c r="A7" t="s">
        <v>618</v>
      </c>
    </row>
  </sheetData>
  <phoneticPr fontId="1" type="noConversion"/>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13470-6407-452A-BA4A-1596A6720C19}">
  <dimension ref="A1:L11"/>
  <sheetViews>
    <sheetView workbookViewId="0">
      <selection activeCell="H20" sqref="H20"/>
    </sheetView>
  </sheetViews>
  <sheetFormatPr defaultRowHeight="13.8"/>
  <cols>
    <col min="1" max="1" width="11.6640625" bestFit="1" customWidth="1"/>
    <col min="2" max="4" width="9.5546875" bestFit="1" customWidth="1"/>
    <col min="5" max="5" width="24.88671875" bestFit="1" customWidth="1"/>
    <col min="6" max="6" width="18.33203125" bestFit="1" customWidth="1"/>
    <col min="7" max="7" width="13.88671875" bestFit="1" customWidth="1"/>
    <col min="8" max="8" width="24.88671875" bestFit="1" customWidth="1"/>
    <col min="9" max="9" width="13.88671875" bestFit="1" customWidth="1"/>
    <col min="10" max="10" width="5.5546875" bestFit="1" customWidth="1"/>
    <col min="11" max="11" width="9.5546875" bestFit="1" customWidth="1"/>
    <col min="12" max="12" width="18.33203125" bestFit="1" customWidth="1"/>
  </cols>
  <sheetData>
    <row r="1" spans="1:12" ht="15" customHeight="1" thickTop="1">
      <c r="A1" s="142" t="s">
        <v>586</v>
      </c>
      <c r="B1" s="136" t="s">
        <v>619</v>
      </c>
      <c r="C1" s="33" t="s">
        <v>620</v>
      </c>
      <c r="D1" s="33" t="s">
        <v>621</v>
      </c>
      <c r="E1" s="146" t="s">
        <v>622</v>
      </c>
      <c r="F1" s="146" t="s">
        <v>623</v>
      </c>
      <c r="G1" s="153" t="s">
        <v>624</v>
      </c>
      <c r="H1" s="33" t="s">
        <v>628</v>
      </c>
      <c r="I1" s="146" t="s">
        <v>629</v>
      </c>
      <c r="J1" s="146" t="s">
        <v>286</v>
      </c>
      <c r="K1" s="136" t="s">
        <v>590</v>
      </c>
      <c r="L1" s="139" t="s">
        <v>627</v>
      </c>
    </row>
    <row r="2" spans="1:12" ht="28.8">
      <c r="A2" s="86" t="s">
        <v>625</v>
      </c>
      <c r="B2" s="118"/>
      <c r="C2" s="13"/>
      <c r="D2" s="13"/>
      <c r="E2" s="118"/>
      <c r="F2" s="118"/>
      <c r="G2" s="147"/>
      <c r="H2" s="13"/>
      <c r="I2" s="118"/>
      <c r="J2" s="118"/>
      <c r="K2" s="13"/>
      <c r="L2" s="14"/>
    </row>
    <row r="3" spans="1:12">
      <c r="A3" s="9"/>
      <c r="B3" s="118"/>
      <c r="C3" s="13"/>
      <c r="D3" s="13"/>
      <c r="E3" s="118"/>
      <c r="F3" s="118"/>
      <c r="G3" s="147"/>
      <c r="H3" s="13"/>
      <c r="I3" s="118"/>
      <c r="J3" s="118"/>
      <c r="K3" s="13"/>
      <c r="L3" s="14"/>
    </row>
    <row r="4" spans="1:12">
      <c r="A4" s="9"/>
      <c r="B4" s="118"/>
      <c r="C4" s="13"/>
      <c r="D4" s="13"/>
      <c r="E4" s="118"/>
      <c r="F4" s="118"/>
      <c r="G4" s="147"/>
      <c r="H4" s="13"/>
      <c r="I4" s="118"/>
      <c r="J4" s="118"/>
      <c r="K4" s="13"/>
      <c r="L4" s="14"/>
    </row>
    <row r="5" spans="1:12" ht="14.4">
      <c r="A5" s="33" t="s">
        <v>537</v>
      </c>
      <c r="B5" s="118"/>
      <c r="C5" s="13"/>
      <c r="D5" s="13"/>
      <c r="E5" s="118"/>
      <c r="F5" s="118"/>
      <c r="G5" s="147"/>
      <c r="H5" s="13"/>
      <c r="I5" s="118"/>
      <c r="J5" s="118"/>
      <c r="K5" s="13"/>
      <c r="L5" s="14"/>
    </row>
    <row r="6" spans="1:12" ht="28.8">
      <c r="A6" s="86" t="s">
        <v>626</v>
      </c>
      <c r="B6" s="118"/>
      <c r="C6" s="13"/>
      <c r="D6" s="13"/>
      <c r="E6" s="118"/>
      <c r="F6" s="118"/>
      <c r="G6" s="147"/>
      <c r="H6" s="13"/>
      <c r="I6" s="118"/>
      <c r="J6" s="118"/>
      <c r="K6" s="13"/>
      <c r="L6" s="14"/>
    </row>
    <row r="7" spans="1:12">
      <c r="A7" s="9"/>
      <c r="B7" s="118"/>
      <c r="C7" s="13"/>
      <c r="D7" s="13"/>
      <c r="E7" s="118"/>
      <c r="F7" s="118"/>
      <c r="G7" s="147"/>
      <c r="H7" s="13"/>
      <c r="I7" s="118"/>
      <c r="J7" s="118"/>
      <c r="K7" s="13"/>
      <c r="L7" s="14"/>
    </row>
    <row r="8" spans="1:12">
      <c r="A8" s="9"/>
      <c r="B8" s="118"/>
      <c r="C8" s="13"/>
      <c r="D8" s="13"/>
      <c r="E8" s="118"/>
      <c r="F8" s="118"/>
      <c r="G8" s="147"/>
      <c r="H8" s="13"/>
      <c r="I8" s="118"/>
      <c r="J8" s="118"/>
      <c r="K8" s="13"/>
      <c r="L8" s="14"/>
    </row>
    <row r="9" spans="1:12" ht="14.4">
      <c r="A9" s="33" t="s">
        <v>537</v>
      </c>
      <c r="B9" s="118"/>
      <c r="C9" s="13"/>
      <c r="D9" s="13"/>
      <c r="E9" s="118"/>
      <c r="F9" s="118"/>
      <c r="G9" s="147"/>
      <c r="H9" s="13"/>
      <c r="I9" s="118"/>
      <c r="J9" s="118"/>
      <c r="K9" s="13"/>
      <c r="L9" s="14"/>
    </row>
    <row r="10" spans="1:12" ht="15" thickBot="1">
      <c r="A10" s="96" t="s">
        <v>350</v>
      </c>
      <c r="B10" s="119"/>
      <c r="C10" s="21"/>
      <c r="D10" s="21"/>
      <c r="E10" s="119"/>
      <c r="F10" s="119"/>
      <c r="G10" s="148"/>
      <c r="H10" s="21"/>
      <c r="I10" s="119"/>
      <c r="J10" s="119"/>
      <c r="K10" s="21"/>
      <c r="L10" s="22"/>
    </row>
    <row r="11" spans="1:12" ht="14.4" thickTop="1"/>
  </sheetData>
  <phoneticPr fontId="1" type="noConversion"/>
  <pageMargins left="0.7" right="0.7" top="0.75" bottom="0.75" header="0.3" footer="0.3"/>
  <pageSetup paperSize="9" orientation="portrait" verticalDpi="0" r:id="rId1"/>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0ABD-4516-4D00-B442-DCA481C4E328}">
  <dimension ref="A1:D19"/>
  <sheetViews>
    <sheetView workbookViewId="0">
      <selection activeCell="G23" sqref="G23"/>
    </sheetView>
  </sheetViews>
  <sheetFormatPr defaultRowHeight="13.8"/>
  <cols>
    <col min="1" max="1" width="44.5546875" customWidth="1"/>
    <col min="4" max="4" width="6.5546875" bestFit="1" customWidth="1"/>
  </cols>
  <sheetData>
    <row r="1" spans="1:4" ht="14.4">
      <c r="A1" s="38" t="s">
        <v>630</v>
      </c>
      <c r="B1" s="39" t="s">
        <v>631</v>
      </c>
      <c r="C1" s="39" t="s">
        <v>632</v>
      </c>
      <c r="D1" s="39" t="s">
        <v>651</v>
      </c>
    </row>
    <row r="2" spans="1:4" ht="15.6">
      <c r="A2" s="154" t="s">
        <v>633</v>
      </c>
      <c r="B2" s="155"/>
      <c r="C2" s="155"/>
      <c r="D2" s="155"/>
    </row>
    <row r="3" spans="1:4" ht="15.6">
      <c r="A3" s="154" t="s">
        <v>634</v>
      </c>
      <c r="B3" s="155"/>
      <c r="C3" s="155"/>
      <c r="D3" s="155"/>
    </row>
    <row r="4" spans="1:4" ht="15.6">
      <c r="A4" s="154" t="s">
        <v>635</v>
      </c>
      <c r="B4" s="155"/>
      <c r="C4" s="155"/>
      <c r="D4" s="155"/>
    </row>
    <row r="5" spans="1:4" ht="15.6">
      <c r="A5" s="154" t="s">
        <v>636</v>
      </c>
      <c r="B5" s="155"/>
      <c r="C5" s="155"/>
      <c r="D5" s="155"/>
    </row>
    <row r="6" spans="1:4" ht="15.6">
      <c r="A6" s="154" t="s">
        <v>637</v>
      </c>
      <c r="B6" s="155"/>
      <c r="C6" s="155"/>
      <c r="D6" s="155"/>
    </row>
    <row r="7" spans="1:4" ht="15.6">
      <c r="A7" s="154" t="s">
        <v>638</v>
      </c>
      <c r="B7" s="155"/>
      <c r="C7" s="155"/>
      <c r="D7" s="155"/>
    </row>
    <row r="8" spans="1:4" ht="15.6">
      <c r="A8" s="154" t="s">
        <v>639</v>
      </c>
      <c r="B8" s="155"/>
      <c r="C8" s="155"/>
      <c r="D8" s="155"/>
    </row>
    <row r="9" spans="1:4" ht="15.6">
      <c r="A9" s="154" t="s">
        <v>640</v>
      </c>
      <c r="B9" s="155"/>
      <c r="C9" s="155"/>
      <c r="D9" s="155"/>
    </row>
    <row r="10" spans="1:4" ht="15.6">
      <c r="A10" s="154" t="s">
        <v>641</v>
      </c>
      <c r="B10" s="155"/>
      <c r="C10" s="155"/>
      <c r="D10" s="155"/>
    </row>
    <row r="11" spans="1:4" ht="15.6">
      <c r="A11" s="154" t="s">
        <v>642</v>
      </c>
      <c r="B11" s="155"/>
      <c r="C11" s="155"/>
      <c r="D11" s="155"/>
    </row>
    <row r="12" spans="1:4" ht="15.6">
      <c r="A12" s="154" t="s">
        <v>643</v>
      </c>
      <c r="B12" s="155"/>
      <c r="C12" s="155"/>
      <c r="D12" s="155"/>
    </row>
    <row r="13" spans="1:4" ht="15.6">
      <c r="A13" s="154" t="s">
        <v>644</v>
      </c>
      <c r="B13" s="155"/>
      <c r="C13" s="155"/>
      <c r="D13" s="155"/>
    </row>
    <row r="14" spans="1:4" ht="15.6">
      <c r="A14" s="154" t="s">
        <v>645</v>
      </c>
      <c r="B14" s="155"/>
      <c r="C14" s="155"/>
      <c r="D14" s="155"/>
    </row>
    <row r="15" spans="1:4" ht="15.6">
      <c r="A15" s="154" t="s">
        <v>646</v>
      </c>
      <c r="B15" s="155"/>
      <c r="C15" s="155"/>
      <c r="D15" s="155"/>
    </row>
    <row r="16" spans="1:4" ht="15.6">
      <c r="A16" s="154" t="s">
        <v>647</v>
      </c>
      <c r="B16" s="155"/>
      <c r="C16" s="155"/>
      <c r="D16" s="155"/>
    </row>
    <row r="17" spans="1:4" ht="15.6">
      <c r="A17" s="154" t="s">
        <v>648</v>
      </c>
      <c r="B17" s="155"/>
      <c r="C17" s="155"/>
      <c r="D17" s="155"/>
    </row>
    <row r="18" spans="1:4" ht="15.6">
      <c r="A18" s="154" t="s">
        <v>649</v>
      </c>
      <c r="B18" s="155"/>
      <c r="C18" s="155"/>
      <c r="D18" s="155"/>
    </row>
    <row r="19" spans="1:4" ht="15.6">
      <c r="A19" s="154" t="s">
        <v>650</v>
      </c>
      <c r="B19" s="155"/>
      <c r="C19" s="155"/>
      <c r="D19" s="155"/>
    </row>
  </sheetData>
  <phoneticPr fontId="1" type="noConversion"/>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E1CA6-3104-42B3-B69C-6EFC1B11DBB2}">
  <dimension ref="A1:D19"/>
  <sheetViews>
    <sheetView workbookViewId="0">
      <selection activeCell="F14" sqref="F14"/>
    </sheetView>
  </sheetViews>
  <sheetFormatPr defaultRowHeight="13.8"/>
  <cols>
    <col min="1" max="1" width="62.109375" customWidth="1"/>
  </cols>
  <sheetData>
    <row r="1" spans="1:4" ht="14.4">
      <c r="A1" s="38" t="s">
        <v>630</v>
      </c>
      <c r="B1" s="39" t="s">
        <v>631</v>
      </c>
      <c r="C1" s="39" t="s">
        <v>632</v>
      </c>
      <c r="D1" s="39" t="s">
        <v>651</v>
      </c>
    </row>
    <row r="2" spans="1:4" ht="15.6">
      <c r="A2" s="154" t="s">
        <v>633</v>
      </c>
      <c r="B2" s="155"/>
      <c r="C2" s="155"/>
      <c r="D2" s="155"/>
    </row>
    <row r="3" spans="1:4" ht="15.6">
      <c r="A3" s="154" t="s">
        <v>634</v>
      </c>
      <c r="B3" s="155"/>
      <c r="C3" s="155"/>
      <c r="D3" s="155"/>
    </row>
    <row r="4" spans="1:4" ht="15.6">
      <c r="A4" s="154" t="s">
        <v>635</v>
      </c>
      <c r="B4" s="155"/>
      <c r="C4" s="155"/>
      <c r="D4" s="155"/>
    </row>
    <row r="5" spans="1:4" ht="15.6">
      <c r="A5" s="154" t="s">
        <v>636</v>
      </c>
      <c r="B5" s="155"/>
      <c r="C5" s="155"/>
      <c r="D5" s="155"/>
    </row>
    <row r="6" spans="1:4" ht="15.6">
      <c r="A6" s="154" t="s">
        <v>637</v>
      </c>
      <c r="B6" s="155"/>
      <c r="C6" s="155"/>
      <c r="D6" s="155"/>
    </row>
    <row r="7" spans="1:4" ht="15.6">
      <c r="A7" s="154" t="s">
        <v>638</v>
      </c>
      <c r="B7" s="155"/>
      <c r="C7" s="155"/>
      <c r="D7" s="155"/>
    </row>
    <row r="8" spans="1:4" ht="15.6">
      <c r="A8" s="154" t="s">
        <v>639</v>
      </c>
      <c r="B8" s="155"/>
      <c r="C8" s="155"/>
      <c r="D8" s="155"/>
    </row>
    <row r="9" spans="1:4" ht="15.6">
      <c r="A9" s="154" t="s">
        <v>640</v>
      </c>
      <c r="B9" s="155"/>
      <c r="C9" s="155"/>
      <c r="D9" s="155"/>
    </row>
    <row r="10" spans="1:4" ht="15.6">
      <c r="A10" s="154" t="s">
        <v>641</v>
      </c>
      <c r="B10" s="155"/>
      <c r="C10" s="155"/>
      <c r="D10" s="155"/>
    </row>
    <row r="11" spans="1:4" ht="15.6">
      <c r="A11" s="154" t="s">
        <v>642</v>
      </c>
      <c r="B11" s="155"/>
      <c r="C11" s="155"/>
      <c r="D11" s="155"/>
    </row>
    <row r="12" spans="1:4" ht="15.6">
      <c r="A12" s="154" t="s">
        <v>643</v>
      </c>
      <c r="B12" s="155"/>
      <c r="C12" s="155"/>
      <c r="D12" s="155"/>
    </row>
    <row r="13" spans="1:4" ht="15.6">
      <c r="A13" s="154" t="s">
        <v>644</v>
      </c>
      <c r="B13" s="155"/>
      <c r="C13" s="155"/>
      <c r="D13" s="155"/>
    </row>
    <row r="14" spans="1:4" ht="15.6">
      <c r="A14" s="154" t="s">
        <v>645</v>
      </c>
      <c r="B14" s="155"/>
      <c r="C14" s="155"/>
      <c r="D14" s="155"/>
    </row>
    <row r="15" spans="1:4" ht="15.6">
      <c r="A15" s="154" t="s">
        <v>646</v>
      </c>
      <c r="B15" s="155"/>
      <c r="C15" s="155"/>
      <c r="D15" s="155"/>
    </row>
    <row r="16" spans="1:4" ht="15.6">
      <c r="A16" s="154" t="s">
        <v>647</v>
      </c>
      <c r="B16" s="155"/>
      <c r="C16" s="155"/>
      <c r="D16" s="155"/>
    </row>
    <row r="17" spans="1:4" ht="15.6">
      <c r="A17" s="154" t="s">
        <v>648</v>
      </c>
      <c r="B17" s="155"/>
      <c r="C17" s="155"/>
      <c r="D17" s="155"/>
    </row>
    <row r="18" spans="1:4" ht="15.6">
      <c r="A18" s="154" t="s">
        <v>649</v>
      </c>
      <c r="B18" s="155"/>
      <c r="C18" s="155"/>
      <c r="D18" s="155"/>
    </row>
    <row r="19" spans="1:4" ht="15.6">
      <c r="A19" s="154" t="s">
        <v>650</v>
      </c>
      <c r="B19" s="155"/>
      <c r="C19" s="155"/>
      <c r="D19" s="155"/>
    </row>
  </sheetData>
  <phoneticPr fontId="1" type="noConversion"/>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5A555-00CC-4E3A-87A0-EAFE852E87B7}">
  <dimension ref="A1:C17"/>
  <sheetViews>
    <sheetView workbookViewId="0">
      <selection activeCell="E17" sqref="E17"/>
    </sheetView>
  </sheetViews>
  <sheetFormatPr defaultRowHeight="13.8"/>
  <cols>
    <col min="1" max="1" width="35.88671875" bestFit="1" customWidth="1"/>
  </cols>
  <sheetData>
    <row r="1" spans="1:3" ht="14.4">
      <c r="A1" s="38" t="s">
        <v>652</v>
      </c>
      <c r="B1" s="39" t="s">
        <v>631</v>
      </c>
      <c r="C1" s="39" t="s">
        <v>632</v>
      </c>
    </row>
    <row r="2" spans="1:3" ht="15.6">
      <c r="A2" s="154" t="s">
        <v>633</v>
      </c>
      <c r="B2" s="155"/>
      <c r="C2" s="155"/>
    </row>
    <row r="3" spans="1:3" ht="15.6">
      <c r="A3" s="154" t="s">
        <v>634</v>
      </c>
      <c r="B3" s="155"/>
      <c r="C3" s="155"/>
    </row>
    <row r="4" spans="1:3" ht="15.6">
      <c r="A4" s="154" t="s">
        <v>635</v>
      </c>
      <c r="B4" s="155"/>
      <c r="C4" s="155"/>
    </row>
    <row r="5" spans="1:3" ht="15.6">
      <c r="A5" s="154" t="s">
        <v>636</v>
      </c>
      <c r="B5" s="155"/>
      <c r="C5" s="155"/>
    </row>
    <row r="6" spans="1:3" ht="15.6">
      <c r="A6" s="154" t="s">
        <v>637</v>
      </c>
      <c r="B6" s="155"/>
      <c r="C6" s="155"/>
    </row>
    <row r="7" spans="1:3" ht="15.6">
      <c r="A7" s="154" t="s">
        <v>638</v>
      </c>
      <c r="B7" s="155"/>
      <c r="C7" s="155"/>
    </row>
    <row r="8" spans="1:3" ht="15.6">
      <c r="A8" s="154" t="s">
        <v>639</v>
      </c>
      <c r="B8" s="155"/>
      <c r="C8" s="155"/>
    </row>
    <row r="9" spans="1:3" ht="15.6">
      <c r="A9" s="154" t="s">
        <v>640</v>
      </c>
      <c r="B9" s="155"/>
      <c r="C9" s="155"/>
    </row>
    <row r="10" spans="1:3" ht="15.6">
      <c r="A10" s="154" t="s">
        <v>641</v>
      </c>
      <c r="B10" s="155"/>
      <c r="C10" s="155"/>
    </row>
    <row r="11" spans="1:3" ht="15.6">
      <c r="A11" s="154" t="s">
        <v>653</v>
      </c>
      <c r="B11" s="155"/>
      <c r="C11" s="155"/>
    </row>
    <row r="12" spans="1:3" ht="15.6">
      <c r="A12" s="154" t="s">
        <v>643</v>
      </c>
      <c r="B12" s="155"/>
      <c r="C12" s="155"/>
    </row>
    <row r="13" spans="1:3" ht="15.6">
      <c r="A13" s="154" t="s">
        <v>644</v>
      </c>
      <c r="B13" s="155"/>
      <c r="C13" s="155"/>
    </row>
    <row r="14" spans="1:3" ht="15.6">
      <c r="A14" s="154" t="s">
        <v>647</v>
      </c>
      <c r="B14" s="155"/>
      <c r="C14" s="155"/>
    </row>
    <row r="15" spans="1:3" ht="15.6">
      <c r="A15" s="154" t="s">
        <v>648</v>
      </c>
      <c r="B15" s="155"/>
      <c r="C15" s="155"/>
    </row>
    <row r="16" spans="1:3" ht="15.6">
      <c r="A16" s="154" t="s">
        <v>649</v>
      </c>
      <c r="B16" s="155"/>
      <c r="C16" s="155"/>
    </row>
    <row r="17" spans="1:3" ht="15.6">
      <c r="A17" s="154" t="s">
        <v>654</v>
      </c>
      <c r="B17" s="155"/>
      <c r="C17" s="155"/>
    </row>
  </sheetData>
  <phoneticPr fontId="1" type="noConversion"/>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4B5E4-EB32-4205-9DED-E44228D9494B}">
  <dimension ref="A1:C17"/>
  <sheetViews>
    <sheetView workbookViewId="0">
      <selection activeCell="B20" sqref="B20"/>
    </sheetView>
  </sheetViews>
  <sheetFormatPr defaultRowHeight="13.8"/>
  <cols>
    <col min="1" max="1" width="35.88671875" bestFit="1" customWidth="1"/>
    <col min="2" max="2" width="16.6640625" customWidth="1"/>
    <col min="3" max="3" width="16.5546875" customWidth="1"/>
  </cols>
  <sheetData>
    <row r="1" spans="1:3" ht="14.4">
      <c r="A1" s="39" t="s">
        <v>652</v>
      </c>
      <c r="B1" s="39" t="s">
        <v>631</v>
      </c>
      <c r="C1" s="39" t="s">
        <v>632</v>
      </c>
    </row>
    <row r="2" spans="1:3" ht="15.6">
      <c r="A2" s="154" t="s">
        <v>633</v>
      </c>
      <c r="B2" s="155"/>
      <c r="C2" s="155"/>
    </row>
    <row r="3" spans="1:3" ht="15.6">
      <c r="A3" s="154" t="s">
        <v>634</v>
      </c>
      <c r="B3" s="155"/>
      <c r="C3" s="155"/>
    </row>
    <row r="4" spans="1:3" ht="15.6">
      <c r="A4" s="154" t="s">
        <v>635</v>
      </c>
      <c r="B4" s="155"/>
      <c r="C4" s="155"/>
    </row>
    <row r="5" spans="1:3" ht="15.6">
      <c r="A5" s="154" t="s">
        <v>636</v>
      </c>
      <c r="B5" s="155"/>
      <c r="C5" s="155"/>
    </row>
    <row r="6" spans="1:3" ht="15.6">
      <c r="A6" s="154" t="s">
        <v>637</v>
      </c>
      <c r="B6" s="155"/>
      <c r="C6" s="155"/>
    </row>
    <row r="7" spans="1:3" ht="15.6">
      <c r="A7" s="154" t="s">
        <v>638</v>
      </c>
      <c r="B7" s="155"/>
      <c r="C7" s="155"/>
    </row>
    <row r="8" spans="1:3" ht="15.6">
      <c r="A8" s="154" t="s">
        <v>639</v>
      </c>
      <c r="B8" s="155"/>
      <c r="C8" s="155"/>
    </row>
    <row r="9" spans="1:3" ht="15.6">
      <c r="A9" s="154" t="s">
        <v>640</v>
      </c>
      <c r="B9" s="155"/>
      <c r="C9" s="155"/>
    </row>
    <row r="10" spans="1:3" ht="15.6">
      <c r="A10" s="154" t="s">
        <v>641</v>
      </c>
      <c r="B10" s="155"/>
      <c r="C10" s="155"/>
    </row>
    <row r="11" spans="1:3" ht="15.6">
      <c r="A11" s="154" t="s">
        <v>653</v>
      </c>
      <c r="B11" s="155"/>
      <c r="C11" s="155"/>
    </row>
    <row r="12" spans="1:3" ht="15.6">
      <c r="A12" s="154" t="s">
        <v>643</v>
      </c>
      <c r="B12" s="155"/>
      <c r="C12" s="155"/>
    </row>
    <row r="13" spans="1:3" ht="15.6">
      <c r="A13" s="154" t="s">
        <v>644</v>
      </c>
      <c r="B13" s="155"/>
      <c r="C13" s="155"/>
    </row>
    <row r="14" spans="1:3" ht="15.6">
      <c r="A14" s="154" t="s">
        <v>647</v>
      </c>
      <c r="B14" s="155"/>
      <c r="C14" s="155"/>
    </row>
    <row r="15" spans="1:3" ht="15.6">
      <c r="A15" s="154" t="s">
        <v>648</v>
      </c>
      <c r="B15" s="155"/>
      <c r="C15" s="155"/>
    </row>
    <row r="16" spans="1:3" ht="15.6">
      <c r="A16" s="154" t="s">
        <v>649</v>
      </c>
      <c r="B16" s="155"/>
      <c r="C16" s="155"/>
    </row>
    <row r="17" spans="1:3" ht="15.6">
      <c r="A17" s="154" t="s">
        <v>654</v>
      </c>
      <c r="B17" s="155"/>
      <c r="C17" s="155"/>
    </row>
  </sheetData>
  <phoneticPr fontId="1" type="noConversion"/>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C8504-4D29-4F1A-8D46-D417D18DFACB}">
  <dimension ref="A1:C13"/>
  <sheetViews>
    <sheetView workbookViewId="0">
      <selection activeCell="I27" sqref="I27"/>
    </sheetView>
  </sheetViews>
  <sheetFormatPr defaultRowHeight="13.8"/>
  <cols>
    <col min="1" max="1" width="46.6640625" customWidth="1"/>
  </cols>
  <sheetData>
    <row r="1" spans="1:3" ht="14.4">
      <c r="A1" s="39" t="s">
        <v>381</v>
      </c>
      <c r="B1" s="39" t="s">
        <v>659</v>
      </c>
      <c r="C1" s="39" t="s">
        <v>660</v>
      </c>
    </row>
    <row r="2" spans="1:3" ht="15.6">
      <c r="A2" s="154" t="s">
        <v>655</v>
      </c>
      <c r="B2" s="156" t="s">
        <v>339</v>
      </c>
      <c r="C2" s="156" t="s">
        <v>339</v>
      </c>
    </row>
    <row r="3" spans="1:3" ht="15.6">
      <c r="A3" s="154" t="s">
        <v>656</v>
      </c>
      <c r="B3" s="157"/>
      <c r="C3" s="157"/>
    </row>
    <row r="4" spans="1:3" ht="15.6">
      <c r="A4" s="154" t="s">
        <v>657</v>
      </c>
      <c r="B4" s="157"/>
      <c r="C4" s="157"/>
    </row>
    <row r="5" spans="1:3" ht="15.6">
      <c r="A5" s="154" t="s">
        <v>647</v>
      </c>
      <c r="B5" s="157"/>
      <c r="C5" s="157"/>
    </row>
    <row r="6" spans="1:3" ht="15.6">
      <c r="A6" s="154" t="s">
        <v>648</v>
      </c>
      <c r="B6" s="157"/>
      <c r="C6" s="157"/>
    </row>
    <row r="7" spans="1:3" ht="15.6">
      <c r="A7" s="154" t="s">
        <v>649</v>
      </c>
      <c r="B7" s="157"/>
      <c r="C7" s="157"/>
    </row>
    <row r="8" spans="1:3" ht="15.6">
      <c r="A8" s="154" t="s">
        <v>658</v>
      </c>
      <c r="B8" s="156" t="s">
        <v>339</v>
      </c>
      <c r="C8" s="156" t="s">
        <v>339</v>
      </c>
    </row>
    <row r="9" spans="1:3" ht="15.6">
      <c r="A9" s="154" t="s">
        <v>656</v>
      </c>
      <c r="B9" s="157"/>
      <c r="C9" s="157"/>
    </row>
    <row r="10" spans="1:3" ht="15.6">
      <c r="A10" s="154" t="s">
        <v>657</v>
      </c>
      <c r="B10" s="157"/>
      <c r="C10" s="157"/>
    </row>
    <row r="11" spans="1:3" ht="15.6">
      <c r="A11" s="154" t="s">
        <v>647</v>
      </c>
      <c r="B11" s="157"/>
      <c r="C11" s="157"/>
    </row>
    <row r="12" spans="1:3" ht="15.6">
      <c r="A12" s="154" t="s">
        <v>648</v>
      </c>
      <c r="B12" s="157"/>
      <c r="C12" s="157"/>
    </row>
    <row r="13" spans="1:3" ht="15.6">
      <c r="A13" s="154" t="s">
        <v>649</v>
      </c>
      <c r="B13" s="157"/>
      <c r="C13" s="157"/>
    </row>
  </sheetData>
  <phoneticPr fontId="1" type="noConversion"/>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3C551-0B7E-4412-9589-FEF5D08C3A95}">
  <dimension ref="A1:D3"/>
  <sheetViews>
    <sheetView workbookViewId="0">
      <selection activeCell="K24" sqref="K24"/>
    </sheetView>
  </sheetViews>
  <sheetFormatPr defaultRowHeight="13.8"/>
  <sheetData>
    <row r="1" spans="1:4" ht="72">
      <c r="A1" s="39" t="s">
        <v>661</v>
      </c>
      <c r="B1" s="39" t="s">
        <v>662</v>
      </c>
      <c r="C1" s="39" t="s">
        <v>663</v>
      </c>
      <c r="D1" s="39" t="s">
        <v>664</v>
      </c>
    </row>
    <row r="2" spans="1:4" ht="14.4">
      <c r="A2" s="39"/>
      <c r="B2" s="39"/>
      <c r="C2" s="39"/>
      <c r="D2" s="39"/>
    </row>
    <row r="3" spans="1:4" ht="14.4">
      <c r="A3" s="38"/>
      <c r="B3" s="62"/>
      <c r="C3" s="62"/>
      <c r="D3" s="62"/>
    </row>
  </sheetData>
  <phoneticPr fontId="1" type="noConversion"/>
  <pageMargins left="0.7" right="0.7" top="0.75" bottom="0.75" header="0.3" footer="0.3"/>
  <pageSetup paperSize="9" orientation="portrait" verticalDpi="0" r:id="rId1"/>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74ED-8B21-40B9-BE3F-94A4BE8B4853}">
  <dimension ref="A1:C4"/>
  <sheetViews>
    <sheetView workbookViewId="0">
      <selection activeCell="C9" sqref="C9"/>
    </sheetView>
  </sheetViews>
  <sheetFormatPr defaultRowHeight="13.8"/>
  <cols>
    <col min="1" max="2" width="9.5546875" bestFit="1" customWidth="1"/>
  </cols>
  <sheetData>
    <row r="1" spans="1:3" ht="14.4">
      <c r="A1" s="81" t="s">
        <v>282</v>
      </c>
      <c r="B1" s="81" t="s">
        <v>279</v>
      </c>
      <c r="C1" s="65" t="s">
        <v>280</v>
      </c>
    </row>
    <row r="2" spans="1:3" ht="14.4">
      <c r="A2" s="61"/>
      <c r="B2" s="158"/>
      <c r="C2" s="65"/>
    </row>
    <row r="3" spans="1:3" ht="14.4">
      <c r="A3" s="61"/>
      <c r="B3" s="158"/>
      <c r="C3" s="65"/>
    </row>
    <row r="4" spans="1:3" ht="14.4">
      <c r="A4" s="81" t="s">
        <v>289</v>
      </c>
      <c r="B4" s="158"/>
      <c r="C4" s="65"/>
    </row>
  </sheetData>
  <phoneticPr fontId="1" type="noConversion"/>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DC3CE-2580-4CF7-9F23-0063303216A9}">
  <dimension ref="A1:G5"/>
  <sheetViews>
    <sheetView workbookViewId="0">
      <selection activeCell="M18" sqref="M18"/>
    </sheetView>
  </sheetViews>
  <sheetFormatPr defaultRowHeight="13.8"/>
  <cols>
    <col min="1" max="1" width="9.5546875" bestFit="1" customWidth="1"/>
    <col min="2" max="2" width="16.109375" bestFit="1" customWidth="1"/>
    <col min="3" max="3" width="9.5546875" bestFit="1" customWidth="1"/>
  </cols>
  <sheetData>
    <row r="1" spans="1:7" ht="100.8">
      <c r="A1" s="39" t="s">
        <v>652</v>
      </c>
      <c r="B1" s="39" t="s">
        <v>666</v>
      </c>
      <c r="C1" s="39" t="s">
        <v>665</v>
      </c>
      <c r="D1" s="39" t="s">
        <v>667</v>
      </c>
      <c r="E1" s="39" t="s">
        <v>668</v>
      </c>
      <c r="F1" s="39" t="s">
        <v>669</v>
      </c>
      <c r="G1" s="39" t="s">
        <v>670</v>
      </c>
    </row>
    <row r="2" spans="1:7" ht="28.8">
      <c r="A2" s="159" t="s">
        <v>671</v>
      </c>
      <c r="B2" s="46"/>
      <c r="C2" s="46"/>
      <c r="D2" s="46"/>
      <c r="E2" s="46"/>
      <c r="F2" s="46"/>
      <c r="G2" s="46"/>
    </row>
    <row r="3" spans="1:7" ht="14.4">
      <c r="A3" s="112"/>
      <c r="B3" s="46"/>
      <c r="C3" s="46"/>
      <c r="D3" s="46"/>
      <c r="E3" s="46"/>
      <c r="F3" s="46"/>
      <c r="G3" s="46"/>
    </row>
    <row r="4" spans="1:7" ht="14.4">
      <c r="A4" s="112"/>
      <c r="B4" s="46"/>
      <c r="C4" s="46"/>
      <c r="D4" s="46"/>
      <c r="E4" s="46"/>
      <c r="F4" s="46"/>
      <c r="G4" s="46"/>
    </row>
    <row r="5" spans="1:7" ht="14.4">
      <c r="A5" s="39" t="s">
        <v>672</v>
      </c>
      <c r="B5" s="46"/>
      <c r="C5" s="46"/>
      <c r="D5" s="46"/>
      <c r="E5" s="46"/>
      <c r="F5" s="46"/>
      <c r="G5" s="46"/>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7D243-BB27-4B95-8D96-5A5F4EEF26C4}">
  <dimension ref="A1:E18"/>
  <sheetViews>
    <sheetView workbookViewId="0">
      <selection activeCell="H29" sqref="H29"/>
    </sheetView>
  </sheetViews>
  <sheetFormatPr defaultRowHeight="13.8"/>
  <cols>
    <col min="1" max="1" width="51.6640625" bestFit="1" customWidth="1"/>
    <col min="2" max="2" width="11.6640625" bestFit="1" customWidth="1"/>
    <col min="3" max="3" width="7.5546875" bestFit="1" customWidth="1"/>
    <col min="4" max="4" width="9.5546875" bestFit="1" customWidth="1"/>
    <col min="5" max="5" width="11.6640625" bestFit="1" customWidth="1"/>
  </cols>
  <sheetData>
    <row r="1" spans="1:5" ht="15" thickTop="1">
      <c r="A1" s="7" t="s">
        <v>57</v>
      </c>
      <c r="B1" s="7" t="s">
        <v>55</v>
      </c>
      <c r="C1" s="7" t="s">
        <v>30</v>
      </c>
      <c r="D1" s="7" t="s">
        <v>31</v>
      </c>
      <c r="E1" s="30" t="s">
        <v>56</v>
      </c>
    </row>
    <row r="2" spans="1:5" ht="14.4">
      <c r="A2" s="8" t="s">
        <v>32</v>
      </c>
      <c r="B2" s="25"/>
      <c r="C2" s="25"/>
      <c r="D2" s="25"/>
      <c r="E2" s="26"/>
    </row>
    <row r="3" spans="1:5" ht="14.4">
      <c r="A3" s="15" t="s">
        <v>58</v>
      </c>
      <c r="B3" s="12" t="s">
        <v>2</v>
      </c>
      <c r="C3" s="12" t="s">
        <v>2</v>
      </c>
      <c r="D3" s="12" t="s">
        <v>2</v>
      </c>
      <c r="E3" s="16" t="s">
        <v>2</v>
      </c>
    </row>
    <row r="4" spans="1:5" ht="14.4">
      <c r="A4" s="15" t="s">
        <v>59</v>
      </c>
      <c r="B4" s="12" t="s">
        <v>2</v>
      </c>
      <c r="C4" s="12" t="s">
        <v>2</v>
      </c>
      <c r="D4" s="12" t="s">
        <v>2</v>
      </c>
      <c r="E4" s="16" t="s">
        <v>2</v>
      </c>
    </row>
    <row r="5" spans="1:5" ht="14.4">
      <c r="A5" s="15" t="s">
        <v>60</v>
      </c>
      <c r="B5" s="12" t="s">
        <v>2</v>
      </c>
      <c r="C5" s="13"/>
      <c r="D5" s="12" t="s">
        <v>2</v>
      </c>
      <c r="E5" s="16" t="s">
        <v>2</v>
      </c>
    </row>
    <row r="6" spans="1:5" ht="14.4">
      <c r="A6" s="15" t="s">
        <v>61</v>
      </c>
      <c r="B6" s="12" t="s">
        <v>2</v>
      </c>
      <c r="C6" s="12" t="s">
        <v>2</v>
      </c>
      <c r="D6" s="12"/>
      <c r="E6" s="18" t="s">
        <v>39</v>
      </c>
    </row>
    <row r="7" spans="1:5" ht="14.4">
      <c r="A7" s="15" t="s">
        <v>62</v>
      </c>
      <c r="B7" s="19" t="s">
        <v>39</v>
      </c>
      <c r="C7" s="12" t="s">
        <v>2</v>
      </c>
      <c r="D7" s="12" t="s">
        <v>2</v>
      </c>
      <c r="E7" s="16" t="s">
        <v>2</v>
      </c>
    </row>
    <row r="8" spans="1:5" ht="14.4">
      <c r="A8" s="15" t="s">
        <v>63</v>
      </c>
      <c r="B8" s="12" t="s">
        <v>2</v>
      </c>
      <c r="C8" s="13"/>
      <c r="D8" s="12" t="s">
        <v>2</v>
      </c>
      <c r="E8" s="16" t="s">
        <v>2</v>
      </c>
    </row>
    <row r="9" spans="1:5">
      <c r="A9" s="9" t="s">
        <v>13</v>
      </c>
      <c r="B9" s="13"/>
      <c r="C9" s="13"/>
      <c r="D9" s="13"/>
      <c r="E9" s="14"/>
    </row>
    <row r="10" spans="1:5">
      <c r="A10" s="9"/>
      <c r="B10" s="13"/>
      <c r="C10" s="13"/>
      <c r="D10" s="13"/>
      <c r="E10" s="14"/>
    </row>
    <row r="11" spans="1:5" ht="28.8">
      <c r="A11" s="8" t="s">
        <v>64</v>
      </c>
      <c r="B11" s="13"/>
      <c r="C11" s="13"/>
      <c r="D11" s="13"/>
      <c r="E11" s="14"/>
    </row>
    <row r="12" spans="1:5" ht="14.4">
      <c r="A12" s="15" t="s">
        <v>65</v>
      </c>
      <c r="B12" s="19" t="s">
        <v>39</v>
      </c>
      <c r="C12" s="12" t="s">
        <v>2</v>
      </c>
      <c r="D12" s="12" t="s">
        <v>2</v>
      </c>
      <c r="E12" s="16" t="s">
        <v>2</v>
      </c>
    </row>
    <row r="13" spans="1:5">
      <c r="A13" s="9" t="s">
        <v>13</v>
      </c>
      <c r="B13" s="13"/>
      <c r="C13" s="13"/>
      <c r="D13" s="13"/>
      <c r="E13" s="14"/>
    </row>
    <row r="14" spans="1:5">
      <c r="A14" s="9"/>
      <c r="B14" s="13"/>
      <c r="C14" s="13"/>
      <c r="D14" s="13"/>
      <c r="E14" s="14"/>
    </row>
    <row r="15" spans="1:5" ht="14.4">
      <c r="A15" s="8" t="s">
        <v>66</v>
      </c>
      <c r="B15" s="13"/>
      <c r="C15" s="13"/>
      <c r="D15" s="13"/>
      <c r="E15" s="14"/>
    </row>
    <row r="16" spans="1:5" ht="14.4">
      <c r="A16" s="15" t="s">
        <v>67</v>
      </c>
      <c r="B16" s="13"/>
      <c r="C16" s="12" t="s">
        <v>2</v>
      </c>
      <c r="D16" s="12" t="s">
        <v>2</v>
      </c>
      <c r="E16" s="16" t="s">
        <v>2</v>
      </c>
    </row>
    <row r="17" spans="1:5" ht="14.4" thickBot="1">
      <c r="A17" s="27" t="s">
        <v>13</v>
      </c>
      <c r="B17" s="28"/>
      <c r="C17" s="28"/>
      <c r="D17" s="28"/>
      <c r="E17" s="29"/>
    </row>
    <row r="18" spans="1:5" ht="14.4" thickTop="1"/>
  </sheetData>
  <phoneticPr fontId="1" type="noConversion"/>
  <pageMargins left="0.7" right="0.7" top="0.75" bottom="0.75" header="0.3" footer="0.3"/>
  <pageSetup paperSize="9" orientation="portrait" verticalDpi="0" r:id="rId1"/>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05703-B76B-4127-B9B7-3C322FC76DB1}">
  <dimension ref="A1:C13"/>
  <sheetViews>
    <sheetView workbookViewId="0">
      <selection activeCell="I25" sqref="I25"/>
    </sheetView>
  </sheetViews>
  <sheetFormatPr defaultRowHeight="13.8"/>
  <cols>
    <col min="1" max="1" width="55.5546875" bestFit="1" customWidth="1"/>
    <col min="2" max="2" width="9.5546875" bestFit="1" customWidth="1"/>
  </cols>
  <sheetData>
    <row r="1" spans="1:3" ht="15" thickTop="1">
      <c r="A1" s="92" t="s">
        <v>282</v>
      </c>
      <c r="B1" s="98" t="s">
        <v>279</v>
      </c>
      <c r="C1" s="98" t="s">
        <v>280</v>
      </c>
    </row>
    <row r="2" spans="1:3" ht="14.4">
      <c r="A2" s="93" t="s">
        <v>283</v>
      </c>
      <c r="B2" s="99"/>
      <c r="C2" s="99"/>
    </row>
    <row r="3" spans="1:3" ht="14.4">
      <c r="A3" s="93" t="s">
        <v>284</v>
      </c>
      <c r="B3" s="99"/>
      <c r="C3" s="99"/>
    </row>
    <row r="4" spans="1:3" ht="14.4">
      <c r="A4" s="95" t="s">
        <v>285</v>
      </c>
      <c r="B4" s="99"/>
      <c r="C4" s="99"/>
    </row>
    <row r="5" spans="1:3" ht="14.4">
      <c r="A5" s="95" t="s">
        <v>673</v>
      </c>
      <c r="B5" s="99"/>
      <c r="C5" s="99"/>
    </row>
    <row r="6" spans="1:3" ht="14.4">
      <c r="A6" s="95" t="s">
        <v>288</v>
      </c>
      <c r="B6" s="99"/>
      <c r="C6" s="99"/>
    </row>
    <row r="7" spans="1:3" ht="14.4">
      <c r="A7" s="95" t="s">
        <v>286</v>
      </c>
      <c r="B7" s="99"/>
      <c r="C7" s="99"/>
    </row>
    <row r="8" spans="1:3" ht="14.4">
      <c r="A8" s="93" t="s">
        <v>287</v>
      </c>
      <c r="B8" s="99"/>
      <c r="C8" s="99"/>
    </row>
    <row r="9" spans="1:3" ht="14.4">
      <c r="A9" s="93" t="s">
        <v>284</v>
      </c>
      <c r="B9" s="99"/>
      <c r="C9" s="99"/>
    </row>
    <row r="10" spans="1:3" ht="14.4">
      <c r="A10" s="95" t="s">
        <v>288</v>
      </c>
      <c r="B10" s="99"/>
      <c r="C10" s="99"/>
    </row>
    <row r="11" spans="1:3" ht="14.4">
      <c r="A11" s="95" t="s">
        <v>286</v>
      </c>
      <c r="B11" s="99"/>
      <c r="C11" s="99"/>
    </row>
    <row r="12" spans="1:3" ht="15" thickBot="1">
      <c r="A12" s="96" t="s">
        <v>289</v>
      </c>
      <c r="B12" s="100"/>
      <c r="C12" s="100"/>
    </row>
    <row r="13" spans="1:3" ht="14.4" thickTop="1"/>
  </sheetData>
  <phoneticPr fontId="1" type="noConversion"/>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E3142-915C-4D12-834A-9C382E893B28}">
  <dimension ref="A1:E36"/>
  <sheetViews>
    <sheetView topLeftCell="A7" workbookViewId="0">
      <selection activeCell="J32" sqref="J32"/>
    </sheetView>
  </sheetViews>
  <sheetFormatPr defaultRowHeight="13.8"/>
  <cols>
    <col min="1" max="1" width="33.88671875" bestFit="1" customWidth="1"/>
    <col min="2" max="2" width="13.88671875" bestFit="1" customWidth="1"/>
    <col min="3" max="3" width="11.6640625" bestFit="1" customWidth="1"/>
    <col min="4" max="4" width="9.5546875" bestFit="1" customWidth="1"/>
    <col min="5" max="5" width="6.6640625" bestFit="1" customWidth="1"/>
  </cols>
  <sheetData>
    <row r="1" spans="1:5" ht="14.4">
      <c r="A1" s="81" t="s">
        <v>572</v>
      </c>
      <c r="B1" s="81" t="s">
        <v>680</v>
      </c>
      <c r="C1" s="81" t="s">
        <v>676</v>
      </c>
      <c r="D1" s="81" t="s">
        <v>677</v>
      </c>
      <c r="E1" s="81" t="s">
        <v>300</v>
      </c>
    </row>
    <row r="2" spans="1:5" ht="14.4">
      <c r="A2" s="60" t="s">
        <v>681</v>
      </c>
      <c r="B2" s="83"/>
      <c r="C2" s="83"/>
      <c r="D2" s="83"/>
      <c r="E2" s="83"/>
    </row>
    <row r="3" spans="1:5" ht="14.4">
      <c r="A3" s="63" t="s">
        <v>682</v>
      </c>
      <c r="B3" s="83"/>
      <c r="C3" s="83"/>
      <c r="D3" s="83"/>
      <c r="E3" s="83"/>
    </row>
    <row r="4" spans="1:5" ht="14.4">
      <c r="A4" s="63" t="s">
        <v>683</v>
      </c>
      <c r="B4" s="83"/>
      <c r="C4" s="83"/>
      <c r="D4" s="83"/>
      <c r="E4" s="83"/>
    </row>
    <row r="5" spans="1:5" ht="14.4">
      <c r="A5" s="60" t="s">
        <v>684</v>
      </c>
      <c r="B5" s="83"/>
      <c r="C5" s="83"/>
      <c r="D5" s="83"/>
      <c r="E5" s="83"/>
    </row>
    <row r="6" spans="1:5" ht="14.4">
      <c r="A6" s="60" t="s">
        <v>685</v>
      </c>
      <c r="B6" s="83"/>
      <c r="C6" s="83"/>
      <c r="D6" s="83"/>
      <c r="E6" s="83"/>
    </row>
    <row r="7" spans="1:5" ht="14.4">
      <c r="A7" s="60" t="s">
        <v>686</v>
      </c>
      <c r="B7" s="83"/>
      <c r="C7" s="83"/>
      <c r="D7" s="83"/>
      <c r="E7" s="83"/>
    </row>
    <row r="8" spans="1:5" ht="14.4">
      <c r="A8" s="60" t="s">
        <v>13</v>
      </c>
      <c r="B8" s="83"/>
      <c r="C8" s="83"/>
      <c r="D8" s="83"/>
      <c r="E8" s="83"/>
    </row>
    <row r="9" spans="1:5" ht="14.4">
      <c r="A9" s="63" t="s">
        <v>687</v>
      </c>
      <c r="B9" s="83"/>
      <c r="C9" s="83"/>
      <c r="D9" s="83"/>
      <c r="E9" s="83"/>
    </row>
    <row r="10" spans="1:5" ht="14.4">
      <c r="A10" s="60" t="s">
        <v>688</v>
      </c>
      <c r="B10" s="83"/>
      <c r="C10" s="83"/>
      <c r="D10" s="83"/>
      <c r="E10" s="83"/>
    </row>
    <row r="11" spans="1:5" ht="14.4">
      <c r="A11" s="60" t="s">
        <v>689</v>
      </c>
      <c r="B11" s="83"/>
      <c r="C11" s="83"/>
      <c r="D11" s="83"/>
      <c r="E11" s="83"/>
    </row>
    <row r="12" spans="1:5" ht="14.4">
      <c r="A12" s="63" t="s">
        <v>690</v>
      </c>
      <c r="B12" s="83"/>
      <c r="C12" s="83"/>
      <c r="D12" s="83"/>
      <c r="E12" s="83"/>
    </row>
    <row r="13" spans="1:5" ht="14.4">
      <c r="A13" s="60" t="s">
        <v>691</v>
      </c>
      <c r="B13" s="83"/>
      <c r="C13" s="83"/>
      <c r="D13" s="83"/>
      <c r="E13" s="83"/>
    </row>
    <row r="14" spans="1:5" ht="14.4">
      <c r="A14" s="63" t="s">
        <v>682</v>
      </c>
      <c r="B14" s="83"/>
      <c r="C14" s="83"/>
      <c r="D14" s="83"/>
      <c r="E14" s="83"/>
    </row>
    <row r="15" spans="1:5" ht="14.4">
      <c r="A15" s="63" t="s">
        <v>683</v>
      </c>
      <c r="B15" s="83"/>
      <c r="C15" s="83"/>
      <c r="D15" s="83"/>
      <c r="E15" s="83"/>
    </row>
    <row r="16" spans="1:5" ht="14.4">
      <c r="A16" s="60" t="s">
        <v>692</v>
      </c>
      <c r="B16" s="83"/>
      <c r="C16" s="83"/>
      <c r="D16" s="83"/>
      <c r="E16" s="83"/>
    </row>
    <row r="17" spans="1:5" ht="14.4">
      <c r="A17" s="60" t="s">
        <v>13</v>
      </c>
      <c r="B17" s="83"/>
      <c r="C17" s="83"/>
      <c r="D17" s="83"/>
      <c r="E17" s="83"/>
    </row>
    <row r="18" spans="1:5" ht="14.4">
      <c r="A18" s="63" t="s">
        <v>687</v>
      </c>
      <c r="B18" s="83"/>
      <c r="C18" s="83"/>
      <c r="D18" s="83"/>
      <c r="E18" s="83"/>
    </row>
    <row r="19" spans="1:5" ht="14.4">
      <c r="A19" s="60" t="s">
        <v>688</v>
      </c>
      <c r="B19" s="83"/>
      <c r="C19" s="83"/>
      <c r="D19" s="83"/>
      <c r="E19" s="83"/>
    </row>
    <row r="20" spans="1:5" ht="14.4">
      <c r="A20" s="60" t="s">
        <v>689</v>
      </c>
      <c r="B20" s="83"/>
      <c r="C20" s="83"/>
      <c r="D20" s="83"/>
      <c r="E20" s="83"/>
    </row>
    <row r="21" spans="1:5" ht="14.4">
      <c r="A21" s="60" t="s">
        <v>13</v>
      </c>
      <c r="B21" s="83"/>
      <c r="C21" s="83"/>
      <c r="D21" s="83"/>
      <c r="E21" s="83"/>
    </row>
    <row r="22" spans="1:5" ht="14.4">
      <c r="A22" s="63" t="s">
        <v>690</v>
      </c>
      <c r="B22" s="83"/>
      <c r="C22" s="83"/>
      <c r="D22" s="83"/>
      <c r="E22" s="83"/>
    </row>
    <row r="23" spans="1:5" ht="14.4">
      <c r="A23" s="60" t="s">
        <v>693</v>
      </c>
      <c r="B23" s="83"/>
      <c r="C23" s="83"/>
      <c r="D23" s="83"/>
      <c r="E23" s="83"/>
    </row>
    <row r="24" spans="1:5" ht="14.4">
      <c r="A24" s="63" t="s">
        <v>682</v>
      </c>
      <c r="B24" s="83"/>
      <c r="C24" s="83"/>
      <c r="D24" s="83"/>
      <c r="E24" s="83"/>
    </row>
    <row r="25" spans="1:5" ht="14.4">
      <c r="A25" s="63" t="s">
        <v>683</v>
      </c>
      <c r="B25" s="83"/>
      <c r="C25" s="83"/>
      <c r="D25" s="83"/>
      <c r="E25" s="83"/>
    </row>
    <row r="26" spans="1:5" ht="14.4">
      <c r="A26" s="60" t="s">
        <v>694</v>
      </c>
      <c r="B26" s="83"/>
      <c r="C26" s="83"/>
      <c r="D26" s="83"/>
      <c r="E26" s="83"/>
    </row>
    <row r="27" spans="1:5" ht="14.4">
      <c r="A27" s="60" t="s">
        <v>13</v>
      </c>
      <c r="B27" s="83"/>
      <c r="C27" s="83"/>
      <c r="D27" s="83"/>
      <c r="E27" s="83"/>
    </row>
    <row r="28" spans="1:5" ht="14.4">
      <c r="A28" s="63" t="s">
        <v>687</v>
      </c>
      <c r="B28" s="83"/>
      <c r="C28" s="83"/>
      <c r="D28" s="83"/>
      <c r="E28" s="83"/>
    </row>
    <row r="29" spans="1:5" ht="14.4">
      <c r="A29" s="60" t="s">
        <v>688</v>
      </c>
      <c r="B29" s="83"/>
      <c r="C29" s="83"/>
      <c r="D29" s="83"/>
      <c r="E29" s="83"/>
    </row>
    <row r="30" spans="1:5" ht="14.4">
      <c r="A30" s="60" t="s">
        <v>689</v>
      </c>
      <c r="B30" s="83"/>
      <c r="C30" s="83"/>
      <c r="D30" s="83"/>
      <c r="E30" s="83"/>
    </row>
    <row r="31" spans="1:5" ht="14.4">
      <c r="A31" s="60" t="s">
        <v>13</v>
      </c>
      <c r="B31" s="83"/>
      <c r="C31" s="83"/>
      <c r="D31" s="83"/>
      <c r="E31" s="83"/>
    </row>
    <row r="32" spans="1:5" ht="14.4">
      <c r="A32" s="63" t="s">
        <v>690</v>
      </c>
      <c r="B32" s="83"/>
      <c r="C32" s="83"/>
      <c r="D32" s="83"/>
      <c r="E32" s="83"/>
    </row>
    <row r="33" spans="1:5" ht="14.4">
      <c r="A33" s="60" t="s">
        <v>695</v>
      </c>
      <c r="B33" s="83"/>
      <c r="C33" s="83"/>
      <c r="D33" s="83"/>
      <c r="E33" s="83"/>
    </row>
    <row r="34" spans="1:5" ht="14.4">
      <c r="A34" s="63" t="s">
        <v>696</v>
      </c>
      <c r="B34" s="83"/>
      <c r="C34" s="83"/>
      <c r="D34" s="83"/>
      <c r="E34" s="83"/>
    </row>
    <row r="35" spans="1:5" ht="14.4">
      <c r="A35" s="63" t="s">
        <v>697</v>
      </c>
      <c r="B35" s="83"/>
      <c r="C35" s="83"/>
      <c r="D35" s="83"/>
      <c r="E35" s="83"/>
    </row>
    <row r="36" spans="1:5" ht="14.4">
      <c r="A36" s="160" t="s">
        <v>314</v>
      </c>
      <c r="B36" s="161"/>
      <c r="C36" s="161"/>
      <c r="D36" s="161"/>
      <c r="E36" s="161"/>
    </row>
  </sheetData>
  <phoneticPr fontId="1" type="noConversion"/>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4355E-C5B5-4DE2-A50E-7EA2945774F8}">
  <dimension ref="A1:E10"/>
  <sheetViews>
    <sheetView workbookViewId="0">
      <selection activeCell="H6" sqref="H6"/>
    </sheetView>
  </sheetViews>
  <sheetFormatPr defaultRowHeight="13.8"/>
  <sheetData>
    <row r="1" spans="1:5" ht="28.8">
      <c r="A1" s="39" t="s">
        <v>572</v>
      </c>
      <c r="B1" s="39" t="s">
        <v>680</v>
      </c>
      <c r="C1" s="39" t="s">
        <v>676</v>
      </c>
      <c r="D1" s="39" t="s">
        <v>677</v>
      </c>
      <c r="E1" s="39" t="s">
        <v>300</v>
      </c>
    </row>
    <row r="2" spans="1:5" ht="28.8">
      <c r="A2" s="60" t="s">
        <v>698</v>
      </c>
      <c r="B2" s="83"/>
      <c r="C2" s="83"/>
      <c r="D2" s="41"/>
      <c r="E2" s="41"/>
    </row>
    <row r="3" spans="1:5" ht="28.8">
      <c r="A3" s="60" t="s">
        <v>699</v>
      </c>
      <c r="B3" s="83"/>
      <c r="C3" s="83"/>
      <c r="D3" s="41"/>
      <c r="E3" s="41"/>
    </row>
    <row r="4" spans="1:5" ht="14.4">
      <c r="A4" s="60" t="s">
        <v>700</v>
      </c>
      <c r="B4" s="83"/>
      <c r="C4" s="83"/>
      <c r="D4" s="41"/>
      <c r="E4" s="41"/>
    </row>
    <row r="5" spans="1:5" ht="57.6">
      <c r="A5" s="63" t="s">
        <v>701</v>
      </c>
      <c r="B5" s="83"/>
      <c r="C5" s="83"/>
      <c r="D5" s="41"/>
      <c r="E5" s="41"/>
    </row>
    <row r="6" spans="1:5" ht="28.8">
      <c r="A6" s="46" t="s">
        <v>702</v>
      </c>
      <c r="B6" s="83"/>
      <c r="C6" s="83"/>
      <c r="D6" s="41"/>
      <c r="E6" s="41"/>
    </row>
    <row r="7" spans="1:5" ht="14.4">
      <c r="A7" s="60" t="s">
        <v>703</v>
      </c>
      <c r="B7" s="83"/>
      <c r="C7" s="83"/>
      <c r="D7" s="41"/>
      <c r="E7" s="41"/>
    </row>
    <row r="8" spans="1:5" ht="28.8">
      <c r="A8" s="63" t="s">
        <v>704</v>
      </c>
      <c r="B8" s="83"/>
      <c r="C8" s="83"/>
      <c r="D8" s="41"/>
      <c r="E8" s="41"/>
    </row>
    <row r="9" spans="1:5" ht="28.8">
      <c r="A9" s="60" t="s">
        <v>705</v>
      </c>
      <c r="B9" s="83"/>
      <c r="C9" s="83"/>
      <c r="D9" s="41"/>
      <c r="E9" s="41"/>
    </row>
    <row r="10" spans="1:5" ht="28.8">
      <c r="A10" s="60" t="s">
        <v>706</v>
      </c>
      <c r="B10" s="83"/>
      <c r="C10" s="83"/>
      <c r="D10" s="41"/>
      <c r="E10" s="41"/>
    </row>
  </sheetData>
  <phoneticPr fontId="1" type="noConversion"/>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4DB8-92F9-4E2B-94F8-A1094998CDD6}">
  <dimension ref="A1:C4"/>
  <sheetViews>
    <sheetView workbookViewId="0">
      <selection activeCell="C28" sqref="C28"/>
    </sheetView>
  </sheetViews>
  <sheetFormatPr defaultRowHeight="13.8"/>
  <cols>
    <col min="1" max="3" width="21.6640625" customWidth="1"/>
  </cols>
  <sheetData>
    <row r="1" spans="1:3" ht="15" thickTop="1">
      <c r="A1" s="7" t="s">
        <v>707</v>
      </c>
      <c r="B1" s="7" t="s">
        <v>524</v>
      </c>
      <c r="C1" s="30" t="s">
        <v>708</v>
      </c>
    </row>
    <row r="2" spans="1:3">
      <c r="A2" s="17"/>
      <c r="B2" s="13"/>
      <c r="C2" s="14"/>
    </row>
    <row r="3" spans="1:3" ht="14.4" thickBot="1">
      <c r="A3" s="27"/>
      <c r="B3" s="21"/>
      <c r="C3" s="22"/>
    </row>
    <row r="4" spans="1:3" ht="14.4" thickTop="1"/>
  </sheetData>
  <phoneticPr fontId="1" type="noConversion"/>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F71F-BA01-4581-9744-EBF6E11EE174}">
  <dimension ref="A1:C5"/>
  <sheetViews>
    <sheetView workbookViewId="0">
      <selection activeCell="I23" sqref="I23"/>
    </sheetView>
  </sheetViews>
  <sheetFormatPr defaultRowHeight="13.8"/>
  <sheetData>
    <row r="1" spans="1:3" ht="15" thickTop="1">
      <c r="A1" s="7" t="s">
        <v>567</v>
      </c>
      <c r="B1" s="7" t="s">
        <v>290</v>
      </c>
      <c r="C1" s="30" t="s">
        <v>405</v>
      </c>
    </row>
    <row r="2" spans="1:3" ht="14.4">
      <c r="A2" s="140" t="s">
        <v>98</v>
      </c>
      <c r="B2" s="13"/>
      <c r="C2" s="14"/>
    </row>
    <row r="3" spans="1:3" ht="28.8">
      <c r="A3" s="140" t="s">
        <v>709</v>
      </c>
      <c r="B3" s="13"/>
      <c r="C3" s="14"/>
    </row>
    <row r="4" spans="1:3" ht="15" thickBot="1">
      <c r="A4" s="101" t="s">
        <v>300</v>
      </c>
      <c r="B4" s="21"/>
      <c r="C4" s="22"/>
    </row>
    <row r="5" spans="1:3" ht="14.4" thickTop="1"/>
  </sheetData>
  <phoneticPr fontId="1" type="noConversion"/>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1B610-8FCF-49AA-A094-3BBD68D4BDBF}">
  <dimension ref="A1:F28"/>
  <sheetViews>
    <sheetView workbookViewId="0">
      <selection activeCell="I29" sqref="I29"/>
    </sheetView>
  </sheetViews>
  <sheetFormatPr defaultRowHeight="13.8"/>
  <cols>
    <col min="1" max="1" width="19.44140625" bestFit="1" customWidth="1"/>
    <col min="2" max="2" width="13.88671875" bestFit="1" customWidth="1"/>
    <col min="3" max="4" width="9.5546875" bestFit="1" customWidth="1"/>
    <col min="5" max="5" width="9.88671875" customWidth="1"/>
    <col min="6" max="6" width="10" customWidth="1"/>
  </cols>
  <sheetData>
    <row r="1" spans="1:6" ht="15" thickTop="1">
      <c r="A1" s="92" t="s">
        <v>572</v>
      </c>
      <c r="B1" s="92" t="s">
        <v>675</v>
      </c>
      <c r="C1" s="7" t="s">
        <v>710</v>
      </c>
      <c r="D1" s="7" t="s">
        <v>711</v>
      </c>
      <c r="E1" s="92" t="s">
        <v>716</v>
      </c>
      <c r="F1" s="98" t="s">
        <v>300</v>
      </c>
    </row>
    <row r="2" spans="1:6" ht="14.4">
      <c r="A2" s="93" t="s">
        <v>681</v>
      </c>
      <c r="B2" s="118"/>
      <c r="C2" s="13"/>
      <c r="D2" s="13"/>
      <c r="E2" s="118"/>
      <c r="F2" s="147"/>
    </row>
    <row r="3" spans="1:6" ht="14.4">
      <c r="A3" s="162" t="s">
        <v>768</v>
      </c>
      <c r="B3" s="118"/>
      <c r="C3" s="13"/>
      <c r="D3" s="13"/>
      <c r="E3" s="118"/>
      <c r="F3" s="147"/>
    </row>
    <row r="4" spans="1:6" ht="14.4">
      <c r="A4" s="162" t="s">
        <v>683</v>
      </c>
      <c r="B4" s="118"/>
      <c r="C4" s="13"/>
      <c r="D4" s="13"/>
      <c r="E4" s="118"/>
      <c r="F4" s="147"/>
    </row>
    <row r="5" spans="1:6" ht="14.4">
      <c r="A5" s="93" t="s">
        <v>712</v>
      </c>
      <c r="B5" s="118"/>
      <c r="C5" s="13"/>
      <c r="D5" s="13"/>
      <c r="E5" s="118"/>
      <c r="F5" s="147"/>
    </row>
    <row r="6" spans="1:6" ht="14.4">
      <c r="A6" s="93" t="s">
        <v>713</v>
      </c>
      <c r="B6" s="118"/>
      <c r="C6" s="13"/>
      <c r="D6" s="13"/>
      <c r="E6" s="118"/>
      <c r="F6" s="147"/>
    </row>
    <row r="7" spans="1:6" ht="14.4">
      <c r="A7" s="93" t="s">
        <v>686</v>
      </c>
      <c r="B7" s="118"/>
      <c r="C7" s="13"/>
      <c r="D7" s="13"/>
      <c r="E7" s="118"/>
      <c r="F7" s="147"/>
    </row>
    <row r="8" spans="1:6" ht="14.4">
      <c r="A8" s="162" t="s">
        <v>687</v>
      </c>
      <c r="B8" s="118"/>
      <c r="C8" s="13"/>
      <c r="D8" s="13"/>
      <c r="E8" s="118"/>
      <c r="F8" s="147"/>
    </row>
    <row r="9" spans="1:6" ht="14.4">
      <c r="A9" s="93" t="s">
        <v>714</v>
      </c>
      <c r="B9" s="118"/>
      <c r="C9" s="13"/>
      <c r="D9" s="13"/>
      <c r="E9" s="118"/>
      <c r="F9" s="147"/>
    </row>
    <row r="10" spans="1:6" ht="14.4">
      <c r="A10" s="162" t="s">
        <v>690</v>
      </c>
      <c r="B10" s="118"/>
      <c r="C10" s="13"/>
      <c r="D10" s="13"/>
      <c r="E10" s="118"/>
      <c r="F10" s="147"/>
    </row>
    <row r="11" spans="1:6" ht="14.4">
      <c r="A11" s="93" t="s">
        <v>715</v>
      </c>
      <c r="B11" s="118"/>
      <c r="C11" s="13"/>
      <c r="D11" s="13"/>
      <c r="E11" s="118"/>
      <c r="F11" s="147"/>
    </row>
    <row r="12" spans="1:6" ht="14.4">
      <c r="A12" s="162" t="s">
        <v>768</v>
      </c>
      <c r="B12" s="118"/>
      <c r="C12" s="13"/>
      <c r="D12" s="13"/>
      <c r="E12" s="118"/>
      <c r="F12" s="147"/>
    </row>
    <row r="13" spans="1:6" ht="14.4">
      <c r="A13" s="162" t="s">
        <v>683</v>
      </c>
      <c r="B13" s="118"/>
      <c r="C13" s="13"/>
      <c r="D13" s="13"/>
      <c r="E13" s="118"/>
      <c r="F13" s="147"/>
    </row>
    <row r="14" spans="1:6" ht="14.4">
      <c r="A14" s="93" t="s">
        <v>694</v>
      </c>
      <c r="B14" s="118"/>
      <c r="C14" s="13"/>
      <c r="D14" s="13"/>
      <c r="E14" s="118"/>
      <c r="F14" s="147"/>
    </row>
    <row r="15" spans="1:6" ht="14.4">
      <c r="A15" s="162" t="s">
        <v>687</v>
      </c>
      <c r="B15" s="118"/>
      <c r="C15" s="13"/>
      <c r="D15" s="13"/>
      <c r="E15" s="118"/>
      <c r="F15" s="147"/>
    </row>
    <row r="16" spans="1:6" ht="14.4">
      <c r="A16" s="93" t="s">
        <v>714</v>
      </c>
      <c r="B16" s="118"/>
      <c r="C16" s="13"/>
      <c r="D16" s="13"/>
      <c r="E16" s="118"/>
      <c r="F16" s="147"/>
    </row>
    <row r="17" spans="1:6" ht="14.4">
      <c r="A17" s="162" t="s">
        <v>690</v>
      </c>
      <c r="B17" s="118"/>
      <c r="C17" s="13"/>
      <c r="D17" s="13"/>
      <c r="E17" s="118"/>
      <c r="F17" s="147"/>
    </row>
    <row r="18" spans="1:6" ht="14.4">
      <c r="A18" s="93" t="s">
        <v>693</v>
      </c>
      <c r="B18" s="118"/>
      <c r="C18" s="13"/>
      <c r="D18" s="13"/>
      <c r="E18" s="118"/>
      <c r="F18" s="147"/>
    </row>
    <row r="19" spans="1:6" ht="14.4">
      <c r="A19" s="162" t="s">
        <v>768</v>
      </c>
      <c r="B19" s="118"/>
      <c r="C19" s="13"/>
      <c r="D19" s="13"/>
      <c r="E19" s="118"/>
      <c r="F19" s="147"/>
    </row>
    <row r="20" spans="1:6" ht="14.4">
      <c r="A20" s="162" t="s">
        <v>683</v>
      </c>
      <c r="B20" s="118"/>
      <c r="C20" s="13"/>
      <c r="D20" s="13"/>
      <c r="E20" s="118"/>
      <c r="F20" s="147"/>
    </row>
    <row r="21" spans="1:6" ht="14.4">
      <c r="A21" s="93" t="s">
        <v>694</v>
      </c>
      <c r="B21" s="118"/>
      <c r="C21" s="13"/>
      <c r="D21" s="13"/>
      <c r="E21" s="118"/>
      <c r="F21" s="147"/>
    </row>
    <row r="22" spans="1:6" ht="14.4">
      <c r="A22" s="162" t="s">
        <v>687</v>
      </c>
      <c r="B22" s="118"/>
      <c r="C22" s="13"/>
      <c r="D22" s="13"/>
      <c r="E22" s="118"/>
      <c r="F22" s="147"/>
    </row>
    <row r="23" spans="1:6" ht="14.4">
      <c r="A23" s="93" t="s">
        <v>714</v>
      </c>
      <c r="B23" s="118"/>
      <c r="C23" s="13"/>
      <c r="D23" s="13"/>
      <c r="E23" s="118"/>
      <c r="F23" s="147"/>
    </row>
    <row r="24" spans="1:6" ht="14.4">
      <c r="A24" s="162" t="s">
        <v>690</v>
      </c>
      <c r="B24" s="118"/>
      <c r="C24" s="13"/>
      <c r="D24" s="13"/>
      <c r="E24" s="118"/>
      <c r="F24" s="147"/>
    </row>
    <row r="25" spans="1:6" ht="14.4">
      <c r="A25" s="93" t="s">
        <v>695</v>
      </c>
      <c r="B25" s="118"/>
      <c r="C25" s="13"/>
      <c r="D25" s="13"/>
      <c r="E25" s="118"/>
      <c r="F25" s="147"/>
    </row>
    <row r="26" spans="1:6" ht="14.4">
      <c r="A26" s="162" t="s">
        <v>696</v>
      </c>
      <c r="B26" s="118"/>
      <c r="C26" s="13"/>
      <c r="D26" s="13"/>
      <c r="E26" s="118"/>
      <c r="F26" s="147"/>
    </row>
    <row r="27" spans="1:6" ht="15" thickBot="1">
      <c r="A27" s="163" t="s">
        <v>769</v>
      </c>
      <c r="B27" s="119"/>
      <c r="C27" s="21"/>
      <c r="D27" s="21"/>
      <c r="E27" s="119"/>
      <c r="F27" s="148"/>
    </row>
    <row r="28" spans="1:6" ht="14.4" thickTop="1"/>
  </sheetData>
  <phoneticPr fontId="1" type="noConversion"/>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2312E-5C04-48F8-96EB-652DB85B09CC}">
  <dimension ref="A1:F7"/>
  <sheetViews>
    <sheetView workbookViewId="0">
      <selection activeCell="J24" sqref="J24"/>
    </sheetView>
  </sheetViews>
  <sheetFormatPr defaultRowHeight="13.8"/>
  <cols>
    <col min="1" max="1" width="13.88671875" bestFit="1" customWidth="1"/>
    <col min="2" max="5" width="9.5546875" bestFit="1" customWidth="1"/>
    <col min="6" max="6" width="5.5546875" bestFit="1" customWidth="1"/>
  </cols>
  <sheetData>
    <row r="1" spans="1:6" ht="15" thickTop="1">
      <c r="A1" s="7" t="s">
        <v>572</v>
      </c>
      <c r="B1" s="7" t="s">
        <v>679</v>
      </c>
      <c r="C1" s="7" t="s">
        <v>717</v>
      </c>
      <c r="D1" s="7" t="s">
        <v>523</v>
      </c>
      <c r="E1" s="7" t="s">
        <v>524</v>
      </c>
      <c r="F1" s="30" t="s">
        <v>718</v>
      </c>
    </row>
    <row r="2" spans="1:6" ht="14.4">
      <c r="A2" s="93" t="s">
        <v>675</v>
      </c>
      <c r="B2" s="13"/>
      <c r="C2" s="13"/>
      <c r="D2" s="13"/>
      <c r="E2" s="13"/>
      <c r="F2" s="164"/>
    </row>
    <row r="3" spans="1:6" ht="14.4">
      <c r="A3" s="93" t="s">
        <v>710</v>
      </c>
      <c r="B3" s="13"/>
      <c r="C3" s="13"/>
      <c r="D3" s="13"/>
      <c r="E3" s="13"/>
      <c r="F3" s="164"/>
    </row>
    <row r="4" spans="1:6" ht="14.4">
      <c r="A4" s="93" t="s">
        <v>711</v>
      </c>
      <c r="B4" s="13"/>
      <c r="C4" s="13"/>
      <c r="D4" s="13"/>
      <c r="E4" s="13"/>
      <c r="F4" s="164"/>
    </row>
    <row r="5" spans="1:6">
      <c r="A5" s="131" t="s">
        <v>13</v>
      </c>
      <c r="B5" s="13"/>
      <c r="C5" s="13"/>
      <c r="D5" s="13"/>
      <c r="E5" s="13"/>
      <c r="F5" s="164"/>
    </row>
    <row r="6" spans="1:6" ht="15" thickBot="1">
      <c r="A6" s="101" t="s">
        <v>300</v>
      </c>
      <c r="B6" s="21"/>
      <c r="C6" s="21"/>
      <c r="D6" s="21"/>
      <c r="E6" s="21"/>
      <c r="F6" s="117"/>
    </row>
    <row r="7" spans="1:6" ht="14.4" thickTop="1"/>
  </sheetData>
  <phoneticPr fontId="1" type="noConversion"/>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12A9C-C2B1-40F4-B282-EF1342D2201D}">
  <dimension ref="A1:B7"/>
  <sheetViews>
    <sheetView workbookViewId="0">
      <selection activeCell="D10" sqref="D10"/>
    </sheetView>
  </sheetViews>
  <sheetFormatPr defaultRowHeight="13.8"/>
  <cols>
    <col min="1" max="2" width="13.88671875" bestFit="1" customWidth="1"/>
  </cols>
  <sheetData>
    <row r="1" spans="1:2" ht="14.4">
      <c r="A1" s="129" t="s">
        <v>258</v>
      </c>
      <c r="B1" s="39" t="s">
        <v>413</v>
      </c>
    </row>
    <row r="2" spans="1:2" ht="14.4">
      <c r="A2" s="38" t="s">
        <v>675</v>
      </c>
      <c r="B2" s="62"/>
    </row>
    <row r="3" spans="1:2" ht="14.4">
      <c r="A3" s="38" t="s">
        <v>719</v>
      </c>
      <c r="B3" s="62"/>
    </row>
    <row r="4" spans="1:2" ht="14.4">
      <c r="A4" s="38" t="s">
        <v>720</v>
      </c>
      <c r="B4" s="62"/>
    </row>
    <row r="5" spans="1:2" ht="14.4">
      <c r="A5" s="38" t="s">
        <v>721</v>
      </c>
      <c r="B5" s="62"/>
    </row>
    <row r="6" spans="1:2" ht="14.4">
      <c r="A6" s="38" t="s">
        <v>722</v>
      </c>
      <c r="B6" s="62"/>
    </row>
    <row r="7" spans="1:2" ht="14.4">
      <c r="A7" s="129" t="s">
        <v>319</v>
      </c>
      <c r="B7" s="165"/>
    </row>
  </sheetData>
  <phoneticPr fontId="1" type="noConversion"/>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C942-FB7C-4792-9FF3-77377B263928}">
  <dimension ref="A1:C4"/>
  <sheetViews>
    <sheetView workbookViewId="0">
      <selection activeCell="I28" sqref="I28"/>
    </sheetView>
  </sheetViews>
  <sheetFormatPr defaultRowHeight="13.8"/>
  <sheetData>
    <row r="1" spans="1:3" ht="43.2">
      <c r="A1" s="39" t="s">
        <v>567</v>
      </c>
      <c r="B1" s="39" t="s">
        <v>524</v>
      </c>
      <c r="C1" s="39" t="s">
        <v>723</v>
      </c>
    </row>
    <row r="2" spans="1:3">
      <c r="A2" s="46"/>
      <c r="B2" s="46"/>
      <c r="C2" s="41"/>
    </row>
    <row r="3" spans="1:3">
      <c r="A3" s="46"/>
      <c r="B3" s="46"/>
      <c r="C3" s="41"/>
    </row>
    <row r="4" spans="1:3">
      <c r="A4" s="109"/>
      <c r="B4" s="46"/>
      <c r="C4" s="41"/>
    </row>
  </sheetData>
  <phoneticPr fontId="1" type="noConversion"/>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9F459-596F-434C-AD12-8330EE67CF80}">
  <dimension ref="A1:C4"/>
  <sheetViews>
    <sheetView workbookViewId="0">
      <selection activeCell="L22" sqref="L22"/>
    </sheetView>
  </sheetViews>
  <sheetFormatPr defaultRowHeight="13.8"/>
  <sheetData>
    <row r="1" spans="1:3" ht="14.4">
      <c r="A1" s="129" t="s">
        <v>258</v>
      </c>
      <c r="B1" s="39" t="s">
        <v>290</v>
      </c>
      <c r="C1" s="39" t="s">
        <v>405</v>
      </c>
    </row>
    <row r="2" spans="1:3" ht="14.4">
      <c r="A2" s="38"/>
      <c r="B2" s="62"/>
      <c r="C2" s="62"/>
    </row>
    <row r="3" spans="1:3" ht="14.4">
      <c r="A3" s="38"/>
      <c r="B3" s="62"/>
      <c r="C3" s="62"/>
    </row>
    <row r="4" spans="1:3" ht="14.4">
      <c r="A4" s="129" t="s">
        <v>401</v>
      </c>
      <c r="B4" s="62"/>
      <c r="C4" s="62"/>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77549-2034-44A9-9724-E5B6DF266873}">
  <dimension ref="A1:D8"/>
  <sheetViews>
    <sheetView workbookViewId="0">
      <selection activeCell="G23" sqref="G23"/>
    </sheetView>
  </sheetViews>
  <sheetFormatPr defaultRowHeight="13.8"/>
  <cols>
    <col min="1" max="1" width="29.44140625" customWidth="1"/>
    <col min="2" max="2" width="17.77734375" customWidth="1"/>
    <col min="3" max="3" width="17.5546875" customWidth="1"/>
    <col min="4" max="4" width="18.88671875" customWidth="1"/>
  </cols>
  <sheetData>
    <row r="1" spans="1:4" ht="15" thickTop="1">
      <c r="A1" s="7" t="s">
        <v>29</v>
      </c>
      <c r="B1" s="7" t="s">
        <v>74</v>
      </c>
      <c r="C1" s="7" t="s">
        <v>72</v>
      </c>
      <c r="D1" s="30" t="s">
        <v>70</v>
      </c>
    </row>
    <row r="2" spans="1:4" ht="14.4">
      <c r="A2" s="31" t="s">
        <v>77</v>
      </c>
      <c r="B2" s="12" t="s">
        <v>2</v>
      </c>
      <c r="C2" s="12" t="s">
        <v>2</v>
      </c>
      <c r="D2" s="16" t="s">
        <v>2</v>
      </c>
    </row>
    <row r="3" spans="1:4" ht="28.8">
      <c r="A3" s="17" t="s">
        <v>68</v>
      </c>
      <c r="B3" s="12"/>
      <c r="C3" s="12"/>
      <c r="D3" s="16" t="s">
        <v>2</v>
      </c>
    </row>
    <row r="4" spans="1:4" ht="14.4">
      <c r="A4" s="17" t="s">
        <v>69</v>
      </c>
      <c r="B4" s="12" t="s">
        <v>2</v>
      </c>
      <c r="C4" s="12" t="s">
        <v>2</v>
      </c>
      <c r="D4" s="16"/>
    </row>
    <row r="5" spans="1:4">
      <c r="A5" s="17" t="s">
        <v>13</v>
      </c>
      <c r="B5" s="12"/>
      <c r="C5" s="12"/>
      <c r="D5" s="16"/>
    </row>
    <row r="6" spans="1:4">
      <c r="A6" s="17"/>
      <c r="B6" s="12"/>
      <c r="C6" s="12"/>
      <c r="D6" s="16"/>
    </row>
    <row r="7" spans="1:4" ht="15" thickBot="1">
      <c r="A7" s="32" t="s">
        <v>76</v>
      </c>
      <c r="B7" s="28" t="s">
        <v>2</v>
      </c>
      <c r="C7" s="28" t="s">
        <v>2</v>
      </c>
      <c r="D7" s="29" t="s">
        <v>2</v>
      </c>
    </row>
    <row r="8" spans="1:4" ht="14.4" thickTop="1"/>
  </sheetData>
  <phoneticPr fontId="1" type="noConversion"/>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AA58E-5C91-4C67-9C6A-26F4CF3AD8E3}">
  <dimension ref="A1:C4"/>
  <sheetViews>
    <sheetView workbookViewId="0">
      <selection activeCell="K30" sqref="K30"/>
    </sheetView>
  </sheetViews>
  <sheetFormatPr defaultRowHeight="13.8"/>
  <sheetData>
    <row r="1" spans="1:3" ht="14.4">
      <c r="A1" s="129" t="s">
        <v>258</v>
      </c>
      <c r="B1" s="39" t="s">
        <v>290</v>
      </c>
      <c r="C1" s="39" t="s">
        <v>405</v>
      </c>
    </row>
    <row r="2" spans="1:3" ht="14.4">
      <c r="A2" s="38" t="s">
        <v>677</v>
      </c>
      <c r="B2" s="62"/>
      <c r="C2" s="62"/>
    </row>
    <row r="3" spans="1:3" ht="14.4">
      <c r="A3" s="38" t="s">
        <v>724</v>
      </c>
      <c r="B3" s="62"/>
      <c r="C3" s="62"/>
    </row>
    <row r="4" spans="1:3" ht="14.4">
      <c r="A4" s="129" t="s">
        <v>293</v>
      </c>
      <c r="B4" s="62"/>
      <c r="C4" s="62"/>
    </row>
  </sheetData>
  <phoneticPr fontId="1" type="noConversion"/>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33C9C-1B64-4519-98D1-5D441A3CC857}">
  <dimension ref="A1:G5"/>
  <sheetViews>
    <sheetView workbookViewId="0">
      <selection activeCell="N26" sqref="N26"/>
    </sheetView>
  </sheetViews>
  <sheetFormatPr defaultRowHeight="13.8"/>
  <sheetData>
    <row r="1" spans="1:7" ht="15" thickTop="1">
      <c r="A1" s="38" t="s">
        <v>258</v>
      </c>
      <c r="B1" s="122" t="s">
        <v>365</v>
      </c>
      <c r="C1" s="123" t="s">
        <v>412</v>
      </c>
      <c r="D1" s="124" t="s">
        <v>488</v>
      </c>
      <c r="E1" s="122" t="s">
        <v>367</v>
      </c>
      <c r="F1" s="123" t="s">
        <v>417</v>
      </c>
      <c r="G1" s="123" t="s">
        <v>491</v>
      </c>
    </row>
    <row r="2" spans="1:7" ht="14.4">
      <c r="A2" s="38"/>
      <c r="B2" s="39"/>
      <c r="C2" s="39"/>
      <c r="D2" s="39"/>
      <c r="E2" s="39"/>
      <c r="F2" s="39"/>
      <c r="G2" s="39"/>
    </row>
    <row r="3" spans="1:7" ht="14.4">
      <c r="A3" s="102"/>
      <c r="B3" s="62"/>
      <c r="C3" s="62"/>
      <c r="D3" s="62"/>
      <c r="E3" s="62"/>
      <c r="F3" s="62"/>
      <c r="G3" s="62"/>
    </row>
    <row r="4" spans="1:7" ht="14.4">
      <c r="A4" s="102"/>
      <c r="B4" s="62"/>
      <c r="C4" s="62"/>
      <c r="D4" s="62"/>
      <c r="E4" s="62"/>
      <c r="F4" s="62"/>
      <c r="G4" s="62"/>
    </row>
    <row r="5" spans="1:7" ht="14.4">
      <c r="A5" s="129" t="s">
        <v>401</v>
      </c>
      <c r="B5" s="62"/>
      <c r="C5" s="62"/>
      <c r="D5" s="62"/>
      <c r="E5" s="62"/>
      <c r="F5" s="62"/>
      <c r="G5" s="62"/>
    </row>
  </sheetData>
  <phoneticPr fontId="1" type="noConversion"/>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3CE60-22BB-48C5-B896-46A357981163}">
  <dimension ref="A1:M7"/>
  <sheetViews>
    <sheetView workbookViewId="0">
      <selection activeCell="O26" sqref="O26"/>
    </sheetView>
  </sheetViews>
  <sheetFormatPr defaultRowHeight="13.8"/>
  <cols>
    <col min="1" max="1" width="8" bestFit="1" customWidth="1"/>
    <col min="2" max="3" width="6.33203125" bestFit="1" customWidth="1"/>
    <col min="4" max="6" width="8" bestFit="1" customWidth="1"/>
    <col min="7" max="7" width="6.33203125" bestFit="1" customWidth="1"/>
    <col min="8" max="8" width="12.5546875" bestFit="1" customWidth="1"/>
    <col min="9" max="9" width="8" bestFit="1" customWidth="1"/>
    <col min="10" max="12" width="9.6640625" bestFit="1" customWidth="1"/>
    <col min="13" max="13" width="8" bestFit="1" customWidth="1"/>
  </cols>
  <sheetData>
    <row r="1" spans="1:13" ht="22.2" customHeight="1">
      <c r="A1" s="57" t="s">
        <v>725</v>
      </c>
      <c r="B1" s="67" t="s">
        <v>726</v>
      </c>
      <c r="C1" s="67" t="s">
        <v>405</v>
      </c>
      <c r="D1" s="67" t="s">
        <v>552</v>
      </c>
      <c r="E1" s="67" t="s">
        <v>727</v>
      </c>
      <c r="F1" s="67" t="s">
        <v>728</v>
      </c>
      <c r="G1" s="67" t="s">
        <v>290</v>
      </c>
      <c r="H1" s="150" t="s">
        <v>729</v>
      </c>
      <c r="I1" s="150" t="s">
        <v>730</v>
      </c>
      <c r="J1" s="67" t="s">
        <v>733</v>
      </c>
      <c r="K1" s="67" t="s">
        <v>734</v>
      </c>
      <c r="L1" s="150" t="s">
        <v>731</v>
      </c>
      <c r="M1" s="150" t="s">
        <v>732</v>
      </c>
    </row>
    <row r="2" spans="1:13">
      <c r="A2" s="65"/>
      <c r="B2" s="65"/>
      <c r="C2" s="65"/>
      <c r="D2" s="65"/>
      <c r="E2" s="65"/>
      <c r="F2" s="65"/>
      <c r="G2" s="65"/>
      <c r="H2" s="150"/>
      <c r="I2" s="150"/>
      <c r="J2" s="67"/>
      <c r="K2" s="67"/>
      <c r="L2" s="150"/>
      <c r="M2" s="150"/>
    </row>
    <row r="3" spans="1:13">
      <c r="A3" s="65"/>
      <c r="B3" s="65"/>
      <c r="C3" s="65"/>
      <c r="D3" s="65"/>
      <c r="E3" s="65"/>
      <c r="F3" s="65"/>
      <c r="G3" s="65"/>
      <c r="H3" s="65"/>
      <c r="I3" s="65"/>
      <c r="J3" s="65"/>
      <c r="K3" s="65"/>
      <c r="L3" s="65"/>
      <c r="M3" s="65"/>
    </row>
    <row r="4" spans="1:13">
      <c r="A4" s="65"/>
      <c r="B4" s="65"/>
      <c r="C4" s="65"/>
      <c r="D4" s="65"/>
      <c r="E4" s="65"/>
      <c r="F4" s="65"/>
      <c r="G4" s="65"/>
      <c r="H4" s="65"/>
      <c r="I4" s="65"/>
      <c r="J4" s="65"/>
      <c r="K4" s="65"/>
      <c r="L4" s="65"/>
      <c r="M4" s="65"/>
    </row>
    <row r="5" spans="1:13">
      <c r="A5" s="65"/>
      <c r="B5" s="65"/>
      <c r="C5" s="65"/>
      <c r="D5" s="65"/>
      <c r="E5" s="65"/>
      <c r="F5" s="65"/>
      <c r="G5" s="65"/>
      <c r="H5" s="65"/>
      <c r="I5" s="65"/>
      <c r="J5" s="65"/>
      <c r="K5" s="65"/>
      <c r="L5" s="65"/>
      <c r="M5" s="65"/>
    </row>
    <row r="6" spans="1:13">
      <c r="A6" s="65"/>
      <c r="B6" s="65"/>
      <c r="C6" s="65"/>
      <c r="D6" s="65"/>
      <c r="E6" s="65"/>
      <c r="F6" s="65"/>
      <c r="G6" s="65"/>
      <c r="H6" s="65"/>
      <c r="I6" s="65"/>
      <c r="J6" s="65"/>
      <c r="K6" s="65"/>
      <c r="L6" s="65"/>
      <c r="M6" s="65"/>
    </row>
    <row r="7" spans="1:13">
      <c r="A7" s="65"/>
      <c r="B7" s="65"/>
      <c r="C7" s="65"/>
      <c r="D7" s="65"/>
      <c r="E7" s="65"/>
      <c r="F7" s="65"/>
      <c r="G7" s="65"/>
      <c r="H7" s="65"/>
      <c r="I7" s="65"/>
      <c r="J7" s="65"/>
      <c r="K7" s="65"/>
      <c r="L7" s="65"/>
      <c r="M7" s="65"/>
    </row>
  </sheetData>
  <phoneticPr fontId="1" type="noConversion"/>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D519-4CDA-4981-B58A-467A78DEB60C}">
  <dimension ref="A1:C4"/>
  <sheetViews>
    <sheetView workbookViewId="0">
      <selection activeCell="M27" sqref="M27"/>
    </sheetView>
  </sheetViews>
  <sheetFormatPr defaultRowHeight="13.8"/>
  <sheetData>
    <row r="1" spans="1:3" ht="14.4">
      <c r="A1" s="81" t="s">
        <v>572</v>
      </c>
      <c r="B1" s="81" t="s">
        <v>735</v>
      </c>
      <c r="C1" s="81" t="s">
        <v>736</v>
      </c>
    </row>
    <row r="2" spans="1:3">
      <c r="A2" s="63"/>
      <c r="B2" s="83"/>
      <c r="C2" s="63"/>
    </row>
    <row r="3" spans="1:3">
      <c r="A3" s="63"/>
      <c r="B3" s="83"/>
      <c r="C3" s="63"/>
    </row>
    <row r="4" spans="1:3" ht="14.4">
      <c r="A4" s="81" t="s">
        <v>350</v>
      </c>
      <c r="B4" s="83"/>
      <c r="C4" s="63"/>
    </row>
  </sheetData>
  <phoneticPr fontId="1" type="noConversion"/>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64319-475B-4971-9802-CB0FF64643A8}">
  <dimension ref="A1:C5"/>
  <sheetViews>
    <sheetView workbookViewId="0">
      <selection activeCell="M21" sqref="M21"/>
    </sheetView>
  </sheetViews>
  <sheetFormatPr defaultRowHeight="13.8"/>
  <sheetData>
    <row r="1" spans="1:3" ht="14.4">
      <c r="A1" s="129" t="s">
        <v>258</v>
      </c>
      <c r="B1" s="39" t="s">
        <v>290</v>
      </c>
      <c r="C1" s="39" t="s">
        <v>405</v>
      </c>
    </row>
    <row r="2" spans="1:3" ht="14.4">
      <c r="A2" s="38" t="s">
        <v>737</v>
      </c>
      <c r="B2" s="62"/>
      <c r="C2" s="62"/>
    </row>
    <row r="3" spans="1:3" ht="14.4">
      <c r="A3" s="38" t="s">
        <v>720</v>
      </c>
      <c r="B3" s="62"/>
      <c r="C3" s="62"/>
    </row>
    <row r="4" spans="1:3" ht="14.4">
      <c r="A4" s="38" t="s">
        <v>738</v>
      </c>
      <c r="B4" s="62"/>
      <c r="C4" s="62"/>
    </row>
    <row r="5" spans="1:3" ht="14.4">
      <c r="A5" s="129" t="s">
        <v>319</v>
      </c>
      <c r="B5" s="62"/>
      <c r="C5" s="62"/>
    </row>
  </sheetData>
  <phoneticPr fontId="1" type="noConversion"/>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E98B0-7D41-421C-9CB7-731F295F836D}">
  <dimension ref="A1:F26"/>
  <sheetViews>
    <sheetView workbookViewId="0">
      <selection activeCell="J29" sqref="J29"/>
    </sheetView>
  </sheetViews>
  <sheetFormatPr defaultRowHeight="13.8"/>
  <cols>
    <col min="1" max="1" width="17.21875" bestFit="1" customWidth="1"/>
    <col min="2" max="3" width="12.77734375" bestFit="1" customWidth="1"/>
    <col min="4" max="5" width="15" bestFit="1" customWidth="1"/>
  </cols>
  <sheetData>
    <row r="1" spans="1:6" ht="14.4">
      <c r="A1" s="38" t="s">
        <v>674</v>
      </c>
      <c r="B1" s="38" t="s">
        <v>739</v>
      </c>
      <c r="C1" s="38" t="s">
        <v>740</v>
      </c>
      <c r="D1" s="38" t="s">
        <v>741</v>
      </c>
      <c r="E1" s="38" t="s">
        <v>742</v>
      </c>
      <c r="F1" s="38" t="s">
        <v>678</v>
      </c>
    </row>
    <row r="2" spans="1:6" ht="14.4">
      <c r="A2" s="65" t="s">
        <v>681</v>
      </c>
      <c r="B2" s="62"/>
      <c r="C2" s="62"/>
      <c r="D2" s="62"/>
      <c r="E2" s="62"/>
      <c r="F2" s="62"/>
    </row>
    <row r="3" spans="1:6" ht="14.4">
      <c r="A3" s="102" t="s">
        <v>743</v>
      </c>
      <c r="B3" s="62"/>
      <c r="C3" s="62"/>
      <c r="D3" s="62"/>
      <c r="E3" s="62"/>
      <c r="F3" s="62"/>
    </row>
    <row r="4" spans="1:6" ht="14.4">
      <c r="A4" s="102" t="s">
        <v>744</v>
      </c>
      <c r="B4" s="62"/>
      <c r="C4" s="62"/>
      <c r="D4" s="62"/>
      <c r="E4" s="62"/>
      <c r="F4" s="62"/>
    </row>
    <row r="5" spans="1:6" ht="14.4">
      <c r="A5" s="102" t="s">
        <v>745</v>
      </c>
      <c r="B5" s="62"/>
      <c r="C5" s="62"/>
      <c r="D5" s="62"/>
      <c r="E5" s="62"/>
      <c r="F5" s="62"/>
    </row>
    <row r="6" spans="1:6" ht="14.4">
      <c r="A6" s="102" t="s">
        <v>746</v>
      </c>
      <c r="B6" s="62"/>
      <c r="C6" s="62"/>
      <c r="D6" s="62"/>
      <c r="E6" s="62"/>
      <c r="F6" s="62"/>
    </row>
    <row r="7" spans="1:6" ht="14.4">
      <c r="A7" s="102" t="s">
        <v>747</v>
      </c>
      <c r="B7" s="62"/>
      <c r="C7" s="62"/>
      <c r="D7" s="62"/>
      <c r="E7" s="62"/>
      <c r="F7" s="62"/>
    </row>
    <row r="8" spans="1:6" ht="14.4">
      <c r="A8" s="102" t="s">
        <v>748</v>
      </c>
      <c r="B8" s="62"/>
      <c r="C8" s="62"/>
      <c r="D8" s="62"/>
      <c r="E8" s="62"/>
      <c r="F8" s="62"/>
    </row>
    <row r="9" spans="1:6" ht="14.4">
      <c r="A9" s="102" t="s">
        <v>749</v>
      </c>
      <c r="B9" s="62"/>
      <c r="C9" s="62"/>
      <c r="D9" s="62"/>
      <c r="E9" s="62"/>
      <c r="F9" s="62"/>
    </row>
    <row r="10" spans="1:6" ht="14.4">
      <c r="A10" s="102" t="s">
        <v>750</v>
      </c>
      <c r="B10" s="62"/>
      <c r="C10" s="62"/>
      <c r="D10" s="62"/>
      <c r="E10" s="62"/>
      <c r="F10" s="62"/>
    </row>
    <row r="11" spans="1:6" ht="14.4">
      <c r="A11" s="102" t="s">
        <v>743</v>
      </c>
      <c r="B11" s="62"/>
      <c r="C11" s="62"/>
      <c r="D11" s="62"/>
      <c r="E11" s="62"/>
      <c r="F11" s="62"/>
    </row>
    <row r="12" spans="1:6" ht="14.4">
      <c r="A12" s="102" t="s">
        <v>744</v>
      </c>
      <c r="B12" s="62"/>
      <c r="C12" s="62"/>
      <c r="D12" s="62"/>
      <c r="E12" s="62"/>
      <c r="F12" s="62"/>
    </row>
    <row r="13" spans="1:6" ht="14.4">
      <c r="A13" s="102" t="s">
        <v>751</v>
      </c>
      <c r="B13" s="62"/>
      <c r="C13" s="62"/>
      <c r="D13" s="62"/>
      <c r="E13" s="62"/>
      <c r="F13" s="62"/>
    </row>
    <row r="14" spans="1:6" ht="14.4">
      <c r="A14" s="102" t="s">
        <v>747</v>
      </c>
      <c r="B14" s="62"/>
      <c r="C14" s="62"/>
      <c r="D14" s="62"/>
      <c r="E14" s="62"/>
      <c r="F14" s="62"/>
    </row>
    <row r="15" spans="1:6" ht="14.4">
      <c r="A15" s="102" t="s">
        <v>748</v>
      </c>
      <c r="B15" s="62"/>
      <c r="C15" s="62"/>
      <c r="D15" s="62"/>
      <c r="E15" s="62"/>
      <c r="F15" s="62"/>
    </row>
    <row r="16" spans="1:6" ht="14.4">
      <c r="A16" s="102" t="s">
        <v>749</v>
      </c>
      <c r="B16" s="62"/>
      <c r="C16" s="62"/>
      <c r="D16" s="62"/>
      <c r="E16" s="62"/>
      <c r="F16" s="62"/>
    </row>
    <row r="17" spans="1:6" ht="14.4">
      <c r="A17" s="102" t="s">
        <v>752</v>
      </c>
      <c r="B17" s="62"/>
      <c r="C17" s="62"/>
      <c r="D17" s="62"/>
      <c r="E17" s="62"/>
      <c r="F17" s="62"/>
    </row>
    <row r="18" spans="1:6" ht="14.4">
      <c r="A18" s="102" t="s">
        <v>743</v>
      </c>
      <c r="B18" s="62"/>
      <c r="C18" s="62"/>
      <c r="D18" s="62"/>
      <c r="E18" s="62"/>
      <c r="F18" s="62"/>
    </row>
    <row r="19" spans="1:6" ht="14.4">
      <c r="A19" s="102" t="s">
        <v>744</v>
      </c>
      <c r="B19" s="62"/>
      <c r="C19" s="62"/>
      <c r="D19" s="62"/>
      <c r="E19" s="62"/>
      <c r="F19" s="62"/>
    </row>
    <row r="20" spans="1:6" ht="14.4">
      <c r="A20" s="102" t="s">
        <v>751</v>
      </c>
      <c r="B20" s="62"/>
      <c r="C20" s="62"/>
      <c r="D20" s="62"/>
      <c r="E20" s="62"/>
      <c r="F20" s="62"/>
    </row>
    <row r="21" spans="1:6" ht="14.4">
      <c r="A21" s="102" t="s">
        <v>747</v>
      </c>
      <c r="B21" s="62"/>
      <c r="C21" s="62"/>
      <c r="D21" s="62"/>
      <c r="E21" s="62"/>
      <c r="F21" s="62"/>
    </row>
    <row r="22" spans="1:6" ht="14.4">
      <c r="A22" s="102" t="s">
        <v>748</v>
      </c>
      <c r="B22" s="62"/>
      <c r="C22" s="62"/>
      <c r="D22" s="62"/>
      <c r="E22" s="62"/>
      <c r="F22" s="62"/>
    </row>
    <row r="23" spans="1:6" ht="14.4">
      <c r="A23" s="102" t="s">
        <v>749</v>
      </c>
      <c r="B23" s="62"/>
      <c r="C23" s="62"/>
      <c r="D23" s="62"/>
      <c r="E23" s="62"/>
      <c r="F23" s="62"/>
    </row>
    <row r="24" spans="1:6" ht="14.4">
      <c r="A24" s="102" t="s">
        <v>753</v>
      </c>
      <c r="B24" s="62"/>
      <c r="C24" s="62"/>
      <c r="D24" s="62"/>
      <c r="E24" s="62"/>
      <c r="F24" s="62"/>
    </row>
    <row r="25" spans="1:6" ht="14.4">
      <c r="A25" s="102" t="s">
        <v>754</v>
      </c>
      <c r="B25" s="62"/>
      <c r="C25" s="62"/>
      <c r="D25" s="62"/>
      <c r="E25" s="62"/>
      <c r="F25" s="62"/>
    </row>
    <row r="26" spans="1:6" ht="14.4">
      <c r="A26" s="102" t="s">
        <v>755</v>
      </c>
      <c r="B26" s="62"/>
      <c r="C26" s="62"/>
      <c r="D26" s="62"/>
      <c r="E26" s="62"/>
      <c r="F26" s="62"/>
    </row>
  </sheetData>
  <phoneticPr fontId="1" type="noConversion"/>
  <pageMargins left="0.7" right="0.7" top="0.75" bottom="0.75" header="0.3" footer="0.3"/>
  <pageSetup paperSize="9" orientation="portrait" verticalDpi="0" r:id="rId1"/>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566AE-B314-4630-958B-3C9A40DB2E35}">
  <dimension ref="A1:E32"/>
  <sheetViews>
    <sheetView workbookViewId="0">
      <selection activeCell="C9" sqref="C9"/>
    </sheetView>
  </sheetViews>
  <sheetFormatPr defaultRowHeight="13.8"/>
  <cols>
    <col min="1" max="1" width="13.88671875" bestFit="1" customWidth="1"/>
    <col min="2" max="4" width="26" customWidth="1"/>
  </cols>
  <sheetData>
    <row r="1" spans="1:5" ht="14.4">
      <c r="A1" s="102" t="s">
        <v>674</v>
      </c>
      <c r="B1" s="39" t="s">
        <v>1723</v>
      </c>
      <c r="C1" s="39" t="s">
        <v>1724</v>
      </c>
      <c r="D1" s="39" t="s">
        <v>1725</v>
      </c>
      <c r="E1" s="39" t="s">
        <v>678</v>
      </c>
    </row>
    <row r="2" spans="1:5" ht="14.4">
      <c r="A2" s="102" t="s">
        <v>679</v>
      </c>
      <c r="B2" s="62"/>
      <c r="C2" s="62"/>
      <c r="D2" s="62"/>
      <c r="E2" s="62"/>
    </row>
    <row r="3" spans="1:5" ht="14.4">
      <c r="A3" s="102" t="s">
        <v>405</v>
      </c>
      <c r="B3" s="62"/>
      <c r="C3" s="62"/>
      <c r="D3" s="62"/>
      <c r="E3" s="62"/>
    </row>
    <row r="4" spans="1:5" ht="14.4">
      <c r="A4" s="102" t="s">
        <v>756</v>
      </c>
      <c r="B4" s="62"/>
      <c r="C4" s="62"/>
      <c r="D4" s="62"/>
      <c r="E4" s="62"/>
    </row>
    <row r="5" spans="1:5" ht="14.4">
      <c r="A5" s="102" t="s">
        <v>757</v>
      </c>
      <c r="B5" s="62"/>
      <c r="C5" s="62"/>
      <c r="D5" s="62"/>
      <c r="E5" s="62"/>
    </row>
    <row r="6" spans="1:5" ht="14.4">
      <c r="A6" s="102" t="s">
        <v>758</v>
      </c>
      <c r="B6" s="62"/>
      <c r="C6" s="62"/>
      <c r="D6" s="62"/>
      <c r="E6" s="62"/>
    </row>
    <row r="7" spans="1:5" ht="14.4">
      <c r="A7" s="102" t="s">
        <v>13</v>
      </c>
      <c r="B7" s="62"/>
      <c r="C7" s="62"/>
      <c r="D7" s="62"/>
      <c r="E7" s="62"/>
    </row>
    <row r="8" spans="1:5" ht="14.4">
      <c r="A8" s="102" t="s">
        <v>759</v>
      </c>
      <c r="B8" s="62"/>
      <c r="C8" s="62"/>
      <c r="D8" s="62"/>
      <c r="E8" s="62"/>
    </row>
    <row r="9" spans="1:5" ht="14.4">
      <c r="A9" s="102" t="s">
        <v>760</v>
      </c>
      <c r="B9" s="62"/>
      <c r="C9" s="62"/>
      <c r="D9" s="62"/>
      <c r="E9" s="62"/>
    </row>
    <row r="10" spans="1:5" ht="14.4">
      <c r="A10" s="102" t="s">
        <v>13</v>
      </c>
      <c r="B10" s="62"/>
      <c r="C10" s="62"/>
      <c r="D10" s="62"/>
      <c r="E10" s="62"/>
    </row>
    <row r="11" spans="1:5" ht="14.4">
      <c r="A11" s="102" t="s">
        <v>290</v>
      </c>
      <c r="B11" s="62"/>
      <c r="C11" s="62"/>
      <c r="D11" s="62"/>
      <c r="E11" s="62"/>
    </row>
    <row r="12" spans="1:5" ht="14.4">
      <c r="A12" s="102" t="s">
        <v>717</v>
      </c>
      <c r="B12" s="62"/>
      <c r="C12" s="62"/>
      <c r="D12" s="62"/>
      <c r="E12" s="62"/>
    </row>
    <row r="13" spans="1:5" ht="14.4">
      <c r="A13" s="102" t="s">
        <v>405</v>
      </c>
      <c r="B13" s="62"/>
      <c r="C13" s="62"/>
      <c r="D13" s="62"/>
      <c r="E13" s="62"/>
    </row>
    <row r="14" spans="1:5" ht="14.4">
      <c r="A14" s="102" t="s">
        <v>756</v>
      </c>
      <c r="B14" s="62"/>
      <c r="C14" s="62"/>
      <c r="D14" s="62"/>
      <c r="E14" s="62"/>
    </row>
    <row r="15" spans="1:5" ht="14.4">
      <c r="A15" s="102" t="s">
        <v>761</v>
      </c>
      <c r="B15" s="62"/>
      <c r="C15" s="62"/>
      <c r="D15" s="62"/>
      <c r="E15" s="62"/>
    </row>
    <row r="16" spans="1:5" ht="14.4">
      <c r="A16" s="102" t="s">
        <v>13</v>
      </c>
      <c r="B16" s="62"/>
      <c r="C16" s="62"/>
      <c r="D16" s="62"/>
      <c r="E16" s="62"/>
    </row>
    <row r="17" spans="1:5" ht="14.4">
      <c r="A17" s="102" t="s">
        <v>759</v>
      </c>
      <c r="B17" s="62"/>
      <c r="C17" s="62"/>
      <c r="D17" s="62"/>
      <c r="E17" s="62"/>
    </row>
    <row r="18" spans="1:5" ht="14.4">
      <c r="A18" s="102" t="s">
        <v>760</v>
      </c>
      <c r="B18" s="62"/>
      <c r="C18" s="62"/>
      <c r="D18" s="62"/>
      <c r="E18" s="62"/>
    </row>
    <row r="19" spans="1:5" ht="14.4">
      <c r="A19" s="102" t="s">
        <v>13</v>
      </c>
      <c r="B19" s="62"/>
      <c r="C19" s="62"/>
      <c r="D19" s="62"/>
      <c r="E19" s="62"/>
    </row>
    <row r="20" spans="1:5" ht="14.4">
      <c r="A20" s="102" t="s">
        <v>290</v>
      </c>
      <c r="B20" s="62"/>
      <c r="C20" s="62"/>
      <c r="D20" s="62"/>
      <c r="E20" s="62"/>
    </row>
    <row r="21" spans="1:5" ht="14.4">
      <c r="A21" s="102" t="s">
        <v>523</v>
      </c>
      <c r="B21" s="62"/>
      <c r="C21" s="62"/>
      <c r="D21" s="62"/>
      <c r="E21" s="62"/>
    </row>
    <row r="22" spans="1:5" ht="14.4">
      <c r="A22" s="102" t="s">
        <v>405</v>
      </c>
      <c r="B22" s="62"/>
      <c r="C22" s="62"/>
      <c r="D22" s="62"/>
      <c r="E22" s="62"/>
    </row>
    <row r="23" spans="1:5" ht="14.4">
      <c r="A23" s="102" t="s">
        <v>756</v>
      </c>
      <c r="B23" s="62"/>
      <c r="C23" s="62"/>
      <c r="D23" s="62"/>
      <c r="E23" s="62"/>
    </row>
    <row r="24" spans="1:5" ht="14.4">
      <c r="A24" s="102" t="s">
        <v>761</v>
      </c>
      <c r="B24" s="62"/>
      <c r="C24" s="62"/>
      <c r="D24" s="62"/>
      <c r="E24" s="62"/>
    </row>
    <row r="25" spans="1:5" ht="14.4">
      <c r="A25" s="102" t="s">
        <v>13</v>
      </c>
      <c r="B25" s="62"/>
      <c r="C25" s="62"/>
      <c r="D25" s="62"/>
      <c r="E25" s="62"/>
    </row>
    <row r="26" spans="1:5" ht="14.4">
      <c r="A26" s="102" t="s">
        <v>759</v>
      </c>
      <c r="B26" s="62"/>
      <c r="C26" s="62"/>
      <c r="D26" s="62"/>
      <c r="E26" s="62"/>
    </row>
    <row r="27" spans="1:5" ht="14.4">
      <c r="A27" s="102" t="s">
        <v>760</v>
      </c>
      <c r="B27" s="62"/>
      <c r="C27" s="62"/>
      <c r="D27" s="62"/>
      <c r="E27" s="62"/>
    </row>
    <row r="28" spans="1:5" ht="14.4">
      <c r="A28" s="102" t="s">
        <v>13</v>
      </c>
      <c r="B28" s="62"/>
      <c r="C28" s="62"/>
      <c r="D28" s="62"/>
      <c r="E28" s="62"/>
    </row>
    <row r="29" spans="1:5" ht="14.4">
      <c r="A29" s="102" t="s">
        <v>290</v>
      </c>
      <c r="B29" s="62"/>
      <c r="C29" s="62"/>
      <c r="D29" s="62"/>
      <c r="E29" s="62"/>
    </row>
    <row r="30" spans="1:5" ht="14.4">
      <c r="A30" s="102" t="s">
        <v>524</v>
      </c>
      <c r="B30" s="62"/>
      <c r="C30" s="62"/>
      <c r="D30" s="62"/>
      <c r="E30" s="62"/>
    </row>
    <row r="31" spans="1:5" ht="14.4">
      <c r="A31" s="102" t="s">
        <v>413</v>
      </c>
      <c r="B31" s="62"/>
      <c r="C31" s="62"/>
      <c r="D31" s="62"/>
      <c r="E31" s="62"/>
    </row>
    <row r="32" spans="1:5" ht="14.4">
      <c r="A32" s="102" t="s">
        <v>314</v>
      </c>
      <c r="B32" s="62"/>
      <c r="C32" s="62"/>
      <c r="D32" s="62"/>
      <c r="E32" s="62"/>
    </row>
  </sheetData>
  <phoneticPr fontId="1" type="noConversion"/>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81450-F77C-4C41-8227-8176D0D0EB33}">
  <dimension ref="A1:F29"/>
  <sheetViews>
    <sheetView workbookViewId="0">
      <selection activeCell="H8" sqref="H8"/>
    </sheetView>
  </sheetViews>
  <sheetFormatPr defaultRowHeight="13.8"/>
  <cols>
    <col min="1" max="1" width="19.44140625" bestFit="1" customWidth="1"/>
    <col min="2" max="2" width="13.88671875" bestFit="1" customWidth="1"/>
    <col min="3" max="5" width="9.5546875" bestFit="1" customWidth="1"/>
    <col min="6" max="6" width="6.6640625" bestFit="1" customWidth="1"/>
  </cols>
  <sheetData>
    <row r="1" spans="1:6" ht="14.4">
      <c r="A1" s="81" t="s">
        <v>572</v>
      </c>
      <c r="B1" s="81" t="s">
        <v>675</v>
      </c>
      <c r="C1" s="39" t="s">
        <v>710</v>
      </c>
      <c r="D1" s="39" t="s">
        <v>711</v>
      </c>
      <c r="E1" s="81" t="s">
        <v>716</v>
      </c>
      <c r="F1" s="81" t="s">
        <v>300</v>
      </c>
    </row>
    <row r="2" spans="1:6" ht="14.4">
      <c r="A2" s="61" t="s">
        <v>681</v>
      </c>
      <c r="B2" s="83"/>
      <c r="C2" s="41"/>
      <c r="D2" s="41"/>
      <c r="E2" s="83"/>
      <c r="F2" s="83"/>
    </row>
    <row r="3" spans="1:6" ht="14.4">
      <c r="A3" s="64" t="s">
        <v>766</v>
      </c>
      <c r="B3" s="83"/>
      <c r="C3" s="41"/>
      <c r="D3" s="41"/>
      <c r="E3" s="83"/>
      <c r="F3" s="83"/>
    </row>
    <row r="4" spans="1:6" ht="14.4">
      <c r="A4" s="64" t="s">
        <v>683</v>
      </c>
      <c r="B4" s="83"/>
      <c r="C4" s="41"/>
      <c r="D4" s="41"/>
      <c r="E4" s="83"/>
      <c r="F4" s="83"/>
    </row>
    <row r="5" spans="1:6" ht="14.4">
      <c r="A5" s="61" t="s">
        <v>762</v>
      </c>
      <c r="B5" s="83"/>
      <c r="C5" s="41"/>
      <c r="D5" s="41"/>
      <c r="E5" s="83"/>
      <c r="F5" s="83"/>
    </row>
    <row r="6" spans="1:6" ht="14.4">
      <c r="A6" s="61" t="s">
        <v>763</v>
      </c>
      <c r="B6" s="83"/>
      <c r="C6" s="41"/>
      <c r="D6" s="41"/>
      <c r="E6" s="83"/>
      <c r="F6" s="83"/>
    </row>
    <row r="7" spans="1:6" ht="14.4">
      <c r="A7" s="64" t="s">
        <v>687</v>
      </c>
      <c r="B7" s="83"/>
      <c r="C7" s="41"/>
      <c r="D7" s="41"/>
      <c r="E7" s="83"/>
      <c r="F7" s="83"/>
    </row>
    <row r="8" spans="1:6" ht="14.4">
      <c r="A8" s="61" t="s">
        <v>764</v>
      </c>
      <c r="B8" s="83"/>
      <c r="C8" s="41"/>
      <c r="D8" s="41"/>
      <c r="E8" s="83"/>
      <c r="F8" s="83"/>
    </row>
    <row r="9" spans="1:6" ht="15.6">
      <c r="A9" s="61" t="s">
        <v>765</v>
      </c>
      <c r="B9" s="83"/>
      <c r="C9" s="41"/>
      <c r="D9" s="41"/>
      <c r="E9" s="83"/>
      <c r="F9" s="83"/>
    </row>
    <row r="10" spans="1:6" ht="14.4">
      <c r="A10" s="64" t="s">
        <v>690</v>
      </c>
      <c r="B10" s="83"/>
      <c r="C10" s="41"/>
      <c r="D10" s="41"/>
      <c r="E10" s="83"/>
      <c r="F10" s="83"/>
    </row>
    <row r="11" spans="1:6" ht="14.4">
      <c r="A11" s="61" t="s">
        <v>715</v>
      </c>
      <c r="B11" s="83"/>
      <c r="C11" s="41"/>
      <c r="D11" s="41"/>
      <c r="E11" s="83"/>
      <c r="F11" s="83"/>
    </row>
    <row r="12" spans="1:6" ht="14.4">
      <c r="A12" s="64" t="s">
        <v>766</v>
      </c>
      <c r="B12" s="83"/>
      <c r="C12" s="41"/>
      <c r="D12" s="41"/>
      <c r="E12" s="83"/>
      <c r="F12" s="83"/>
    </row>
    <row r="13" spans="1:6" ht="14.4">
      <c r="A13" s="64" t="s">
        <v>683</v>
      </c>
      <c r="B13" s="83"/>
      <c r="C13" s="41"/>
      <c r="D13" s="41"/>
      <c r="E13" s="83"/>
      <c r="F13" s="83"/>
    </row>
    <row r="14" spans="1:6" ht="14.4">
      <c r="A14" s="61" t="s">
        <v>694</v>
      </c>
      <c r="B14" s="83"/>
      <c r="C14" s="41"/>
      <c r="D14" s="41"/>
      <c r="E14" s="83"/>
      <c r="F14" s="83"/>
    </row>
    <row r="15" spans="1:6" ht="14.4">
      <c r="A15" s="64" t="s">
        <v>687</v>
      </c>
      <c r="B15" s="83"/>
      <c r="C15" s="41"/>
      <c r="D15" s="41"/>
      <c r="E15" s="83"/>
      <c r="F15" s="83"/>
    </row>
    <row r="16" spans="1:6" ht="14.4">
      <c r="A16" s="61" t="s">
        <v>764</v>
      </c>
      <c r="B16" s="83"/>
      <c r="C16" s="41"/>
      <c r="D16" s="41"/>
      <c r="E16" s="83"/>
      <c r="F16" s="83"/>
    </row>
    <row r="17" spans="1:6" ht="15.6">
      <c r="A17" s="61" t="s">
        <v>765</v>
      </c>
      <c r="B17" s="83"/>
      <c r="C17" s="41"/>
      <c r="D17" s="41"/>
      <c r="E17" s="83"/>
      <c r="F17" s="83"/>
    </row>
    <row r="18" spans="1:6" ht="14.4">
      <c r="A18" s="64" t="s">
        <v>690</v>
      </c>
      <c r="B18" s="83"/>
      <c r="C18" s="41"/>
      <c r="D18" s="41"/>
      <c r="E18" s="83"/>
      <c r="F18" s="83"/>
    </row>
    <row r="19" spans="1:6" ht="14.4">
      <c r="A19" s="61" t="s">
        <v>693</v>
      </c>
      <c r="B19" s="83"/>
      <c r="C19" s="41"/>
      <c r="D19" s="41"/>
      <c r="E19" s="83"/>
      <c r="F19" s="83"/>
    </row>
    <row r="20" spans="1:6" ht="14.4">
      <c r="A20" s="64" t="s">
        <v>766</v>
      </c>
      <c r="B20" s="83"/>
      <c r="C20" s="41"/>
      <c r="D20" s="41"/>
      <c r="E20" s="83"/>
      <c r="F20" s="83"/>
    </row>
    <row r="21" spans="1:6" ht="14.4">
      <c r="A21" s="64" t="s">
        <v>683</v>
      </c>
      <c r="B21" s="83"/>
      <c r="C21" s="41"/>
      <c r="D21" s="41"/>
      <c r="E21" s="83"/>
      <c r="F21" s="83"/>
    </row>
    <row r="22" spans="1:6" ht="14.4">
      <c r="A22" s="61" t="s">
        <v>694</v>
      </c>
      <c r="B22" s="83"/>
      <c r="C22" s="41"/>
      <c r="D22" s="41"/>
      <c r="E22" s="83"/>
      <c r="F22" s="83"/>
    </row>
    <row r="23" spans="1:6" ht="14.4">
      <c r="A23" s="64" t="s">
        <v>687</v>
      </c>
      <c r="B23" s="83"/>
      <c r="C23" s="41"/>
      <c r="D23" s="41"/>
      <c r="E23" s="83"/>
      <c r="F23" s="83"/>
    </row>
    <row r="24" spans="1:6" ht="14.4">
      <c r="A24" s="61" t="s">
        <v>764</v>
      </c>
      <c r="B24" s="83"/>
      <c r="C24" s="41"/>
      <c r="D24" s="41"/>
      <c r="E24" s="83"/>
      <c r="F24" s="83"/>
    </row>
    <row r="25" spans="1:6" ht="15.6">
      <c r="A25" s="61" t="s">
        <v>765</v>
      </c>
      <c r="B25" s="83"/>
      <c r="C25" s="41"/>
      <c r="D25" s="41"/>
      <c r="E25" s="83"/>
      <c r="F25" s="83"/>
    </row>
    <row r="26" spans="1:6" ht="14.4">
      <c r="A26" s="64" t="s">
        <v>690</v>
      </c>
      <c r="B26" s="83"/>
      <c r="C26" s="41"/>
      <c r="D26" s="41"/>
      <c r="E26" s="83"/>
      <c r="F26" s="83"/>
    </row>
    <row r="27" spans="1:6" ht="14.4">
      <c r="A27" s="61" t="s">
        <v>695</v>
      </c>
      <c r="B27" s="83"/>
      <c r="C27" s="41"/>
      <c r="D27" s="41"/>
      <c r="E27" s="83"/>
      <c r="F27" s="83"/>
    </row>
    <row r="28" spans="1:6" ht="14.4">
      <c r="A28" s="64" t="s">
        <v>696</v>
      </c>
      <c r="B28" s="83"/>
      <c r="C28" s="41"/>
      <c r="D28" s="41"/>
      <c r="E28" s="83"/>
      <c r="F28" s="83"/>
    </row>
    <row r="29" spans="1:6" ht="14.4">
      <c r="A29" s="64" t="s">
        <v>767</v>
      </c>
      <c r="B29" s="83"/>
      <c r="C29" s="41"/>
      <c r="D29" s="41"/>
      <c r="E29" s="83"/>
      <c r="F29" s="83"/>
    </row>
  </sheetData>
  <phoneticPr fontId="1" type="noConversion"/>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D8A5-BA4B-4B88-BE5E-D737671FE9DE}">
  <dimension ref="A1:F34"/>
  <sheetViews>
    <sheetView workbookViewId="0">
      <selection activeCell="C8" sqref="C8"/>
    </sheetView>
  </sheetViews>
  <sheetFormatPr defaultRowHeight="13.8"/>
  <cols>
    <col min="1" max="1" width="28.21875" bestFit="1" customWidth="1"/>
    <col min="2" max="2" width="11.6640625" bestFit="1" customWidth="1"/>
    <col min="3" max="3" width="11" customWidth="1"/>
    <col min="4" max="4" width="14" customWidth="1"/>
    <col min="5" max="5" width="14.44140625" customWidth="1"/>
    <col min="6" max="6" width="6.6640625" bestFit="1" customWidth="1"/>
  </cols>
  <sheetData>
    <row r="1" spans="1:6" ht="14.4">
      <c r="A1" s="102" t="s">
        <v>674</v>
      </c>
      <c r="B1" s="39" t="s">
        <v>676</v>
      </c>
      <c r="C1" s="39" t="s">
        <v>770</v>
      </c>
      <c r="D1" s="39" t="s">
        <v>771</v>
      </c>
      <c r="E1" s="39" t="s">
        <v>777</v>
      </c>
      <c r="F1" s="39" t="s">
        <v>678</v>
      </c>
    </row>
    <row r="2" spans="1:6" ht="14.4">
      <c r="A2" s="61" t="s">
        <v>681</v>
      </c>
      <c r="B2" s="62"/>
      <c r="C2" s="62"/>
      <c r="D2" s="62"/>
      <c r="E2" s="62"/>
      <c r="F2" s="62"/>
    </row>
    <row r="3" spans="1:6" ht="14.4">
      <c r="A3" s="64" t="s">
        <v>766</v>
      </c>
      <c r="B3" s="62"/>
      <c r="C3" s="62"/>
      <c r="D3" s="62"/>
      <c r="E3" s="62"/>
      <c r="F3" s="62"/>
    </row>
    <row r="4" spans="1:6" ht="14.4">
      <c r="A4" s="64" t="s">
        <v>683</v>
      </c>
      <c r="B4" s="62"/>
      <c r="C4" s="62"/>
      <c r="D4" s="62"/>
      <c r="E4" s="62"/>
      <c r="F4" s="62"/>
    </row>
    <row r="5" spans="1:6" ht="14.4">
      <c r="A5" s="61" t="s">
        <v>772</v>
      </c>
      <c r="B5" s="62"/>
      <c r="C5" s="62"/>
      <c r="D5" s="62"/>
      <c r="E5" s="62"/>
      <c r="F5" s="62"/>
    </row>
    <row r="6" spans="1:6" ht="15.6">
      <c r="A6" s="61" t="s">
        <v>773</v>
      </c>
      <c r="B6" s="62"/>
      <c r="C6" s="62"/>
      <c r="D6" s="62"/>
      <c r="E6" s="62"/>
      <c r="F6" s="62"/>
    </row>
    <row r="7" spans="1:6" ht="14.4">
      <c r="A7" s="61" t="s">
        <v>774</v>
      </c>
      <c r="B7" s="62"/>
      <c r="C7" s="62"/>
      <c r="D7" s="62"/>
      <c r="E7" s="62"/>
      <c r="F7" s="62"/>
    </row>
    <row r="8" spans="1:6" ht="15.6">
      <c r="A8" s="61" t="s">
        <v>775</v>
      </c>
      <c r="B8" s="62"/>
      <c r="C8" s="62"/>
      <c r="D8" s="62"/>
      <c r="E8" s="62"/>
      <c r="F8" s="62"/>
    </row>
    <row r="9" spans="1:6" ht="15.6">
      <c r="A9" s="61" t="s">
        <v>776</v>
      </c>
      <c r="B9" s="62"/>
      <c r="C9" s="62"/>
      <c r="D9" s="62"/>
      <c r="E9" s="62"/>
      <c r="F9" s="62"/>
    </row>
    <row r="10" spans="1:6" ht="14.4">
      <c r="A10" s="64" t="s">
        <v>687</v>
      </c>
      <c r="B10" s="62"/>
      <c r="C10" s="62"/>
      <c r="D10" s="62"/>
      <c r="E10" s="62"/>
      <c r="F10" s="62"/>
    </row>
    <row r="11" spans="1:6" ht="14.4">
      <c r="A11" s="61" t="s">
        <v>778</v>
      </c>
      <c r="B11" s="62"/>
      <c r="C11" s="62"/>
      <c r="D11" s="62"/>
      <c r="E11" s="62"/>
      <c r="F11" s="62"/>
    </row>
    <row r="12" spans="1:6" ht="15.6">
      <c r="A12" s="61" t="s">
        <v>765</v>
      </c>
      <c r="B12" s="62"/>
      <c r="C12" s="62"/>
      <c r="D12" s="62"/>
      <c r="E12" s="62"/>
      <c r="F12" s="62"/>
    </row>
    <row r="13" spans="1:6" ht="14.4">
      <c r="A13" s="64" t="s">
        <v>690</v>
      </c>
      <c r="B13" s="62"/>
      <c r="C13" s="62"/>
      <c r="D13" s="62"/>
      <c r="E13" s="62"/>
      <c r="F13" s="62"/>
    </row>
    <row r="14" spans="1:6" ht="14.4">
      <c r="A14" s="61" t="s">
        <v>779</v>
      </c>
      <c r="B14" s="62"/>
      <c r="C14" s="62"/>
      <c r="D14" s="62"/>
      <c r="E14" s="62"/>
      <c r="F14" s="62"/>
    </row>
    <row r="15" spans="1:6" ht="14.4">
      <c r="A15" s="64" t="s">
        <v>766</v>
      </c>
      <c r="B15" s="62"/>
      <c r="C15" s="62"/>
      <c r="D15" s="62"/>
      <c r="E15" s="62"/>
      <c r="F15" s="62"/>
    </row>
    <row r="16" spans="1:6" ht="14.4">
      <c r="A16" s="64" t="s">
        <v>683</v>
      </c>
      <c r="B16" s="62"/>
      <c r="C16" s="62"/>
      <c r="D16" s="62"/>
      <c r="E16" s="62"/>
      <c r="F16" s="62"/>
    </row>
    <row r="17" spans="1:6" ht="14.4">
      <c r="A17" s="61" t="s">
        <v>694</v>
      </c>
      <c r="B17" s="62"/>
      <c r="C17" s="62"/>
      <c r="D17" s="62"/>
      <c r="E17" s="62"/>
      <c r="F17" s="62"/>
    </row>
    <row r="18" spans="1:6" ht="15.6">
      <c r="A18" s="61" t="s">
        <v>780</v>
      </c>
      <c r="B18" s="62"/>
      <c r="C18" s="62"/>
      <c r="D18" s="62"/>
      <c r="E18" s="62"/>
      <c r="F18" s="62"/>
    </row>
    <row r="19" spans="1:6" ht="15.6">
      <c r="A19" s="61" t="s">
        <v>781</v>
      </c>
      <c r="B19" s="62"/>
      <c r="C19" s="62"/>
      <c r="D19" s="62"/>
      <c r="E19" s="62"/>
      <c r="F19" s="62"/>
    </row>
    <row r="20" spans="1:6" ht="14.4">
      <c r="A20" s="64" t="s">
        <v>687</v>
      </c>
      <c r="B20" s="62"/>
      <c r="C20" s="62"/>
      <c r="D20" s="62"/>
      <c r="E20" s="62"/>
      <c r="F20" s="62"/>
    </row>
    <row r="21" spans="1:6" ht="14.4">
      <c r="A21" s="61" t="s">
        <v>778</v>
      </c>
      <c r="B21" s="62"/>
      <c r="C21" s="62"/>
      <c r="D21" s="62"/>
      <c r="E21" s="62"/>
      <c r="F21" s="62"/>
    </row>
    <row r="22" spans="1:6" ht="15.6">
      <c r="A22" s="61" t="s">
        <v>765</v>
      </c>
      <c r="B22" s="62"/>
      <c r="C22" s="62"/>
      <c r="D22" s="62"/>
      <c r="E22" s="62"/>
      <c r="F22" s="62"/>
    </row>
    <row r="23" spans="1:6" ht="14.4">
      <c r="A23" s="64" t="s">
        <v>690</v>
      </c>
      <c r="B23" s="62"/>
      <c r="C23" s="62"/>
      <c r="D23" s="62"/>
      <c r="E23" s="62"/>
      <c r="F23" s="62"/>
    </row>
    <row r="24" spans="1:6" ht="14.4">
      <c r="A24" s="61" t="s">
        <v>693</v>
      </c>
      <c r="B24" s="62"/>
      <c r="C24" s="62"/>
      <c r="D24" s="62"/>
      <c r="E24" s="62"/>
      <c r="F24" s="62"/>
    </row>
    <row r="25" spans="1:6" ht="14.4">
      <c r="A25" s="64" t="s">
        <v>766</v>
      </c>
      <c r="B25" s="62"/>
      <c r="C25" s="62"/>
      <c r="D25" s="62"/>
      <c r="E25" s="62"/>
      <c r="F25" s="62"/>
    </row>
    <row r="26" spans="1:6" ht="14.4">
      <c r="A26" s="64" t="s">
        <v>683</v>
      </c>
      <c r="B26" s="62"/>
      <c r="C26" s="62"/>
      <c r="D26" s="62"/>
      <c r="E26" s="62"/>
      <c r="F26" s="62"/>
    </row>
    <row r="27" spans="1:6" ht="14.4">
      <c r="A27" s="61" t="s">
        <v>694</v>
      </c>
      <c r="B27" s="62"/>
      <c r="C27" s="62"/>
      <c r="D27" s="62"/>
      <c r="E27" s="62"/>
      <c r="F27" s="62"/>
    </row>
    <row r="28" spans="1:6" ht="14.4">
      <c r="A28" s="64" t="s">
        <v>687</v>
      </c>
      <c r="B28" s="62"/>
      <c r="C28" s="62"/>
      <c r="D28" s="62"/>
      <c r="E28" s="62"/>
      <c r="F28" s="62"/>
    </row>
    <row r="29" spans="1:6" ht="14.4">
      <c r="A29" s="61" t="s">
        <v>778</v>
      </c>
      <c r="B29" s="62"/>
      <c r="C29" s="62"/>
      <c r="D29" s="62"/>
      <c r="E29" s="62"/>
      <c r="F29" s="62"/>
    </row>
    <row r="30" spans="1:6" ht="15.6">
      <c r="A30" s="61" t="s">
        <v>765</v>
      </c>
      <c r="B30" s="62"/>
      <c r="C30" s="62"/>
      <c r="D30" s="62"/>
      <c r="E30" s="62"/>
      <c r="F30" s="62"/>
    </row>
    <row r="31" spans="1:6" ht="14.4">
      <c r="A31" s="64" t="s">
        <v>690</v>
      </c>
      <c r="B31" s="62"/>
      <c r="C31" s="62"/>
      <c r="D31" s="62"/>
      <c r="E31" s="62"/>
      <c r="F31" s="62"/>
    </row>
    <row r="32" spans="1:6" ht="14.4">
      <c r="A32" s="61" t="s">
        <v>695</v>
      </c>
      <c r="B32" s="62"/>
      <c r="C32" s="62"/>
      <c r="D32" s="62"/>
      <c r="E32" s="62"/>
      <c r="F32" s="62"/>
    </row>
    <row r="33" spans="1:6" ht="14.4">
      <c r="A33" s="64" t="s">
        <v>696</v>
      </c>
      <c r="B33" s="62"/>
      <c r="C33" s="62"/>
      <c r="D33" s="62"/>
      <c r="E33" s="62"/>
      <c r="F33" s="62"/>
    </row>
    <row r="34" spans="1:6" ht="14.4">
      <c r="A34" s="64" t="s">
        <v>767</v>
      </c>
      <c r="B34" s="62"/>
      <c r="C34" s="62"/>
      <c r="D34" s="62"/>
      <c r="E34" s="62"/>
      <c r="F34" s="62"/>
    </row>
  </sheetData>
  <phoneticPr fontId="1" type="noConversion"/>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38EAA-EC1E-4644-9243-0F0287A06D44}">
  <dimension ref="A1:C4"/>
  <sheetViews>
    <sheetView workbookViewId="0">
      <selection activeCell="I16" sqref="I16"/>
    </sheetView>
  </sheetViews>
  <sheetFormatPr defaultRowHeight="13.8"/>
  <cols>
    <col min="3" max="3" width="20.44140625" bestFit="1" customWidth="1"/>
  </cols>
  <sheetData>
    <row r="1" spans="1:3" ht="14.4">
      <c r="A1" s="102" t="s">
        <v>548</v>
      </c>
      <c r="B1" s="39" t="s">
        <v>524</v>
      </c>
      <c r="C1" s="39" t="s">
        <v>708</v>
      </c>
    </row>
    <row r="2" spans="1:3" ht="14.4">
      <c r="A2" s="102"/>
      <c r="B2" s="62"/>
      <c r="C2" s="102"/>
    </row>
    <row r="3" spans="1:3" ht="14.4">
      <c r="A3" s="102"/>
      <c r="B3" s="62"/>
      <c r="C3" s="102"/>
    </row>
    <row r="4" spans="1:3" ht="14.4">
      <c r="A4" s="102" t="s">
        <v>319</v>
      </c>
      <c r="B4" s="62"/>
      <c r="C4" s="102"/>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F133C-15E6-43CE-92BF-264E9409F7D9}">
  <dimension ref="A1:D8"/>
  <sheetViews>
    <sheetView workbookViewId="0">
      <selection activeCell="H24" sqref="H24"/>
    </sheetView>
  </sheetViews>
  <sheetFormatPr defaultRowHeight="13.8"/>
  <cols>
    <col min="1" max="1" width="29.44140625" customWidth="1"/>
    <col min="2" max="2" width="17.77734375" customWidth="1"/>
    <col min="3" max="3" width="17.5546875" customWidth="1"/>
    <col min="4" max="4" width="18.88671875" customWidth="1"/>
  </cols>
  <sheetData>
    <row r="1" spans="1:4" ht="15" thickTop="1">
      <c r="A1" s="7" t="s">
        <v>29</v>
      </c>
      <c r="B1" s="7" t="s">
        <v>74</v>
      </c>
      <c r="C1" s="7" t="s">
        <v>72</v>
      </c>
      <c r="D1" s="30" t="s">
        <v>70</v>
      </c>
    </row>
    <row r="2" spans="1:4" ht="14.4">
      <c r="A2" s="31" t="s">
        <v>77</v>
      </c>
      <c r="B2" s="12" t="s">
        <v>2</v>
      </c>
      <c r="C2" s="12" t="s">
        <v>2</v>
      </c>
      <c r="D2" s="16" t="s">
        <v>2</v>
      </c>
    </row>
    <row r="3" spans="1:4" ht="28.8">
      <c r="A3" s="17" t="s">
        <v>68</v>
      </c>
      <c r="B3" s="12"/>
      <c r="C3" s="12"/>
      <c r="D3" s="16" t="s">
        <v>2</v>
      </c>
    </row>
    <row r="4" spans="1:4" ht="14.4">
      <c r="A4" s="17" t="s">
        <v>69</v>
      </c>
      <c r="B4" s="12" t="s">
        <v>2</v>
      </c>
      <c r="C4" s="12" t="s">
        <v>2</v>
      </c>
      <c r="D4" s="16"/>
    </row>
    <row r="5" spans="1:4">
      <c r="A5" s="17" t="s">
        <v>13</v>
      </c>
      <c r="B5" s="12"/>
      <c r="C5" s="12"/>
      <c r="D5" s="16"/>
    </row>
    <row r="6" spans="1:4">
      <c r="A6" s="17"/>
      <c r="B6" s="12"/>
      <c r="C6" s="12"/>
      <c r="D6" s="16"/>
    </row>
    <row r="7" spans="1:4" ht="15" thickBot="1">
      <c r="A7" s="32" t="s">
        <v>76</v>
      </c>
      <c r="B7" s="28" t="s">
        <v>2</v>
      </c>
      <c r="C7" s="28" t="s">
        <v>2</v>
      </c>
      <c r="D7" s="29" t="s">
        <v>2</v>
      </c>
    </row>
    <row r="8" spans="1:4" ht="14.4" thickTop="1"/>
  </sheetData>
  <phoneticPr fontId="1" type="noConversion"/>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09927-880B-4457-9324-2FCF6C1E1809}">
  <dimension ref="A1:H6"/>
  <sheetViews>
    <sheetView workbookViewId="0">
      <selection activeCell="J11" sqref="J11"/>
    </sheetView>
  </sheetViews>
  <sheetFormatPr defaultRowHeight="13.8"/>
  <cols>
    <col min="1" max="1" width="7.21875" bestFit="1" customWidth="1"/>
    <col min="2" max="2" width="7.5546875" bestFit="1" customWidth="1"/>
    <col min="3" max="4" width="13.88671875" bestFit="1" customWidth="1"/>
    <col min="5" max="5" width="16.109375" bestFit="1" customWidth="1"/>
    <col min="6" max="7" width="13.88671875" bestFit="1" customWidth="1"/>
    <col min="8" max="8" width="9.5546875" bestFit="1" customWidth="1"/>
  </cols>
  <sheetData>
    <row r="1" spans="1:8" ht="15" customHeight="1">
      <c r="A1" s="71" t="s">
        <v>572</v>
      </c>
      <c r="B1" s="71" t="s">
        <v>280</v>
      </c>
      <c r="C1" s="38" t="s">
        <v>784</v>
      </c>
      <c r="D1" s="38" t="s">
        <v>785</v>
      </c>
      <c r="E1" s="71" t="s">
        <v>782</v>
      </c>
      <c r="F1" s="38" t="s">
        <v>783</v>
      </c>
      <c r="G1" s="71" t="s">
        <v>786</v>
      </c>
      <c r="H1" s="71" t="s">
        <v>421</v>
      </c>
    </row>
    <row r="2" spans="1:8" ht="14.4" customHeight="1">
      <c r="A2" s="71"/>
      <c r="B2" s="71"/>
      <c r="C2" s="39"/>
      <c r="D2" s="38"/>
      <c r="E2" s="38"/>
      <c r="F2" s="38"/>
      <c r="G2" s="38"/>
      <c r="H2" s="71"/>
    </row>
    <row r="3" spans="1:8" ht="14.4">
      <c r="A3" s="71"/>
      <c r="B3" s="71"/>
      <c r="C3" s="39"/>
      <c r="D3" s="38"/>
      <c r="E3" s="38"/>
      <c r="F3" s="38"/>
      <c r="G3" s="38"/>
      <c r="H3" s="71"/>
    </row>
    <row r="4" spans="1:8">
      <c r="A4" s="63"/>
      <c r="B4" s="83"/>
      <c r="C4" s="83"/>
      <c r="D4" s="41"/>
      <c r="E4" s="83"/>
      <c r="F4" s="41"/>
      <c r="G4" s="83"/>
      <c r="H4" s="83"/>
    </row>
    <row r="5" spans="1:8">
      <c r="A5" s="63"/>
      <c r="B5" s="83"/>
      <c r="C5" s="83"/>
      <c r="D5" s="41"/>
      <c r="E5" s="83"/>
      <c r="F5" s="41"/>
      <c r="G5" s="83"/>
      <c r="H5" s="83"/>
    </row>
    <row r="6" spans="1:8" ht="14.4">
      <c r="A6" s="81" t="s">
        <v>350</v>
      </c>
      <c r="B6" s="83"/>
      <c r="C6" s="83"/>
      <c r="D6" s="41"/>
      <c r="E6" s="83"/>
      <c r="F6" s="41"/>
      <c r="G6" s="83"/>
      <c r="H6" s="83"/>
    </row>
  </sheetData>
  <phoneticPr fontId="1" type="noConversion"/>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179D-1B5F-4126-A5BF-2660E1F6C3A8}">
  <dimension ref="A1:E4"/>
  <sheetViews>
    <sheetView workbookViewId="0">
      <selection activeCell="I17" sqref="I17"/>
    </sheetView>
  </sheetViews>
  <sheetFormatPr defaultRowHeight="13.8"/>
  <cols>
    <col min="1" max="1" width="16.109375" bestFit="1" customWidth="1"/>
  </cols>
  <sheetData>
    <row r="1" spans="1:5" ht="14.4">
      <c r="A1" s="39" t="s">
        <v>788</v>
      </c>
      <c r="B1" s="81" t="s">
        <v>280</v>
      </c>
      <c r="C1" s="81" t="s">
        <v>514</v>
      </c>
      <c r="D1" s="81" t="s">
        <v>506</v>
      </c>
      <c r="E1" s="81" t="s">
        <v>279</v>
      </c>
    </row>
    <row r="2" spans="1:5" ht="14.4">
      <c r="A2" s="172"/>
      <c r="B2" s="173"/>
      <c r="C2" s="83"/>
      <c r="D2" s="83"/>
      <c r="E2" s="83"/>
    </row>
    <row r="3" spans="1:5" ht="14.4">
      <c r="A3" s="172"/>
      <c r="B3" s="173"/>
      <c r="C3" s="83"/>
      <c r="D3" s="83"/>
      <c r="E3" s="83"/>
    </row>
    <row r="4" spans="1:5" ht="14.4">
      <c r="A4" s="174" t="s">
        <v>787</v>
      </c>
      <c r="B4" s="175"/>
      <c r="C4" s="83"/>
      <c r="D4" s="83"/>
      <c r="E4" s="83"/>
    </row>
  </sheetData>
  <phoneticPr fontId="1" type="noConversion"/>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B425A-2843-4ACC-A29A-5DB5B4E0A828}">
  <dimension ref="A1:E4"/>
  <sheetViews>
    <sheetView workbookViewId="0">
      <selection activeCell="F14" sqref="F14"/>
    </sheetView>
  </sheetViews>
  <sheetFormatPr defaultRowHeight="13.8"/>
  <cols>
    <col min="1" max="1" width="16.5546875" customWidth="1"/>
  </cols>
  <sheetData>
    <row r="1" spans="1:5" ht="14.4">
      <c r="A1" s="39" t="s">
        <v>788</v>
      </c>
      <c r="B1" s="81" t="s">
        <v>280</v>
      </c>
      <c r="C1" s="81" t="s">
        <v>514</v>
      </c>
      <c r="D1" s="81" t="s">
        <v>506</v>
      </c>
      <c r="E1" s="81" t="s">
        <v>279</v>
      </c>
    </row>
    <row r="2" spans="1:5" ht="14.4">
      <c r="A2" s="172"/>
      <c r="B2" s="173"/>
      <c r="C2" s="83"/>
      <c r="D2" s="83"/>
      <c r="E2" s="83"/>
    </row>
    <row r="3" spans="1:5" ht="14.4">
      <c r="A3" s="172"/>
      <c r="B3" s="173"/>
      <c r="C3" s="83"/>
      <c r="D3" s="83"/>
      <c r="E3" s="83"/>
    </row>
    <row r="4" spans="1:5" ht="14.4">
      <c r="A4" s="174" t="s">
        <v>787</v>
      </c>
      <c r="B4" s="175"/>
      <c r="C4" s="83"/>
      <c r="D4" s="83"/>
      <c r="E4" s="83"/>
    </row>
  </sheetData>
  <phoneticPr fontId="1" type="noConversion"/>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7E0AA-E11A-4662-A11F-8802C29D0636}">
  <dimension ref="A1:G4"/>
  <sheetViews>
    <sheetView workbookViewId="0">
      <selection activeCell="K21" sqref="K21"/>
    </sheetView>
  </sheetViews>
  <sheetFormatPr defaultRowHeight="13.8"/>
  <cols>
    <col min="1" max="7" width="13.5546875" customWidth="1"/>
  </cols>
  <sheetData>
    <row r="1" spans="1:7" ht="28.8">
      <c r="A1" s="81" t="s">
        <v>567</v>
      </c>
      <c r="B1" s="81" t="s">
        <v>280</v>
      </c>
      <c r="C1" s="81" t="s">
        <v>514</v>
      </c>
      <c r="D1" s="81" t="s">
        <v>793</v>
      </c>
      <c r="E1" s="81" t="s">
        <v>546</v>
      </c>
      <c r="F1" s="81" t="s">
        <v>279</v>
      </c>
      <c r="G1" s="39" t="s">
        <v>790</v>
      </c>
    </row>
    <row r="2" spans="1:7" ht="14.4">
      <c r="A2" s="63"/>
      <c r="B2" s="158"/>
      <c r="C2" s="158"/>
      <c r="D2" s="158"/>
      <c r="E2" s="158"/>
      <c r="F2" s="83"/>
      <c r="G2" s="81"/>
    </row>
    <row r="3" spans="1:7" ht="14.4">
      <c r="A3" s="63" t="s">
        <v>791</v>
      </c>
      <c r="B3" s="158"/>
      <c r="C3" s="158"/>
      <c r="D3" s="158"/>
      <c r="E3" s="158"/>
      <c r="F3" s="83"/>
      <c r="G3" s="61"/>
    </row>
    <row r="4" spans="1:7" ht="14.4">
      <c r="A4" s="64" t="s">
        <v>792</v>
      </c>
      <c r="B4" s="158"/>
      <c r="C4" s="158"/>
      <c r="D4" s="158"/>
      <c r="E4" s="158"/>
      <c r="F4" s="83"/>
      <c r="G4" s="61"/>
    </row>
  </sheetData>
  <phoneticPr fontId="1" type="noConversion"/>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08AE6-37EA-4430-A06A-8B3EFF60C00E}">
  <dimension ref="A1:E6"/>
  <sheetViews>
    <sheetView topLeftCell="A4" workbookViewId="0">
      <selection activeCell="L27" sqref="L27"/>
    </sheetView>
  </sheetViews>
  <sheetFormatPr defaultRowHeight="13.8"/>
  <sheetData>
    <row r="1" spans="1:5" ht="43.2">
      <c r="A1" s="38" t="s">
        <v>258</v>
      </c>
      <c r="B1" s="38" t="s">
        <v>799</v>
      </c>
      <c r="C1" s="38" t="s">
        <v>798</v>
      </c>
      <c r="D1" s="38" t="s">
        <v>800</v>
      </c>
      <c r="E1" s="38" t="s">
        <v>801</v>
      </c>
    </row>
    <row r="2" spans="1:5" ht="28.8">
      <c r="A2" s="102" t="s">
        <v>794</v>
      </c>
      <c r="B2" s="62"/>
      <c r="C2" s="62"/>
      <c r="D2" s="62"/>
      <c r="E2" s="62"/>
    </row>
    <row r="3" spans="1:5" ht="43.2">
      <c r="A3" s="102" t="s">
        <v>795</v>
      </c>
      <c r="B3" s="62"/>
      <c r="C3" s="62"/>
      <c r="D3" s="62"/>
      <c r="E3" s="62"/>
    </row>
    <row r="4" spans="1:5" ht="28.8">
      <c r="A4" s="102" t="s">
        <v>796</v>
      </c>
      <c r="B4" s="62"/>
      <c r="C4" s="62"/>
      <c r="D4" s="62"/>
      <c r="E4" s="62"/>
    </row>
    <row r="5" spans="1:5" ht="14.4">
      <c r="A5" s="102" t="s">
        <v>13</v>
      </c>
      <c r="B5" s="62"/>
      <c r="C5" s="62"/>
      <c r="D5" s="62"/>
      <c r="E5" s="62"/>
    </row>
    <row r="6" spans="1:5" ht="14.4">
      <c r="A6" s="102" t="s">
        <v>797</v>
      </c>
      <c r="B6" s="62"/>
      <c r="C6" s="62"/>
      <c r="D6" s="62"/>
      <c r="E6" s="62"/>
    </row>
  </sheetData>
  <phoneticPr fontId="1" type="noConversion"/>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A72A4-FBE4-4C20-B206-345C402ABA84}">
  <dimension ref="A1:E6"/>
  <sheetViews>
    <sheetView workbookViewId="0">
      <selection activeCell="M18" sqref="M18"/>
    </sheetView>
  </sheetViews>
  <sheetFormatPr defaultRowHeight="13.8"/>
  <sheetData>
    <row r="1" spans="1:5" ht="43.2">
      <c r="A1" s="38" t="s">
        <v>258</v>
      </c>
      <c r="B1" s="38" t="s">
        <v>805</v>
      </c>
      <c r="C1" s="38" t="s">
        <v>806</v>
      </c>
      <c r="D1" s="38" t="s">
        <v>807</v>
      </c>
      <c r="E1" s="38" t="s">
        <v>808</v>
      </c>
    </row>
    <row r="2" spans="1:5" ht="57.6">
      <c r="A2" s="102" t="s">
        <v>802</v>
      </c>
      <c r="B2" s="62"/>
      <c r="C2" s="62"/>
      <c r="D2" s="62"/>
      <c r="E2" s="62"/>
    </row>
    <row r="3" spans="1:5" ht="57.6">
      <c r="A3" s="102" t="s">
        <v>803</v>
      </c>
      <c r="B3" s="62" t="s">
        <v>39</v>
      </c>
      <c r="C3" s="62" t="s">
        <v>39</v>
      </c>
      <c r="D3" s="62"/>
      <c r="E3" s="62"/>
    </row>
    <row r="4" spans="1:5" ht="43.2">
      <c r="A4" s="102" t="s">
        <v>804</v>
      </c>
      <c r="B4" s="62"/>
      <c r="C4" s="62"/>
      <c r="D4" s="62" t="s">
        <v>39</v>
      </c>
      <c r="E4" s="62" t="s">
        <v>39</v>
      </c>
    </row>
    <row r="5" spans="1:5" ht="14.4">
      <c r="A5" s="102" t="s">
        <v>13</v>
      </c>
      <c r="B5" s="62"/>
      <c r="C5" s="62"/>
      <c r="D5" s="62"/>
      <c r="E5" s="62"/>
    </row>
    <row r="6" spans="1:5" ht="14.4">
      <c r="A6" s="102" t="s">
        <v>797</v>
      </c>
      <c r="B6" s="62"/>
      <c r="C6" s="62"/>
      <c r="D6" s="62"/>
      <c r="E6" s="62"/>
    </row>
  </sheetData>
  <phoneticPr fontId="1" type="noConversion"/>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36309-BEAE-40F4-9ADD-1F31BCE8592D}">
  <dimension ref="A1:C4"/>
  <sheetViews>
    <sheetView workbookViewId="0">
      <selection activeCell="N21" sqref="N21"/>
    </sheetView>
  </sheetViews>
  <sheetFormatPr defaultRowHeight="13.8"/>
  <sheetData>
    <row r="1" spans="1:3" ht="14.4">
      <c r="A1" s="129" t="s">
        <v>258</v>
      </c>
      <c r="B1" s="39" t="s">
        <v>290</v>
      </c>
      <c r="C1" s="39" t="s">
        <v>405</v>
      </c>
    </row>
    <row r="2" spans="1:3" ht="28.8">
      <c r="A2" s="38" t="s">
        <v>809</v>
      </c>
      <c r="B2" s="62"/>
      <c r="C2" s="62"/>
    </row>
    <row r="3" spans="1:3" ht="28.8">
      <c r="A3" s="38" t="s">
        <v>796</v>
      </c>
      <c r="B3" s="62"/>
      <c r="C3" s="62"/>
    </row>
    <row r="4" spans="1:3" ht="14.4">
      <c r="A4" s="129" t="s">
        <v>401</v>
      </c>
      <c r="B4" s="62"/>
      <c r="C4" s="62"/>
    </row>
  </sheetData>
  <phoneticPr fontId="1" type="noConversion"/>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3D97-BBB5-4750-8897-65A139B8C9A0}">
  <dimension ref="A1:D6"/>
  <sheetViews>
    <sheetView tabSelected="1" workbookViewId="0">
      <selection activeCell="M21" sqref="M21"/>
    </sheetView>
  </sheetViews>
  <sheetFormatPr defaultRowHeight="13.8"/>
  <sheetData>
    <row r="1" spans="1:4" ht="14.4">
      <c r="A1" s="129" t="s">
        <v>810</v>
      </c>
      <c r="B1" s="39" t="s">
        <v>290</v>
      </c>
      <c r="C1" s="39" t="s">
        <v>405</v>
      </c>
      <c r="D1" s="39" t="s">
        <v>718</v>
      </c>
    </row>
    <row r="2" spans="1:4" ht="14.4">
      <c r="A2" s="102" t="s">
        <v>811</v>
      </c>
      <c r="B2" s="62"/>
      <c r="C2" s="62"/>
      <c r="D2" s="38"/>
    </row>
    <row r="3" spans="1:4" ht="14.4">
      <c r="A3" s="102" t="s">
        <v>812</v>
      </c>
      <c r="B3" s="62"/>
      <c r="C3" s="62"/>
      <c r="D3" s="38"/>
    </row>
    <row r="4" spans="1:4" ht="14.4">
      <c r="A4" s="102" t="s">
        <v>813</v>
      </c>
      <c r="B4" s="62"/>
      <c r="C4" s="62"/>
      <c r="D4" s="38"/>
    </row>
    <row r="5" spans="1:4" ht="14.4">
      <c r="A5" s="180" t="s">
        <v>13</v>
      </c>
      <c r="B5" s="58"/>
      <c r="C5" s="58"/>
      <c r="D5" s="38"/>
    </row>
    <row r="6" spans="1:4" ht="14.4">
      <c r="A6" s="102" t="s">
        <v>401</v>
      </c>
      <c r="B6" s="58"/>
      <c r="C6" s="58"/>
      <c r="D6" s="38"/>
    </row>
  </sheetData>
  <phoneticPr fontId="1" type="noConversion"/>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3A336-0375-487D-BB7E-E1C9514941E7}">
  <dimension ref="A1:C4"/>
  <sheetViews>
    <sheetView workbookViewId="0">
      <selection activeCell="M24" sqref="M24"/>
    </sheetView>
  </sheetViews>
  <sheetFormatPr defaultRowHeight="13.8"/>
  <sheetData>
    <row r="1" spans="1:3" ht="14.4">
      <c r="A1" s="129" t="s">
        <v>258</v>
      </c>
      <c r="B1" s="39" t="s">
        <v>290</v>
      </c>
      <c r="C1" s="39" t="s">
        <v>405</v>
      </c>
    </row>
    <row r="2" spans="1:3" ht="14.4">
      <c r="A2" s="38"/>
      <c r="B2" s="62"/>
      <c r="C2" s="62"/>
    </row>
    <row r="3" spans="1:3" ht="14.4">
      <c r="A3" s="38"/>
      <c r="B3" s="62"/>
      <c r="C3" s="62"/>
    </row>
    <row r="4" spans="1:3" ht="14.4">
      <c r="A4" s="129" t="s">
        <v>293</v>
      </c>
      <c r="B4" s="62"/>
      <c r="C4" s="62"/>
    </row>
  </sheetData>
  <phoneticPr fontId="1" type="noConversion"/>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666F-9A33-4230-83A6-53859FA18182}">
  <dimension ref="A1:C7"/>
  <sheetViews>
    <sheetView workbookViewId="0">
      <selection activeCell="N27" sqref="N27"/>
    </sheetView>
  </sheetViews>
  <sheetFormatPr defaultRowHeight="13.8"/>
  <sheetData>
    <row r="1" spans="1:3" ht="14.4">
      <c r="A1" s="129" t="s">
        <v>258</v>
      </c>
      <c r="B1" s="39" t="s">
        <v>290</v>
      </c>
      <c r="C1" s="39" t="s">
        <v>405</v>
      </c>
    </row>
    <row r="2" spans="1:3" ht="14.4">
      <c r="A2" s="38" t="s">
        <v>814</v>
      </c>
      <c r="B2" s="62"/>
      <c r="C2" s="62"/>
    </row>
    <row r="3" spans="1:3" ht="14.4">
      <c r="A3" s="38" t="s">
        <v>815</v>
      </c>
      <c r="B3" s="62"/>
      <c r="C3" s="62"/>
    </row>
    <row r="4" spans="1:3" ht="14.4">
      <c r="A4" s="38" t="s">
        <v>816</v>
      </c>
      <c r="B4" s="62"/>
      <c r="C4" s="62"/>
    </row>
    <row r="5" spans="1:3" ht="14.4">
      <c r="A5" s="38" t="s">
        <v>817</v>
      </c>
      <c r="B5" s="62"/>
      <c r="C5" s="62"/>
    </row>
    <row r="6" spans="1:3" ht="14.4">
      <c r="A6" s="38" t="s">
        <v>13</v>
      </c>
      <c r="B6" s="62"/>
      <c r="C6" s="62"/>
    </row>
    <row r="7" spans="1:3" ht="14.4">
      <c r="A7" s="129" t="s">
        <v>293</v>
      </c>
      <c r="B7" s="62"/>
      <c r="C7" s="62"/>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16F6-9804-4EB9-B375-CD6954A08546}">
  <dimension ref="A1:E14"/>
  <sheetViews>
    <sheetView workbookViewId="0">
      <selection activeCell="J19" sqref="J19"/>
    </sheetView>
  </sheetViews>
  <sheetFormatPr defaultRowHeight="13.8"/>
  <cols>
    <col min="1" max="5" width="16.109375" bestFit="1" customWidth="1"/>
  </cols>
  <sheetData>
    <row r="1" spans="1:5" ht="14.4">
      <c r="A1" s="36" t="s">
        <v>90</v>
      </c>
      <c r="B1" s="33" t="s">
        <v>86</v>
      </c>
      <c r="C1" s="33" t="s">
        <v>87</v>
      </c>
      <c r="D1" s="33" t="s">
        <v>88</v>
      </c>
      <c r="E1" s="34" t="s">
        <v>89</v>
      </c>
    </row>
    <row r="2" spans="1:5" ht="14.4">
      <c r="A2" s="15" t="s">
        <v>9</v>
      </c>
      <c r="B2" s="13"/>
      <c r="C2" s="13"/>
      <c r="D2" s="13"/>
      <c r="E2" s="14"/>
    </row>
    <row r="3" spans="1:5" ht="14.4">
      <c r="A3" s="15" t="s">
        <v>78</v>
      </c>
      <c r="B3" s="13"/>
      <c r="C3" s="13"/>
      <c r="D3" s="13"/>
      <c r="E3" s="14"/>
    </row>
    <row r="4" spans="1:5" ht="14.4">
      <c r="A4" s="15" t="s">
        <v>79</v>
      </c>
      <c r="B4" s="12"/>
      <c r="C4" s="12"/>
      <c r="D4" s="12"/>
      <c r="E4" s="16"/>
    </row>
    <row r="5" spans="1:5" ht="14.4">
      <c r="A5" s="15" t="s">
        <v>80</v>
      </c>
      <c r="B5" s="12"/>
      <c r="C5" s="12"/>
      <c r="D5" s="12"/>
      <c r="E5" s="16"/>
    </row>
    <row r="6" spans="1:5" ht="14.4">
      <c r="A6" s="15" t="s">
        <v>81</v>
      </c>
      <c r="B6" s="12"/>
      <c r="C6" s="12"/>
      <c r="D6" s="12"/>
      <c r="E6" s="16"/>
    </row>
    <row r="7" spans="1:5" ht="14.4">
      <c r="A7" s="15" t="s">
        <v>82</v>
      </c>
      <c r="B7" s="12"/>
      <c r="C7" s="12"/>
      <c r="D7" s="12"/>
      <c r="E7" s="16"/>
    </row>
    <row r="8" spans="1:5" ht="14.4">
      <c r="A8" s="15" t="s">
        <v>83</v>
      </c>
      <c r="B8" s="12"/>
      <c r="C8" s="12"/>
      <c r="D8" s="12"/>
      <c r="E8" s="16"/>
    </row>
    <row r="9" spans="1:5" ht="14.4">
      <c r="A9" s="15" t="s">
        <v>84</v>
      </c>
      <c r="B9" s="12"/>
      <c r="C9" s="12"/>
      <c r="D9" s="12"/>
      <c r="E9" s="16"/>
    </row>
    <row r="10" spans="1:5" ht="14.4">
      <c r="A10" s="15" t="s">
        <v>85</v>
      </c>
      <c r="B10" s="12"/>
      <c r="C10" s="12"/>
      <c r="D10" s="12"/>
      <c r="E10" s="16"/>
    </row>
    <row r="11" spans="1:5">
      <c r="A11" s="17" t="s">
        <v>13</v>
      </c>
      <c r="B11" s="12"/>
      <c r="C11" s="12"/>
      <c r="D11" s="12"/>
      <c r="E11" s="16"/>
    </row>
    <row r="12" spans="1:5" ht="14.4">
      <c r="A12" s="15" t="s">
        <v>73</v>
      </c>
      <c r="B12" s="12"/>
      <c r="C12" s="12"/>
      <c r="D12" s="12"/>
      <c r="E12" s="16"/>
    </row>
    <row r="13" spans="1:5" ht="15" thickBot="1">
      <c r="A13" s="35" t="s">
        <v>71</v>
      </c>
      <c r="B13" s="28"/>
      <c r="C13" s="28"/>
      <c r="D13" s="28"/>
      <c r="E13" s="29"/>
    </row>
    <row r="14" spans="1:5" ht="14.4" thickTop="1"/>
  </sheetData>
  <phoneticPr fontId="1" type="noConversion"/>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265B-2857-4990-9A77-E568F088088C}">
  <dimension ref="A1:E5"/>
  <sheetViews>
    <sheetView workbookViewId="0">
      <selection activeCell="K21" sqref="K21"/>
    </sheetView>
  </sheetViews>
  <sheetFormatPr defaultRowHeight="13.8"/>
  <cols>
    <col min="1" max="2" width="7.5546875" bestFit="1" customWidth="1"/>
    <col min="3" max="3" width="9.33203125" bestFit="1" customWidth="1"/>
    <col min="4" max="4" width="9.5546875" bestFit="1" customWidth="1"/>
    <col min="5" max="5" width="7.5546875" bestFit="1" customWidth="1"/>
  </cols>
  <sheetData>
    <row r="1" spans="1:5" ht="29.4" thickTop="1">
      <c r="A1" s="7" t="s">
        <v>419</v>
      </c>
      <c r="B1" s="7" t="s">
        <v>382</v>
      </c>
      <c r="C1" s="7" t="s">
        <v>818</v>
      </c>
      <c r="D1" s="7" t="s">
        <v>434</v>
      </c>
      <c r="E1" s="30" t="s">
        <v>819</v>
      </c>
    </row>
    <row r="2" spans="1:5">
      <c r="A2" s="13"/>
      <c r="B2" s="13"/>
      <c r="C2" s="25"/>
      <c r="D2" s="9"/>
      <c r="E2" s="10"/>
    </row>
    <row r="3" spans="1:5">
      <c r="A3" s="13"/>
      <c r="B3" s="13"/>
      <c r="C3" s="25"/>
      <c r="D3" s="9"/>
      <c r="E3" s="10"/>
    </row>
    <row r="4" spans="1:5" ht="15" thickBot="1">
      <c r="A4" s="101" t="s">
        <v>820</v>
      </c>
      <c r="B4" s="21"/>
      <c r="C4" s="106" t="s">
        <v>39</v>
      </c>
      <c r="D4" s="106" t="s">
        <v>39</v>
      </c>
      <c r="E4" s="143" t="s">
        <v>39</v>
      </c>
    </row>
    <row r="5" spans="1:5" ht="14.4" thickTop="1"/>
  </sheetData>
  <phoneticPr fontId="1" type="noConversion"/>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507B7-6D4A-4131-A2FE-CF5C0F737A94}">
  <dimension ref="A1:E10"/>
  <sheetViews>
    <sheetView workbookViewId="0">
      <selection activeCell="D30" sqref="D30"/>
    </sheetView>
  </sheetViews>
  <sheetFormatPr defaultRowHeight="13.8"/>
  <cols>
    <col min="1" max="1" width="74.21875" bestFit="1" customWidth="1"/>
  </cols>
  <sheetData>
    <row r="1" spans="1:5" ht="14.4">
      <c r="A1" s="81" t="s">
        <v>282</v>
      </c>
      <c r="B1" s="81" t="s">
        <v>280</v>
      </c>
      <c r="C1" s="39" t="s">
        <v>552</v>
      </c>
      <c r="D1" s="39" t="s">
        <v>789</v>
      </c>
      <c r="E1" s="81" t="s">
        <v>279</v>
      </c>
    </row>
    <row r="2" spans="1:5" ht="14.4">
      <c r="A2" s="61" t="s">
        <v>821</v>
      </c>
      <c r="B2" s="81"/>
      <c r="C2" s="39"/>
      <c r="D2" s="39"/>
      <c r="E2" s="81"/>
    </row>
    <row r="3" spans="1:5" ht="14.4">
      <c r="A3" s="61" t="s">
        <v>822</v>
      </c>
      <c r="B3" s="81"/>
      <c r="C3" s="39"/>
      <c r="D3" s="39"/>
      <c r="E3" s="81"/>
    </row>
    <row r="4" spans="1:5" ht="14.4">
      <c r="A4" s="61" t="s">
        <v>823</v>
      </c>
      <c r="B4" s="81"/>
      <c r="C4" s="39"/>
      <c r="D4" s="39"/>
      <c r="E4" s="81"/>
    </row>
    <row r="5" spans="1:5" ht="14.4">
      <c r="A5" s="61" t="s">
        <v>824</v>
      </c>
      <c r="B5" s="81"/>
      <c r="C5" s="39"/>
      <c r="D5" s="39"/>
      <c r="E5" s="81"/>
    </row>
    <row r="6" spans="1:5" ht="14.4">
      <c r="A6" s="61" t="s">
        <v>825</v>
      </c>
      <c r="B6" s="158"/>
      <c r="C6" s="62"/>
      <c r="D6" s="62"/>
      <c r="E6" s="158"/>
    </row>
    <row r="7" spans="1:5" ht="14.4">
      <c r="A7" s="61" t="s">
        <v>826</v>
      </c>
      <c r="B7" s="158"/>
      <c r="C7" s="62"/>
      <c r="D7" s="62"/>
      <c r="E7" s="158"/>
    </row>
    <row r="8" spans="1:5" ht="14.4">
      <c r="A8" s="181" t="s">
        <v>827</v>
      </c>
      <c r="B8" s="158"/>
      <c r="C8" s="62"/>
      <c r="D8" s="62"/>
      <c r="E8" s="158"/>
    </row>
    <row r="9" spans="1:5" ht="14.4">
      <c r="A9" s="61" t="s">
        <v>13</v>
      </c>
      <c r="B9" s="158"/>
      <c r="C9" s="62"/>
      <c r="D9" s="62"/>
      <c r="E9" s="158"/>
    </row>
    <row r="10" spans="1:5" ht="14.4">
      <c r="A10" s="81" t="s">
        <v>378</v>
      </c>
      <c r="B10" s="158"/>
      <c r="C10" s="62"/>
      <c r="D10" s="62"/>
      <c r="E10" s="158"/>
    </row>
  </sheetData>
  <phoneticPr fontId="1" type="noConversion"/>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738C9-5447-41B2-A2E2-799D62A79202}">
  <dimension ref="A1:C8"/>
  <sheetViews>
    <sheetView workbookViewId="0">
      <selection activeCell="H23" sqref="H23"/>
    </sheetView>
  </sheetViews>
  <sheetFormatPr defaultRowHeight="13.8"/>
  <cols>
    <col min="1" max="1" width="55.5546875" bestFit="1" customWidth="1"/>
    <col min="2" max="2" width="11.6640625" bestFit="1" customWidth="1"/>
  </cols>
  <sheetData>
    <row r="1" spans="1:3" ht="14.4">
      <c r="A1" s="81" t="s">
        <v>269</v>
      </c>
      <c r="B1" s="81" t="s">
        <v>279</v>
      </c>
      <c r="C1" s="65" t="s">
        <v>280</v>
      </c>
    </row>
    <row r="2" spans="1:3" ht="14.4">
      <c r="A2" s="61" t="s">
        <v>821</v>
      </c>
      <c r="B2" s="82"/>
      <c r="C2" s="65"/>
    </row>
    <row r="3" spans="1:3" ht="14.4">
      <c r="A3" s="61" t="s">
        <v>822</v>
      </c>
      <c r="B3" s="82"/>
      <c r="C3" s="65"/>
    </row>
    <row r="4" spans="1:3" ht="14.4">
      <c r="A4" s="64" t="s">
        <v>828</v>
      </c>
      <c r="B4" s="82"/>
      <c r="C4" s="65"/>
    </row>
    <row r="5" spans="1:3" ht="14.4">
      <c r="A5" s="64" t="s">
        <v>829</v>
      </c>
      <c r="B5" s="82"/>
      <c r="C5" s="65"/>
    </row>
    <row r="6" spans="1:3" ht="14.4">
      <c r="A6" s="61" t="s">
        <v>825</v>
      </c>
      <c r="B6" s="82"/>
      <c r="C6" s="65"/>
    </row>
    <row r="7" spans="1:3" ht="14.4">
      <c r="A7" s="61" t="s">
        <v>13</v>
      </c>
      <c r="B7" s="82"/>
      <c r="C7" s="65"/>
    </row>
    <row r="8" spans="1:3" ht="14.4">
      <c r="A8" s="81" t="s">
        <v>350</v>
      </c>
      <c r="B8" s="83"/>
      <c r="C8" s="65"/>
    </row>
  </sheetData>
  <phoneticPr fontId="1" type="noConversion"/>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EBF0C-A756-43CF-8C78-9C4EE216EC4B}">
  <dimension ref="A1:C6"/>
  <sheetViews>
    <sheetView workbookViewId="0">
      <selection activeCell="M20" sqref="M20"/>
    </sheetView>
  </sheetViews>
  <sheetFormatPr defaultRowHeight="13.8"/>
  <sheetData>
    <row r="1" spans="1:3" ht="14.4">
      <c r="A1" s="102" t="s">
        <v>258</v>
      </c>
      <c r="B1" s="39" t="s">
        <v>290</v>
      </c>
      <c r="C1" s="39" t="s">
        <v>405</v>
      </c>
    </row>
    <row r="2" spans="1:3" ht="28.8">
      <c r="A2" s="102" t="s">
        <v>830</v>
      </c>
      <c r="B2" s="62"/>
      <c r="C2" s="62"/>
    </row>
    <row r="3" spans="1:3" ht="28.8">
      <c r="A3" s="102" t="s">
        <v>831</v>
      </c>
      <c r="B3" s="62"/>
      <c r="C3" s="62"/>
    </row>
    <row r="4" spans="1:3" ht="28.8">
      <c r="A4" s="102" t="s">
        <v>832</v>
      </c>
      <c r="B4" s="62"/>
      <c r="C4" s="62"/>
    </row>
    <row r="5" spans="1:3" ht="14.4">
      <c r="A5" s="102" t="s">
        <v>13</v>
      </c>
      <c r="B5" s="62"/>
      <c r="C5" s="62"/>
    </row>
    <row r="6" spans="1:3" ht="14.4">
      <c r="A6" s="102" t="s">
        <v>293</v>
      </c>
      <c r="B6" s="62"/>
      <c r="C6" s="62"/>
    </row>
  </sheetData>
  <phoneticPr fontId="1" type="noConversion"/>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6577A-58F4-4240-BE92-FAD51A45234F}">
  <dimension ref="A1:C4"/>
  <sheetViews>
    <sheetView workbookViewId="0">
      <selection activeCell="B1" sqref="B1:C1"/>
    </sheetView>
  </sheetViews>
  <sheetFormatPr defaultRowHeight="13.8"/>
  <sheetData>
    <row r="1" spans="1:3" ht="14.4">
      <c r="A1" s="102" t="s">
        <v>258</v>
      </c>
      <c r="B1" s="39" t="s">
        <v>290</v>
      </c>
      <c r="C1" s="39" t="s">
        <v>405</v>
      </c>
    </row>
    <row r="2" spans="1:3" ht="28.8">
      <c r="A2" s="102" t="s">
        <v>298</v>
      </c>
      <c r="B2" s="62"/>
      <c r="C2" s="62"/>
    </row>
    <row r="3" spans="1:3" ht="28.8">
      <c r="A3" s="102" t="s">
        <v>297</v>
      </c>
      <c r="B3" s="62"/>
      <c r="C3" s="62"/>
    </row>
    <row r="4" spans="1:3" ht="14.4">
      <c r="A4" s="102" t="s">
        <v>293</v>
      </c>
      <c r="B4" s="62"/>
      <c r="C4" s="62"/>
    </row>
  </sheetData>
  <phoneticPr fontId="1" type="noConversion"/>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36EB-9F4D-4A90-8F28-247FDE91C6A1}">
  <dimension ref="A1:C6"/>
  <sheetViews>
    <sheetView workbookViewId="0">
      <selection activeCell="L26" sqref="L26"/>
    </sheetView>
  </sheetViews>
  <sheetFormatPr defaultRowHeight="13.8"/>
  <cols>
    <col min="1" max="1" width="18.5546875" bestFit="1" customWidth="1"/>
    <col min="2" max="3" width="9.5546875" bestFit="1" customWidth="1"/>
  </cols>
  <sheetData>
    <row r="1" spans="1:3" ht="14.4">
      <c r="A1" s="39" t="s">
        <v>833</v>
      </c>
      <c r="B1" s="39" t="s">
        <v>290</v>
      </c>
      <c r="C1" s="39" t="s">
        <v>405</v>
      </c>
    </row>
    <row r="2" spans="1:3" ht="14.4">
      <c r="A2" s="46" t="s">
        <v>834</v>
      </c>
      <c r="B2" s="41"/>
      <c r="C2" s="41"/>
    </row>
    <row r="3" spans="1:3" ht="14.4">
      <c r="A3" s="46" t="s">
        <v>835</v>
      </c>
      <c r="B3" s="41"/>
      <c r="C3" s="41"/>
    </row>
    <row r="4" spans="1:3" ht="14.4">
      <c r="A4" s="46" t="s">
        <v>836</v>
      </c>
      <c r="B4" s="41"/>
      <c r="C4" s="41"/>
    </row>
    <row r="5" spans="1:3" ht="14.4">
      <c r="A5" s="46" t="s">
        <v>837</v>
      </c>
      <c r="B5" s="41"/>
      <c r="C5" s="41"/>
    </row>
    <row r="6" spans="1:3" ht="14.4">
      <c r="A6" s="39" t="s">
        <v>350</v>
      </c>
      <c r="B6" s="41"/>
      <c r="C6" s="41"/>
    </row>
  </sheetData>
  <phoneticPr fontId="1" type="noConversion"/>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4EA30-C7F2-4F64-8C18-586E6C577B01}">
  <dimension ref="A1:C5"/>
  <sheetViews>
    <sheetView workbookViewId="0">
      <selection activeCell="M24" sqref="M24"/>
    </sheetView>
  </sheetViews>
  <sheetFormatPr defaultRowHeight="13.8"/>
  <cols>
    <col min="1" max="1" width="13.88671875" bestFit="1" customWidth="1"/>
    <col min="2" max="2" width="7.5546875" bestFit="1" customWidth="1"/>
    <col min="3" max="3" width="11.6640625" bestFit="1" customWidth="1"/>
  </cols>
  <sheetData>
    <row r="1" spans="1:3" ht="15" thickTop="1">
      <c r="A1" s="92" t="s">
        <v>838</v>
      </c>
      <c r="B1" s="92" t="s">
        <v>279</v>
      </c>
      <c r="C1" s="98" t="s">
        <v>839</v>
      </c>
    </row>
    <row r="2" spans="1:3" ht="14.4">
      <c r="A2" s="140"/>
      <c r="B2" s="94"/>
      <c r="C2" s="182"/>
    </row>
    <row r="3" spans="1:3" ht="14.4">
      <c r="A3" s="183"/>
      <c r="B3" s="94"/>
      <c r="C3" s="182"/>
    </row>
    <row r="4" spans="1:3" ht="15" thickBot="1">
      <c r="A4" s="96" t="s">
        <v>840</v>
      </c>
      <c r="B4" s="119"/>
      <c r="C4" s="117" t="s">
        <v>339</v>
      </c>
    </row>
    <row r="5" spans="1:3" ht="14.4" thickTop="1"/>
  </sheetData>
  <phoneticPr fontId="1" type="noConversion"/>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00D64-541F-4885-B45C-3065594F2973}">
  <dimension ref="A1:C4"/>
  <sheetViews>
    <sheetView workbookViewId="0">
      <selection activeCell="K25" sqref="K25"/>
    </sheetView>
  </sheetViews>
  <sheetFormatPr defaultRowHeight="13.8"/>
  <sheetData>
    <row r="1" spans="1:3" ht="14.4">
      <c r="A1" s="102" t="s">
        <v>258</v>
      </c>
      <c r="B1" s="39" t="s">
        <v>290</v>
      </c>
      <c r="C1" s="39" t="s">
        <v>405</v>
      </c>
    </row>
    <row r="2" spans="1:3" ht="14.4">
      <c r="A2" s="102"/>
      <c r="B2" s="62"/>
      <c r="C2" s="62"/>
    </row>
    <row r="3" spans="1:3" ht="14.4">
      <c r="A3" s="102"/>
      <c r="B3" s="62"/>
      <c r="C3" s="62"/>
    </row>
    <row r="4" spans="1:3" ht="14.4">
      <c r="A4" s="102" t="s">
        <v>293</v>
      </c>
      <c r="B4" s="62"/>
      <c r="C4" s="62"/>
    </row>
  </sheetData>
  <phoneticPr fontId="1" type="noConversion"/>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7CDED-98AC-4363-8286-069CF24CF38C}">
  <dimension ref="A1:C4"/>
  <sheetViews>
    <sheetView workbookViewId="0">
      <selection activeCell="K25" sqref="K25"/>
    </sheetView>
  </sheetViews>
  <sheetFormatPr defaultRowHeight="13.8"/>
  <cols>
    <col min="1" max="1" width="13.88671875" bestFit="1" customWidth="1"/>
    <col min="2" max="2" width="7.5546875" bestFit="1" customWidth="1"/>
    <col min="3" max="3" width="11.6640625" bestFit="1" customWidth="1"/>
  </cols>
  <sheetData>
    <row r="1" spans="1:3" ht="14.4">
      <c r="A1" s="81" t="s">
        <v>838</v>
      </c>
      <c r="B1" s="81" t="s">
        <v>279</v>
      </c>
      <c r="C1" s="81" t="s">
        <v>841</v>
      </c>
    </row>
    <row r="2" spans="1:3" ht="14.4">
      <c r="A2" s="60"/>
      <c r="B2" s="60"/>
      <c r="C2" s="158"/>
    </row>
    <row r="3" spans="1:3" ht="14.4">
      <c r="A3" s="184"/>
      <c r="B3" s="60"/>
      <c r="C3" s="158"/>
    </row>
    <row r="4" spans="1:3" ht="14.4">
      <c r="A4" s="81" t="s">
        <v>840</v>
      </c>
      <c r="B4" s="63"/>
      <c r="C4" s="82" t="s">
        <v>339</v>
      </c>
    </row>
  </sheetData>
  <phoneticPr fontId="1" type="noConversion"/>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0685-59B3-4AC5-AD72-2CC3425CB01B}">
  <dimension ref="A1:C5"/>
  <sheetViews>
    <sheetView workbookViewId="0">
      <selection activeCell="N26" sqref="N26"/>
    </sheetView>
  </sheetViews>
  <sheetFormatPr defaultRowHeight="13.8"/>
  <sheetData>
    <row r="1" spans="1:3" ht="15" thickTop="1">
      <c r="A1" s="92" t="s">
        <v>269</v>
      </c>
      <c r="B1" s="92" t="s">
        <v>279</v>
      </c>
      <c r="C1" s="98" t="s">
        <v>280</v>
      </c>
    </row>
    <row r="2" spans="1:3" ht="14.4">
      <c r="A2" s="140"/>
      <c r="B2" s="94"/>
      <c r="C2" s="99"/>
    </row>
    <row r="3" spans="1:3" ht="14.4">
      <c r="A3" s="183"/>
      <c r="B3" s="94"/>
      <c r="C3" s="99"/>
    </row>
    <row r="4" spans="1:3" ht="15" thickBot="1">
      <c r="A4" s="96" t="s">
        <v>840</v>
      </c>
      <c r="B4" s="119"/>
      <c r="C4" s="148"/>
    </row>
    <row r="5" spans="1:3" ht="14.4" thickTop="1"/>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7B2D0-8941-4837-8F96-533453F4BDEF}">
  <dimension ref="A1:C78"/>
  <sheetViews>
    <sheetView topLeftCell="A61" workbookViewId="0">
      <selection activeCell="C90" sqref="C90"/>
    </sheetView>
  </sheetViews>
  <sheetFormatPr defaultRowHeight="13.8"/>
  <cols>
    <col min="1" max="1" width="6" bestFit="1" customWidth="1"/>
    <col min="2" max="2" width="22.6640625" bestFit="1" customWidth="1"/>
    <col min="3" max="3" width="8.88671875" style="211"/>
  </cols>
  <sheetData>
    <row r="1" spans="1:2">
      <c r="A1" t="s">
        <v>1155</v>
      </c>
      <c r="B1" t="s">
        <v>1156</v>
      </c>
    </row>
    <row r="2" spans="1:2">
      <c r="A2" s="212">
        <v>1001</v>
      </c>
      <c r="B2" t="s">
        <v>270</v>
      </c>
    </row>
    <row r="3" spans="1:2">
      <c r="A3" s="212">
        <v>1002</v>
      </c>
      <c r="B3" t="s">
        <v>271</v>
      </c>
    </row>
    <row r="4" spans="1:2">
      <c r="A4" s="212">
        <v>1012</v>
      </c>
      <c r="B4" t="s">
        <v>272</v>
      </c>
    </row>
    <row r="5" spans="1:2">
      <c r="A5" s="212">
        <v>1121</v>
      </c>
      <c r="B5" t="s">
        <v>6</v>
      </c>
    </row>
    <row r="6" spans="1:2">
      <c r="A6" s="212">
        <v>1122</v>
      </c>
      <c r="B6" t="s">
        <v>9</v>
      </c>
    </row>
    <row r="7" spans="1:2">
      <c r="A7" s="212">
        <v>1123</v>
      </c>
      <c r="B7" t="s">
        <v>1157</v>
      </c>
    </row>
    <row r="8" spans="1:2">
      <c r="A8" s="212">
        <v>1124</v>
      </c>
      <c r="B8" t="s">
        <v>1158</v>
      </c>
    </row>
    <row r="9" spans="1:2">
      <c r="A9" s="212">
        <v>1132</v>
      </c>
      <c r="B9" t="s">
        <v>427</v>
      </c>
    </row>
    <row r="10" spans="1:2">
      <c r="A10" s="212">
        <v>1221</v>
      </c>
      <c r="B10" t="s">
        <v>10</v>
      </c>
    </row>
    <row r="11" spans="1:2">
      <c r="A11" s="212">
        <v>1231</v>
      </c>
      <c r="B11" t="s">
        <v>306</v>
      </c>
    </row>
    <row r="12" spans="1:2">
      <c r="A12" s="212">
        <v>1303</v>
      </c>
      <c r="B12" t="s">
        <v>431</v>
      </c>
    </row>
    <row r="13" spans="1:2">
      <c r="A13" s="212">
        <v>1403</v>
      </c>
      <c r="B13" t="s">
        <v>477</v>
      </c>
    </row>
    <row r="14" spans="1:2">
      <c r="A14" s="212">
        <v>1405</v>
      </c>
      <c r="B14" t="s">
        <v>496</v>
      </c>
    </row>
    <row r="15" spans="1:2">
      <c r="A15" s="212">
        <v>1406</v>
      </c>
      <c r="B15" t="s">
        <v>499</v>
      </c>
    </row>
    <row r="16" spans="1:2">
      <c r="A16" s="212">
        <v>1409</v>
      </c>
      <c r="B16" t="s">
        <v>497</v>
      </c>
    </row>
    <row r="17" spans="1:2">
      <c r="A17" s="212">
        <v>1461</v>
      </c>
      <c r="B17" t="s">
        <v>1159</v>
      </c>
    </row>
    <row r="18" spans="1:2">
      <c r="A18" s="212">
        <v>1491</v>
      </c>
      <c r="B18" t="s">
        <v>1160</v>
      </c>
    </row>
    <row r="19" spans="1:2">
      <c r="A19" s="212">
        <v>1501</v>
      </c>
      <c r="B19" t="s">
        <v>11</v>
      </c>
    </row>
    <row r="20" spans="1:2">
      <c r="A20" s="212">
        <v>1503</v>
      </c>
      <c r="B20" t="s">
        <v>14</v>
      </c>
    </row>
    <row r="21" spans="1:2">
      <c r="A21" s="212">
        <v>1511</v>
      </c>
      <c r="B21" t="s">
        <v>1161</v>
      </c>
    </row>
    <row r="22" spans="1:2">
      <c r="A22" s="212">
        <v>1512</v>
      </c>
      <c r="B22" t="s">
        <v>1162</v>
      </c>
    </row>
    <row r="23" spans="1:2">
      <c r="A23" s="212">
        <v>1521</v>
      </c>
      <c r="B23" t="s">
        <v>1163</v>
      </c>
    </row>
    <row r="24" spans="1:2">
      <c r="A24" s="212">
        <v>1531</v>
      </c>
      <c r="B24" t="s">
        <v>20</v>
      </c>
    </row>
    <row r="25" spans="1:2">
      <c r="A25" s="212">
        <v>1532</v>
      </c>
      <c r="B25" t="s">
        <v>1164</v>
      </c>
    </row>
    <row r="26" spans="1:2">
      <c r="A26" s="212">
        <v>1601</v>
      </c>
      <c r="B26" t="s">
        <v>98</v>
      </c>
    </row>
    <row r="27" spans="1:2">
      <c r="A27" s="212">
        <v>1602</v>
      </c>
      <c r="B27" t="s">
        <v>717</v>
      </c>
    </row>
    <row r="28" spans="1:2">
      <c r="A28" s="212">
        <v>1603</v>
      </c>
      <c r="B28" t="s">
        <v>1165</v>
      </c>
    </row>
    <row r="29" spans="1:2">
      <c r="A29" s="212">
        <v>1604</v>
      </c>
      <c r="B29" t="s">
        <v>677</v>
      </c>
    </row>
    <row r="30" spans="1:2">
      <c r="A30" s="212">
        <v>1606</v>
      </c>
      <c r="B30" t="s">
        <v>709</v>
      </c>
    </row>
    <row r="31" spans="1:2">
      <c r="A31" s="212">
        <v>1607</v>
      </c>
      <c r="B31" t="s">
        <v>1166</v>
      </c>
    </row>
    <row r="32" spans="1:2">
      <c r="A32" s="212">
        <v>1701</v>
      </c>
      <c r="B32" t="s">
        <v>99</v>
      </c>
    </row>
    <row r="33" spans="1:2">
      <c r="A33" s="212">
        <v>1702</v>
      </c>
      <c r="B33" t="s">
        <v>1167</v>
      </c>
    </row>
    <row r="34" spans="1:2">
      <c r="A34" s="212">
        <v>1801</v>
      </c>
      <c r="B34" t="s">
        <v>1168</v>
      </c>
    </row>
    <row r="35" spans="1:2">
      <c r="A35" s="212">
        <v>1811</v>
      </c>
      <c r="B35" t="s">
        <v>1169</v>
      </c>
    </row>
    <row r="36" spans="1:2">
      <c r="A36" s="212">
        <v>2001</v>
      </c>
      <c r="B36" t="s">
        <v>1152</v>
      </c>
    </row>
    <row r="37" spans="1:2">
      <c r="A37" s="212">
        <v>2201</v>
      </c>
      <c r="B37" t="s">
        <v>1170</v>
      </c>
    </row>
    <row r="38" spans="1:2">
      <c r="A38" s="212">
        <v>2202</v>
      </c>
      <c r="B38" t="s">
        <v>102</v>
      </c>
    </row>
    <row r="39" spans="1:2">
      <c r="A39" s="212">
        <v>2203</v>
      </c>
      <c r="B39" t="s">
        <v>82</v>
      </c>
    </row>
    <row r="40" spans="1:2">
      <c r="A40" s="212">
        <v>2211</v>
      </c>
      <c r="B40" t="s">
        <v>1171</v>
      </c>
    </row>
    <row r="41" spans="1:2">
      <c r="A41" s="212">
        <v>2221</v>
      </c>
      <c r="B41" t="s">
        <v>1172</v>
      </c>
    </row>
    <row r="42" spans="1:2">
      <c r="A42" s="212">
        <v>2231</v>
      </c>
      <c r="B42" t="s">
        <v>867</v>
      </c>
    </row>
    <row r="43" spans="1:2">
      <c r="A43" s="212">
        <v>2232</v>
      </c>
      <c r="B43" t="s">
        <v>868</v>
      </c>
    </row>
    <row r="44" spans="1:2">
      <c r="A44" s="212">
        <v>2241</v>
      </c>
      <c r="B44" t="s">
        <v>869</v>
      </c>
    </row>
    <row r="45" spans="1:2">
      <c r="A45" s="212">
        <v>2401</v>
      </c>
      <c r="B45" t="s">
        <v>1173</v>
      </c>
    </row>
    <row r="46" spans="1:2">
      <c r="A46" s="212">
        <v>2501</v>
      </c>
      <c r="B46" t="s">
        <v>1153</v>
      </c>
    </row>
    <row r="47" spans="1:2">
      <c r="A47" s="212">
        <v>2502</v>
      </c>
      <c r="B47" t="s">
        <v>1174</v>
      </c>
    </row>
    <row r="48" spans="1:2">
      <c r="A48" s="212">
        <v>2701</v>
      </c>
      <c r="B48" t="s">
        <v>103</v>
      </c>
    </row>
    <row r="49" spans="1:2">
      <c r="A49" s="212">
        <v>2711</v>
      </c>
      <c r="B49" t="s">
        <v>922</v>
      </c>
    </row>
    <row r="50" spans="1:2">
      <c r="A50" s="212">
        <v>2901</v>
      </c>
      <c r="B50" t="s">
        <v>1175</v>
      </c>
    </row>
    <row r="51" spans="1:2">
      <c r="A51" s="212">
        <v>4001</v>
      </c>
      <c r="B51" t="s">
        <v>1176</v>
      </c>
    </row>
    <row r="52" spans="1:2">
      <c r="A52" s="212">
        <v>4002</v>
      </c>
      <c r="B52" t="s">
        <v>1177</v>
      </c>
    </row>
    <row r="53" spans="1:2">
      <c r="A53" s="212">
        <v>4003</v>
      </c>
      <c r="B53" t="s">
        <v>1178</v>
      </c>
    </row>
    <row r="54" spans="1:2">
      <c r="A54" s="212">
        <v>4101</v>
      </c>
      <c r="B54" t="s">
        <v>71</v>
      </c>
    </row>
    <row r="55" spans="1:2">
      <c r="A55" s="212">
        <v>4103</v>
      </c>
      <c r="B55" t="s">
        <v>1179</v>
      </c>
    </row>
    <row r="56" spans="1:2">
      <c r="A56" s="212">
        <v>4104</v>
      </c>
      <c r="B56" t="s">
        <v>1180</v>
      </c>
    </row>
    <row r="57" spans="1:2">
      <c r="A57" s="212">
        <v>5001</v>
      </c>
      <c r="B57" t="s">
        <v>1181</v>
      </c>
    </row>
    <row r="58" spans="1:2">
      <c r="A58" s="212">
        <v>5002</v>
      </c>
      <c r="B58" t="s">
        <v>494</v>
      </c>
    </row>
    <row r="59" spans="1:2">
      <c r="A59" s="212">
        <v>5102</v>
      </c>
      <c r="B59" t="s">
        <v>1182</v>
      </c>
    </row>
    <row r="60" spans="1:2">
      <c r="A60" s="212">
        <v>5201</v>
      </c>
      <c r="B60" t="s">
        <v>1183</v>
      </c>
    </row>
    <row r="61" spans="1:2">
      <c r="A61" s="212">
        <v>5401</v>
      </c>
      <c r="B61" t="s">
        <v>1184</v>
      </c>
    </row>
    <row r="62" spans="1:2">
      <c r="A62" s="212">
        <v>5402</v>
      </c>
      <c r="B62" t="s">
        <v>1185</v>
      </c>
    </row>
    <row r="63" spans="1:2">
      <c r="A63" s="212">
        <v>6001</v>
      </c>
      <c r="B63" t="s">
        <v>1186</v>
      </c>
    </row>
    <row r="64" spans="1:2">
      <c r="A64" s="212">
        <v>6002</v>
      </c>
      <c r="B64" t="s">
        <v>1187</v>
      </c>
    </row>
    <row r="65" spans="1:2">
      <c r="A65" s="212">
        <v>6102</v>
      </c>
      <c r="B65" t="s">
        <v>1188</v>
      </c>
    </row>
    <row r="66" spans="1:2">
      <c r="A66" s="212">
        <v>6111</v>
      </c>
      <c r="B66" t="s">
        <v>1189</v>
      </c>
    </row>
    <row r="67" spans="1:2">
      <c r="A67" s="212">
        <v>6301</v>
      </c>
      <c r="B67" t="s">
        <v>1190</v>
      </c>
    </row>
    <row r="68" spans="1:2">
      <c r="A68" s="212">
        <v>6401</v>
      </c>
      <c r="B68" t="s">
        <v>1191</v>
      </c>
    </row>
    <row r="69" spans="1:2">
      <c r="A69" s="212">
        <v>6402</v>
      </c>
      <c r="B69" t="s">
        <v>1192</v>
      </c>
    </row>
    <row r="70" spans="1:2">
      <c r="A70" s="212">
        <v>6403</v>
      </c>
      <c r="B70" t="s">
        <v>1193</v>
      </c>
    </row>
    <row r="71" spans="1:2">
      <c r="A71" s="212">
        <v>6601</v>
      </c>
      <c r="B71" t="s">
        <v>1194</v>
      </c>
    </row>
    <row r="72" spans="1:2">
      <c r="A72" s="212">
        <v>6602</v>
      </c>
      <c r="B72" t="s">
        <v>1195</v>
      </c>
    </row>
    <row r="73" spans="1:2">
      <c r="A73" s="212">
        <v>6603</v>
      </c>
      <c r="B73" t="s">
        <v>1196</v>
      </c>
    </row>
    <row r="74" spans="1:2">
      <c r="A74" s="212">
        <v>6701</v>
      </c>
      <c r="B74" t="s">
        <v>1197</v>
      </c>
    </row>
    <row r="75" spans="1:2">
      <c r="A75" s="212">
        <v>6702</v>
      </c>
      <c r="B75" t="s">
        <v>1198</v>
      </c>
    </row>
    <row r="76" spans="1:2">
      <c r="A76" s="212">
        <v>6711</v>
      </c>
      <c r="B76" t="s">
        <v>1199</v>
      </c>
    </row>
    <row r="77" spans="1:2">
      <c r="A77" s="212">
        <v>6801</v>
      </c>
      <c r="B77" t="s">
        <v>1092</v>
      </c>
    </row>
    <row r="78" spans="1:2">
      <c r="A78" s="212">
        <v>6901</v>
      </c>
      <c r="B78" t="s">
        <v>1200</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1F01A-D744-48F6-A2A9-D0095FAF4196}">
  <dimension ref="A1:C14"/>
  <sheetViews>
    <sheetView workbookViewId="0">
      <selection activeCell="K22" sqref="K22"/>
    </sheetView>
  </sheetViews>
  <sheetFormatPr defaultRowHeight="13.8"/>
  <cols>
    <col min="1" max="3" width="16.109375" bestFit="1" customWidth="1"/>
  </cols>
  <sheetData>
    <row r="1" spans="1:3" ht="14.4">
      <c r="A1" s="36" t="s">
        <v>90</v>
      </c>
      <c r="B1" s="33" t="s">
        <v>87</v>
      </c>
      <c r="C1" s="34" t="s">
        <v>89</v>
      </c>
    </row>
    <row r="2" spans="1:3" ht="14.4">
      <c r="A2" s="15" t="s">
        <v>9</v>
      </c>
      <c r="B2" s="13"/>
      <c r="C2" s="14"/>
    </row>
    <row r="3" spans="1:3" ht="14.4">
      <c r="A3" s="15" t="s">
        <v>78</v>
      </c>
      <c r="B3" s="13"/>
      <c r="C3" s="14"/>
    </row>
    <row r="4" spans="1:3" ht="14.4">
      <c r="A4" s="15" t="s">
        <v>79</v>
      </c>
      <c r="B4" s="12"/>
      <c r="C4" s="16"/>
    </row>
    <row r="5" spans="1:3" ht="14.4">
      <c r="A5" s="15" t="s">
        <v>80</v>
      </c>
      <c r="B5" s="12"/>
      <c r="C5" s="16"/>
    </row>
    <row r="6" spans="1:3" ht="14.4">
      <c r="A6" s="15" t="s">
        <v>81</v>
      </c>
      <c r="B6" s="12"/>
      <c r="C6" s="16"/>
    </row>
    <row r="7" spans="1:3" ht="14.4">
      <c r="A7" s="15" t="s">
        <v>82</v>
      </c>
      <c r="B7" s="12"/>
      <c r="C7" s="16"/>
    </row>
    <row r="8" spans="1:3" ht="14.4">
      <c r="A8" s="15" t="s">
        <v>83</v>
      </c>
      <c r="B8" s="12"/>
      <c r="C8" s="16"/>
    </row>
    <row r="9" spans="1:3" ht="14.4">
      <c r="A9" s="15" t="s">
        <v>84</v>
      </c>
      <c r="B9" s="12"/>
      <c r="C9" s="16"/>
    </row>
    <row r="10" spans="1:3" ht="14.4">
      <c r="A10" s="15" t="s">
        <v>85</v>
      </c>
      <c r="B10" s="12"/>
      <c r="C10" s="16"/>
    </row>
    <row r="11" spans="1:3">
      <c r="A11" s="17" t="s">
        <v>13</v>
      </c>
      <c r="B11" s="12"/>
      <c r="C11" s="16"/>
    </row>
    <row r="12" spans="1:3" ht="14.4">
      <c r="A12" s="15" t="s">
        <v>73</v>
      </c>
      <c r="B12" s="12"/>
      <c r="C12" s="16"/>
    </row>
    <row r="13" spans="1:3" ht="15" thickBot="1">
      <c r="A13" s="35" t="s">
        <v>71</v>
      </c>
      <c r="B13" s="28"/>
      <c r="C13" s="29"/>
    </row>
    <row r="14" spans="1:3" ht="14.4" thickTop="1"/>
  </sheetData>
  <phoneticPr fontId="1" type="noConversion"/>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03A2A-CDC0-41BC-A3F6-113B8B6DD79A}">
  <dimension ref="A1:E8"/>
  <sheetViews>
    <sheetView workbookViewId="0">
      <selection activeCell="B1" sqref="B1:E1"/>
    </sheetView>
  </sheetViews>
  <sheetFormatPr defaultRowHeight="13.8"/>
  <cols>
    <col min="1" max="1" width="30" bestFit="1" customWidth="1"/>
    <col min="2" max="5" width="9.5546875" bestFit="1" customWidth="1"/>
  </cols>
  <sheetData>
    <row r="1" spans="1:5" ht="15" thickTop="1">
      <c r="A1" s="92" t="s">
        <v>572</v>
      </c>
      <c r="B1" s="92" t="s">
        <v>280</v>
      </c>
      <c r="C1" s="92" t="s">
        <v>514</v>
      </c>
      <c r="D1" s="7" t="s">
        <v>506</v>
      </c>
      <c r="E1" s="98" t="s">
        <v>279</v>
      </c>
    </row>
    <row r="2" spans="1:5" ht="14.4">
      <c r="A2" s="86" t="s">
        <v>842</v>
      </c>
      <c r="B2" s="118"/>
      <c r="C2" s="118"/>
      <c r="D2" s="118"/>
      <c r="E2" s="147"/>
    </row>
    <row r="3" spans="1:5" ht="14.4">
      <c r="A3" s="86" t="s">
        <v>843</v>
      </c>
      <c r="B3" s="118"/>
      <c r="C3" s="118"/>
      <c r="D3" s="118"/>
      <c r="E3" s="147"/>
    </row>
    <row r="4" spans="1:5" ht="14.4">
      <c r="A4" s="86" t="s">
        <v>844</v>
      </c>
      <c r="B4" s="118"/>
      <c r="C4" s="118"/>
      <c r="D4" s="118"/>
      <c r="E4" s="147"/>
    </row>
    <row r="5" spans="1:5" ht="14.4">
      <c r="A5" s="86" t="s">
        <v>845</v>
      </c>
      <c r="B5" s="118"/>
      <c r="C5" s="118"/>
      <c r="D5" s="118"/>
      <c r="E5" s="147"/>
    </row>
    <row r="6" spans="1:5" ht="14.4">
      <c r="A6" s="85" t="s">
        <v>846</v>
      </c>
      <c r="B6" s="118"/>
      <c r="C6" s="118"/>
      <c r="D6" s="118"/>
      <c r="E6" s="147"/>
    </row>
    <row r="7" spans="1:5" ht="15" thickBot="1">
      <c r="A7" s="101" t="s">
        <v>350</v>
      </c>
      <c r="B7" s="119"/>
      <c r="C7" s="119"/>
      <c r="D7" s="119"/>
      <c r="E7" s="148"/>
    </row>
    <row r="8" spans="1:5" ht="14.4" thickTop="1"/>
  </sheetData>
  <phoneticPr fontId="1" type="noConversion"/>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1608-32F2-438A-BD44-BE0D6D280DA5}">
  <dimension ref="A1:E15"/>
  <sheetViews>
    <sheetView workbookViewId="0">
      <selection activeCell="J25" sqref="J25"/>
    </sheetView>
  </sheetViews>
  <sheetFormatPr defaultRowHeight="13.8"/>
  <cols>
    <col min="1" max="1" width="29.21875" bestFit="1" customWidth="1"/>
  </cols>
  <sheetData>
    <row r="1" spans="1:5" ht="15" thickTop="1">
      <c r="A1" s="185" t="s">
        <v>847</v>
      </c>
      <c r="B1" s="92" t="s">
        <v>280</v>
      </c>
      <c r="C1" s="92" t="s">
        <v>514</v>
      </c>
      <c r="D1" s="7" t="s">
        <v>506</v>
      </c>
      <c r="E1" s="98" t="s">
        <v>279</v>
      </c>
    </row>
    <row r="2" spans="1:5" ht="14.4">
      <c r="A2" s="186" t="s">
        <v>848</v>
      </c>
      <c r="B2" s="118"/>
      <c r="C2" s="118"/>
      <c r="D2" s="118"/>
      <c r="E2" s="147"/>
    </row>
    <row r="3" spans="1:5" ht="14.4">
      <c r="A3" s="186" t="s">
        <v>849</v>
      </c>
      <c r="B3" s="118"/>
      <c r="C3" s="118"/>
      <c r="D3" s="118"/>
      <c r="E3" s="147"/>
    </row>
    <row r="4" spans="1:5" ht="14.4">
      <c r="A4" s="186" t="s">
        <v>850</v>
      </c>
      <c r="B4" s="118"/>
      <c r="C4" s="118"/>
      <c r="D4" s="118"/>
      <c r="E4" s="147"/>
    </row>
    <row r="5" spans="1:5" ht="14.4">
      <c r="A5" s="186" t="s">
        <v>851</v>
      </c>
      <c r="B5" s="118"/>
      <c r="C5" s="118"/>
      <c r="D5" s="118"/>
      <c r="E5" s="147"/>
    </row>
    <row r="6" spans="1:5" ht="14.4">
      <c r="A6" s="187" t="s">
        <v>852</v>
      </c>
      <c r="B6" s="118"/>
      <c r="C6" s="118"/>
      <c r="D6" s="118"/>
      <c r="E6" s="147"/>
    </row>
    <row r="7" spans="1:5" ht="14.4">
      <c r="A7" s="187" t="s">
        <v>853</v>
      </c>
      <c r="B7" s="118"/>
      <c r="C7" s="118"/>
      <c r="D7" s="118"/>
      <c r="E7" s="147"/>
    </row>
    <row r="8" spans="1:5" ht="14.4">
      <c r="A8" s="187" t="s">
        <v>854</v>
      </c>
      <c r="B8" s="118"/>
      <c r="C8" s="118"/>
      <c r="D8" s="118"/>
      <c r="E8" s="147"/>
    </row>
    <row r="9" spans="1:5" ht="14.4">
      <c r="A9" s="186" t="s">
        <v>855</v>
      </c>
      <c r="B9" s="118"/>
      <c r="C9" s="118"/>
      <c r="D9" s="118"/>
      <c r="E9" s="147"/>
    </row>
    <row r="10" spans="1:5" ht="14.4">
      <c r="A10" s="186" t="s">
        <v>856</v>
      </c>
      <c r="B10" s="118"/>
      <c r="C10" s="118"/>
      <c r="D10" s="118"/>
      <c r="E10" s="147"/>
    </row>
    <row r="11" spans="1:5" ht="14.4">
      <c r="A11" s="186" t="s">
        <v>857</v>
      </c>
      <c r="B11" s="118"/>
      <c r="C11" s="118"/>
      <c r="D11" s="118"/>
      <c r="E11" s="147"/>
    </row>
    <row r="12" spans="1:5" ht="14.4">
      <c r="A12" s="186" t="s">
        <v>858</v>
      </c>
      <c r="B12" s="118"/>
      <c r="C12" s="118"/>
      <c r="D12" s="118"/>
      <c r="E12" s="147"/>
    </row>
    <row r="13" spans="1:5" ht="14.4">
      <c r="A13" s="186" t="s">
        <v>859</v>
      </c>
      <c r="B13" s="118"/>
      <c r="C13" s="118"/>
      <c r="D13" s="118"/>
      <c r="E13" s="147"/>
    </row>
    <row r="14" spans="1:5" ht="15" thickBot="1">
      <c r="A14" s="96" t="s">
        <v>273</v>
      </c>
      <c r="B14" s="119"/>
      <c r="C14" s="119"/>
      <c r="D14" s="119"/>
      <c r="E14" s="148"/>
    </row>
    <row r="15" spans="1:5" ht="14.4" thickTop="1"/>
  </sheetData>
  <phoneticPr fontId="1" type="noConversion"/>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C4F1A-7F52-4DE6-AB2D-D9F504492DAE}">
  <dimension ref="A1"/>
  <sheetViews>
    <sheetView workbookViewId="0">
      <selection activeCell="N23" sqref="N23"/>
    </sheetView>
  </sheetViews>
  <sheetFormatPr defaultRowHeight="13.8"/>
  <sheetData/>
  <phoneticPr fontId="1" type="noConversion"/>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497B5-1E0F-4B8A-BF89-5A4E60018D1F}">
  <dimension ref="A1:E13"/>
  <sheetViews>
    <sheetView workbookViewId="0">
      <selection activeCell="K24" sqref="K24"/>
    </sheetView>
  </sheetViews>
  <sheetFormatPr defaultRowHeight="13.8"/>
  <cols>
    <col min="1" max="1" width="40.21875" customWidth="1"/>
  </cols>
  <sheetData>
    <row r="1" spans="1:5" ht="15" thickTop="1">
      <c r="A1" s="92" t="s">
        <v>269</v>
      </c>
      <c r="B1" s="92" t="s">
        <v>280</v>
      </c>
      <c r="C1" s="92" t="s">
        <v>866</v>
      </c>
      <c r="D1" s="92" t="s">
        <v>865</v>
      </c>
      <c r="E1" s="98" t="s">
        <v>279</v>
      </c>
    </row>
    <row r="2" spans="1:5" ht="14.4">
      <c r="A2" s="140" t="s">
        <v>115</v>
      </c>
      <c r="B2" s="118"/>
      <c r="C2" s="118"/>
      <c r="D2" s="118"/>
      <c r="E2" s="147"/>
    </row>
    <row r="3" spans="1:5" ht="14.4">
      <c r="A3" s="140" t="s">
        <v>117</v>
      </c>
      <c r="B3" s="118"/>
      <c r="C3" s="118"/>
      <c r="D3" s="118"/>
      <c r="E3" s="147"/>
    </row>
    <row r="4" spans="1:5" ht="14.4">
      <c r="A4" s="140" t="s">
        <v>123</v>
      </c>
      <c r="B4" s="118"/>
      <c r="C4" s="118"/>
      <c r="D4" s="118"/>
      <c r="E4" s="147"/>
    </row>
    <row r="5" spans="1:5" ht="14.4">
      <c r="A5" s="140" t="s">
        <v>121</v>
      </c>
      <c r="B5" s="118"/>
      <c r="C5" s="118"/>
      <c r="D5" s="118"/>
      <c r="E5" s="147"/>
    </row>
    <row r="6" spans="1:5" ht="14.4">
      <c r="A6" s="140" t="s">
        <v>119</v>
      </c>
      <c r="B6" s="118"/>
      <c r="C6" s="118"/>
      <c r="D6" s="118"/>
      <c r="E6" s="147"/>
    </row>
    <row r="7" spans="1:5" ht="14.4">
      <c r="A7" s="140" t="s">
        <v>860</v>
      </c>
      <c r="B7" s="118"/>
      <c r="C7" s="118"/>
      <c r="D7" s="118"/>
      <c r="E7" s="147"/>
    </row>
    <row r="8" spans="1:5" ht="14.4">
      <c r="A8" s="140" t="s">
        <v>861</v>
      </c>
      <c r="B8" s="118"/>
      <c r="C8" s="118"/>
      <c r="D8" s="118"/>
      <c r="E8" s="147"/>
    </row>
    <row r="9" spans="1:5" ht="14.4">
      <c r="A9" s="140" t="s">
        <v>862</v>
      </c>
      <c r="B9" s="118"/>
      <c r="C9" s="118"/>
      <c r="D9" s="118"/>
      <c r="E9" s="147"/>
    </row>
    <row r="10" spans="1:5" ht="14.4">
      <c r="A10" s="140" t="s">
        <v>863</v>
      </c>
      <c r="B10" s="118"/>
      <c r="C10" s="118"/>
      <c r="D10" s="118"/>
      <c r="E10" s="147"/>
    </row>
    <row r="11" spans="1:5" ht="14.4">
      <c r="A11" s="140" t="s">
        <v>864</v>
      </c>
      <c r="B11" s="118"/>
      <c r="C11" s="118"/>
      <c r="D11" s="118"/>
      <c r="E11" s="147"/>
    </row>
    <row r="12" spans="1:5" ht="15" thickBot="1">
      <c r="A12" s="96" t="s">
        <v>273</v>
      </c>
      <c r="B12" s="119"/>
      <c r="C12" s="119"/>
      <c r="D12" s="119"/>
      <c r="E12" s="148"/>
    </row>
    <row r="13" spans="1:5" ht="14.4" thickTop="1"/>
  </sheetData>
  <phoneticPr fontId="1" type="noConversion"/>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AA741-C80E-4C8E-B39C-02B1F8CC2394}">
  <dimension ref="A1:C5"/>
  <sheetViews>
    <sheetView workbookViewId="0">
      <selection activeCell="L25" sqref="L25"/>
    </sheetView>
  </sheetViews>
  <sheetFormatPr defaultRowHeight="13.8"/>
  <cols>
    <col min="1" max="1" width="16" customWidth="1"/>
  </cols>
  <sheetData>
    <row r="1" spans="1:3" ht="14.4">
      <c r="A1" s="129" t="s">
        <v>258</v>
      </c>
      <c r="B1" s="39" t="s">
        <v>290</v>
      </c>
      <c r="C1" s="39" t="s">
        <v>405</v>
      </c>
    </row>
    <row r="2" spans="1:3" ht="14.4">
      <c r="A2" s="38" t="s">
        <v>867</v>
      </c>
      <c r="B2" s="62"/>
      <c r="C2" s="62"/>
    </row>
    <row r="3" spans="1:3" ht="14.4">
      <c r="A3" s="38" t="s">
        <v>868</v>
      </c>
      <c r="B3" s="62"/>
      <c r="C3" s="62"/>
    </row>
    <row r="4" spans="1:3" ht="14.4">
      <c r="A4" s="38" t="s">
        <v>869</v>
      </c>
      <c r="B4" s="62"/>
      <c r="C4" s="62"/>
    </row>
    <row r="5" spans="1:3" ht="14.4">
      <c r="A5" s="129" t="s">
        <v>293</v>
      </c>
      <c r="B5" s="62"/>
      <c r="C5" s="62"/>
    </row>
  </sheetData>
  <phoneticPr fontId="1" type="noConversion"/>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9839-2601-455E-A5A3-F82D3466B3BF}">
  <dimension ref="A1:C7"/>
  <sheetViews>
    <sheetView workbookViewId="0">
      <selection activeCell="B1" sqref="B1:C1"/>
    </sheetView>
  </sheetViews>
  <sheetFormatPr defaultRowHeight="13.8"/>
  <cols>
    <col min="1" max="1" width="36.44140625" bestFit="1" customWidth="1"/>
  </cols>
  <sheetData>
    <row r="1" spans="1:3" ht="14.4">
      <c r="A1" s="81" t="s">
        <v>269</v>
      </c>
      <c r="B1" s="39" t="s">
        <v>290</v>
      </c>
      <c r="C1" s="39" t="s">
        <v>405</v>
      </c>
    </row>
    <row r="2" spans="1:3" ht="14.4">
      <c r="A2" s="60" t="s">
        <v>870</v>
      </c>
      <c r="B2" s="63"/>
      <c r="C2" s="158"/>
    </row>
    <row r="3" spans="1:3" ht="14.4">
      <c r="A3" s="60" t="s">
        <v>871</v>
      </c>
      <c r="B3" s="63"/>
      <c r="C3" s="158"/>
    </row>
    <row r="4" spans="1:3" ht="14.4">
      <c r="A4" s="60" t="s">
        <v>872</v>
      </c>
      <c r="B4" s="63"/>
      <c r="C4" s="158"/>
    </row>
    <row r="5" spans="1:3" ht="14.4">
      <c r="A5" s="60" t="s">
        <v>873</v>
      </c>
      <c r="B5" s="63"/>
      <c r="C5" s="158"/>
    </row>
    <row r="6" spans="1:3" ht="14.4">
      <c r="A6" s="60" t="s">
        <v>874</v>
      </c>
      <c r="B6" s="63"/>
      <c r="C6" s="83"/>
    </row>
    <row r="7" spans="1:3" ht="14.4">
      <c r="A7" s="81" t="s">
        <v>840</v>
      </c>
      <c r="B7" s="63"/>
      <c r="C7" s="83"/>
    </row>
  </sheetData>
  <phoneticPr fontId="1" type="noConversion"/>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1D77B-DC15-45B6-B936-A242694D6BC9}">
  <dimension ref="A1:C4"/>
  <sheetViews>
    <sheetView workbookViewId="0">
      <selection activeCell="M27" sqref="M27"/>
    </sheetView>
  </sheetViews>
  <sheetFormatPr defaultRowHeight="13.8"/>
  <sheetData>
    <row r="1" spans="1:3" ht="14.4">
      <c r="A1" s="81" t="s">
        <v>419</v>
      </c>
      <c r="B1" s="81" t="s">
        <v>875</v>
      </c>
      <c r="C1" s="81" t="s">
        <v>435</v>
      </c>
    </row>
    <row r="2" spans="1:3" ht="14.4">
      <c r="A2" s="63"/>
      <c r="B2" s="63"/>
      <c r="C2" s="158"/>
    </row>
    <row r="3" spans="1:3" ht="14.4">
      <c r="A3" s="63"/>
      <c r="B3" s="63"/>
      <c r="C3" s="158"/>
    </row>
    <row r="4" spans="1:3" ht="14.4">
      <c r="A4" s="81" t="s">
        <v>840</v>
      </c>
      <c r="B4" s="63"/>
      <c r="C4" s="82" t="s">
        <v>339</v>
      </c>
    </row>
  </sheetData>
  <phoneticPr fontId="1" type="noConversion"/>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F5B8C-2F96-4FD4-B5A9-9AC6111830DC}">
  <dimension ref="A1:C5"/>
  <sheetViews>
    <sheetView workbookViewId="0">
      <selection activeCell="B1" sqref="B1:C1"/>
    </sheetView>
  </sheetViews>
  <sheetFormatPr defaultRowHeight="13.8"/>
  <cols>
    <col min="1" max="1" width="41.77734375" customWidth="1"/>
  </cols>
  <sheetData>
    <row r="1" spans="1:3" ht="14.4">
      <c r="A1" s="81" t="s">
        <v>572</v>
      </c>
      <c r="B1" s="39" t="s">
        <v>290</v>
      </c>
      <c r="C1" s="39" t="s">
        <v>405</v>
      </c>
    </row>
    <row r="2" spans="1:3" ht="14.4">
      <c r="A2" s="60" t="s">
        <v>876</v>
      </c>
      <c r="B2" s="83"/>
      <c r="C2" s="83"/>
    </row>
    <row r="3" spans="1:3" ht="14.4">
      <c r="A3" s="60" t="s">
        <v>877</v>
      </c>
      <c r="B3" s="83"/>
      <c r="C3" s="83"/>
    </row>
    <row r="4" spans="1:3" ht="14.4">
      <c r="A4" s="60" t="s">
        <v>286</v>
      </c>
      <c r="B4" s="83"/>
      <c r="C4" s="83"/>
    </row>
    <row r="5" spans="1:3" ht="14.4">
      <c r="A5" s="81" t="s">
        <v>840</v>
      </c>
      <c r="B5" s="83"/>
      <c r="C5" s="83"/>
    </row>
  </sheetData>
  <phoneticPr fontId="1" type="noConversion"/>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7E094-9D13-49BB-B19F-4C497C260BBE}">
  <dimension ref="A1:C3"/>
  <sheetViews>
    <sheetView workbookViewId="0">
      <selection activeCell="M26" sqref="M26"/>
    </sheetView>
  </sheetViews>
  <sheetFormatPr defaultRowHeight="13.8"/>
  <sheetData>
    <row r="1" spans="1:3" ht="28.8">
      <c r="A1" s="102" t="s">
        <v>548</v>
      </c>
      <c r="B1" s="39" t="s">
        <v>878</v>
      </c>
      <c r="C1" s="39" t="s">
        <v>879</v>
      </c>
    </row>
    <row r="2" spans="1:3" ht="14.4">
      <c r="A2" s="102"/>
      <c r="B2" s="62"/>
      <c r="C2" s="102"/>
    </row>
    <row r="3" spans="1:3" ht="14.4">
      <c r="A3" s="102" t="s">
        <v>401</v>
      </c>
      <c r="B3" s="62"/>
      <c r="C3" s="102"/>
    </row>
  </sheetData>
  <phoneticPr fontId="1" type="noConversion"/>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D60E3-DE69-4D96-BF9B-8481F0C03D9C}">
  <dimension ref="A1:C6"/>
  <sheetViews>
    <sheetView workbookViewId="0">
      <selection activeCell="B1" sqref="B1:C1"/>
    </sheetView>
  </sheetViews>
  <sheetFormatPr defaultRowHeight="13.8"/>
  <cols>
    <col min="1" max="3" width="12.88671875" customWidth="1"/>
  </cols>
  <sheetData>
    <row r="1" spans="1:3" ht="14.4">
      <c r="A1" s="39" t="s">
        <v>572</v>
      </c>
      <c r="B1" s="39" t="s">
        <v>290</v>
      </c>
      <c r="C1" s="39" t="s">
        <v>405</v>
      </c>
    </row>
    <row r="2" spans="1:3" ht="14.4">
      <c r="A2" s="135"/>
      <c r="B2" s="62"/>
      <c r="C2" s="62"/>
    </row>
    <row r="3" spans="1:3" ht="14.4">
      <c r="A3" s="135"/>
      <c r="B3" s="62"/>
      <c r="C3" s="62"/>
    </row>
    <row r="4" spans="1:3" ht="14.4">
      <c r="A4" s="135"/>
      <c r="B4" s="62"/>
      <c r="C4" s="62"/>
    </row>
    <row r="5" spans="1:3" ht="14.4">
      <c r="A5" s="135"/>
      <c r="B5" s="62"/>
      <c r="C5" s="62"/>
    </row>
    <row r="6" spans="1:3" ht="14.4">
      <c r="A6" s="39" t="s">
        <v>350</v>
      </c>
      <c r="B6" s="41"/>
      <c r="C6" s="41"/>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8B2FA-AACA-4EEB-9371-ADAEB1280541}">
  <dimension ref="A1:F13"/>
  <sheetViews>
    <sheetView workbookViewId="0">
      <selection sqref="A1:E13"/>
    </sheetView>
  </sheetViews>
  <sheetFormatPr defaultRowHeight="13.8"/>
  <cols>
    <col min="1" max="1" width="21.88671875" customWidth="1"/>
    <col min="2" max="5" width="22.6640625" bestFit="1" customWidth="1"/>
  </cols>
  <sheetData>
    <row r="1" spans="1:6" ht="14.4" customHeight="1">
      <c r="A1" s="38" t="s">
        <v>90</v>
      </c>
      <c r="B1" s="39" t="s">
        <v>91</v>
      </c>
      <c r="C1" s="39" t="s">
        <v>92</v>
      </c>
      <c r="D1" s="38" t="s">
        <v>93</v>
      </c>
      <c r="E1" s="38" t="s">
        <v>94</v>
      </c>
      <c r="F1" s="37"/>
    </row>
    <row r="2" spans="1:6" ht="14.4">
      <c r="A2" s="40" t="s">
        <v>9</v>
      </c>
      <c r="B2" s="41"/>
      <c r="C2" s="41"/>
      <c r="D2" s="45"/>
      <c r="E2" s="45"/>
      <c r="F2" s="37"/>
    </row>
    <row r="3" spans="1:6" ht="14.4">
      <c r="A3" s="40" t="s">
        <v>78</v>
      </c>
      <c r="B3" s="41"/>
      <c r="C3" s="41"/>
      <c r="D3" s="45"/>
      <c r="E3" s="45"/>
      <c r="F3" s="37"/>
    </row>
    <row r="4" spans="1:6" ht="14.4">
      <c r="A4" s="40" t="s">
        <v>79</v>
      </c>
      <c r="B4" s="42"/>
      <c r="C4" s="42"/>
      <c r="D4" s="44"/>
      <c r="E4" s="44"/>
      <c r="F4" s="37"/>
    </row>
    <row r="5" spans="1:6" ht="14.4">
      <c r="A5" s="40" t="s">
        <v>80</v>
      </c>
      <c r="B5" s="42"/>
      <c r="C5" s="42"/>
      <c r="D5" s="44"/>
      <c r="E5" s="44"/>
      <c r="F5" s="37"/>
    </row>
    <row r="6" spans="1:6" ht="14.4">
      <c r="A6" s="40" t="s">
        <v>81</v>
      </c>
      <c r="B6" s="42"/>
      <c r="C6" s="42"/>
      <c r="D6" s="44"/>
      <c r="E6" s="44"/>
      <c r="F6" s="37"/>
    </row>
    <row r="7" spans="1:6" ht="14.4">
      <c r="A7" s="40" t="s">
        <v>82</v>
      </c>
      <c r="B7" s="42"/>
      <c r="C7" s="42"/>
      <c r="D7" s="44"/>
      <c r="E7" s="44"/>
      <c r="F7" s="37"/>
    </row>
    <row r="8" spans="1:6" ht="14.4">
      <c r="A8" s="40" t="s">
        <v>83</v>
      </c>
      <c r="B8" s="42"/>
      <c r="C8" s="42"/>
      <c r="D8" s="44"/>
      <c r="E8" s="44"/>
      <c r="F8" s="37"/>
    </row>
    <row r="9" spans="1:6" ht="14.4">
      <c r="A9" s="40" t="s">
        <v>84</v>
      </c>
      <c r="B9" s="42"/>
      <c r="C9" s="42"/>
      <c r="D9" s="44"/>
      <c r="E9" s="44"/>
      <c r="F9" s="37"/>
    </row>
    <row r="10" spans="1:6" ht="14.4">
      <c r="A10" s="40" t="s">
        <v>85</v>
      </c>
      <c r="B10" s="42"/>
      <c r="C10" s="42"/>
      <c r="D10" s="44"/>
      <c r="E10" s="44"/>
      <c r="F10" s="37"/>
    </row>
    <row r="11" spans="1:6">
      <c r="A11" s="43" t="s">
        <v>13</v>
      </c>
      <c r="B11" s="42"/>
      <c r="C11" s="42"/>
      <c r="D11" s="44"/>
      <c r="E11" s="44"/>
      <c r="F11" s="37"/>
    </row>
    <row r="12" spans="1:6" ht="14.4">
      <c r="A12" s="40" t="s">
        <v>73</v>
      </c>
      <c r="B12" s="42"/>
      <c r="C12" s="42"/>
      <c r="D12" s="44"/>
      <c r="E12" s="44"/>
      <c r="F12" s="37"/>
    </row>
    <row r="13" spans="1:6" ht="14.4">
      <c r="A13" s="40" t="s">
        <v>71</v>
      </c>
      <c r="B13" s="42"/>
      <c r="C13" s="42"/>
      <c r="D13" s="44"/>
      <c r="E13" s="44"/>
      <c r="F13" s="37"/>
    </row>
  </sheetData>
  <phoneticPr fontId="1" type="noConversion"/>
  <pageMargins left="0.7" right="0.7" top="0.75" bottom="0.75" header="0.3" footer="0.3"/>
  <pageSetup paperSize="9" orientation="portrait" verticalDpi="0" r:id="rId1"/>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A9A04-78B9-40B0-AA40-BBB6156AE749}">
  <dimension ref="A1"/>
  <sheetViews>
    <sheetView workbookViewId="0">
      <selection activeCell="M23" sqref="M23"/>
    </sheetView>
  </sheetViews>
  <sheetFormatPr defaultRowHeight="13.8"/>
  <sheetData/>
  <phoneticPr fontId="1" type="noConversion"/>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7BD6B-DF9C-4CD7-9520-60DB55ACB473}">
  <dimension ref="A1:C5"/>
  <sheetViews>
    <sheetView workbookViewId="0">
      <selection activeCell="G9" sqref="G9"/>
    </sheetView>
  </sheetViews>
  <sheetFormatPr defaultRowHeight="13.8"/>
  <cols>
    <col min="1" max="1" width="8.33203125" bestFit="1" customWidth="1"/>
    <col min="2" max="3" width="7.5546875" bestFit="1" customWidth="1"/>
  </cols>
  <sheetData>
    <row r="1" spans="1:3" ht="14.4">
      <c r="A1" s="81" t="s">
        <v>707</v>
      </c>
      <c r="B1" s="39" t="s">
        <v>290</v>
      </c>
      <c r="C1" s="39" t="s">
        <v>405</v>
      </c>
    </row>
    <row r="2" spans="1:3">
      <c r="A2" s="46"/>
      <c r="B2" s="83"/>
      <c r="C2" s="41"/>
    </row>
    <row r="3" spans="1:3">
      <c r="A3" s="46"/>
      <c r="B3" s="83"/>
      <c r="C3" s="41"/>
    </row>
    <row r="4" spans="1:3">
      <c r="A4" s="46"/>
      <c r="B4" s="83"/>
      <c r="C4" s="41"/>
    </row>
    <row r="5" spans="1:3" ht="14.4">
      <c r="A5" s="81" t="s">
        <v>589</v>
      </c>
      <c r="B5" s="83"/>
      <c r="C5" s="41"/>
    </row>
  </sheetData>
  <phoneticPr fontId="1" type="noConversion"/>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3F07-6CEC-41C6-A54B-CA1AEB20CE10}">
  <dimension ref="A1:C5"/>
  <sheetViews>
    <sheetView workbookViewId="0">
      <selection activeCell="M18" sqref="M18"/>
    </sheetView>
  </sheetViews>
  <sheetFormatPr defaultRowHeight="13.8"/>
  <sheetData>
    <row r="1" spans="1:3" ht="14.4">
      <c r="A1" s="102" t="s">
        <v>258</v>
      </c>
      <c r="B1" s="39" t="s">
        <v>290</v>
      </c>
      <c r="C1" s="39" t="s">
        <v>405</v>
      </c>
    </row>
    <row r="2" spans="1:3" ht="43.2">
      <c r="A2" s="102" t="s">
        <v>881</v>
      </c>
      <c r="B2" s="62"/>
      <c r="C2" s="62"/>
    </row>
    <row r="3" spans="1:3" ht="43.2">
      <c r="A3" s="102" t="s">
        <v>882</v>
      </c>
      <c r="B3" s="62"/>
      <c r="C3" s="62"/>
    </row>
    <row r="4" spans="1:3" ht="43.2">
      <c r="A4" s="102" t="s">
        <v>883</v>
      </c>
      <c r="B4" s="62"/>
      <c r="C4" s="62"/>
    </row>
    <row r="5" spans="1:3" ht="14.4">
      <c r="A5" s="102" t="s">
        <v>293</v>
      </c>
      <c r="B5" s="62"/>
      <c r="C5" s="62"/>
    </row>
  </sheetData>
  <phoneticPr fontId="1" type="noConversion"/>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2C654-BB7F-47F5-A151-A5646ED9C349}">
  <dimension ref="A1:C4"/>
  <sheetViews>
    <sheetView workbookViewId="0">
      <selection activeCell="N25" sqref="N25"/>
    </sheetView>
  </sheetViews>
  <sheetFormatPr defaultRowHeight="13.8"/>
  <sheetData>
    <row r="1" spans="1:3" ht="14.4">
      <c r="A1" s="102" t="s">
        <v>258</v>
      </c>
      <c r="B1" s="39" t="s">
        <v>290</v>
      </c>
      <c r="C1" s="39" t="s">
        <v>405</v>
      </c>
    </row>
    <row r="2" spans="1:3" ht="28.8">
      <c r="A2" s="102" t="s">
        <v>884</v>
      </c>
      <c r="B2" s="62"/>
      <c r="C2" s="62"/>
    </row>
    <row r="3" spans="1:3" ht="14.4">
      <c r="A3" s="102" t="s">
        <v>13</v>
      </c>
      <c r="B3" s="62"/>
      <c r="C3" s="62"/>
    </row>
    <row r="4" spans="1:3" ht="14.4">
      <c r="A4" s="102" t="s">
        <v>293</v>
      </c>
      <c r="B4" s="62"/>
      <c r="C4" s="62"/>
    </row>
  </sheetData>
  <phoneticPr fontId="1" type="noConversion"/>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D789B-570F-4FB3-AB7A-E016FFDB9CE9}">
  <dimension ref="A1:K4"/>
  <sheetViews>
    <sheetView workbookViewId="0">
      <selection activeCell="G28" sqref="G28"/>
    </sheetView>
  </sheetViews>
  <sheetFormatPr defaultRowHeight="13.8"/>
  <cols>
    <col min="1" max="11" width="16.21875" customWidth="1"/>
  </cols>
  <sheetData>
    <row r="1" spans="1:11">
      <c r="A1" s="67" t="s">
        <v>885</v>
      </c>
      <c r="B1" s="67" t="s">
        <v>563</v>
      </c>
      <c r="C1" s="67" t="s">
        <v>886</v>
      </c>
      <c r="D1" s="67" t="s">
        <v>887</v>
      </c>
      <c r="E1" s="67" t="s">
        <v>888</v>
      </c>
      <c r="F1" s="67" t="s">
        <v>405</v>
      </c>
      <c r="G1" s="67" t="s">
        <v>889</v>
      </c>
      <c r="H1" s="67" t="s">
        <v>890</v>
      </c>
      <c r="I1" s="67" t="s">
        <v>891</v>
      </c>
      <c r="J1" s="67" t="s">
        <v>892</v>
      </c>
      <c r="K1" s="67" t="s">
        <v>290</v>
      </c>
    </row>
    <row r="2" spans="1:11">
      <c r="A2" s="150"/>
      <c r="B2" s="58"/>
      <c r="C2" s="150"/>
      <c r="D2" s="150"/>
      <c r="E2" s="58"/>
      <c r="F2" s="58"/>
      <c r="G2" s="58"/>
      <c r="H2" s="58"/>
      <c r="I2" s="58"/>
      <c r="J2" s="58"/>
      <c r="K2" s="67"/>
    </row>
    <row r="3" spans="1:11">
      <c r="A3" s="150"/>
      <c r="B3" s="58"/>
      <c r="C3" s="150"/>
      <c r="D3" s="150"/>
      <c r="E3" s="58"/>
      <c r="F3" s="58"/>
      <c r="G3" s="58"/>
      <c r="H3" s="58"/>
      <c r="I3" s="58"/>
      <c r="J3" s="58"/>
      <c r="K3" s="58"/>
    </row>
    <row r="4" spans="1:11">
      <c r="A4" s="67" t="s">
        <v>401</v>
      </c>
      <c r="B4" s="58"/>
      <c r="C4" s="150"/>
      <c r="D4" s="150"/>
      <c r="E4" s="58"/>
      <c r="F4" s="58"/>
      <c r="G4" s="58"/>
      <c r="H4" s="58"/>
      <c r="I4" s="58"/>
      <c r="J4" s="58"/>
      <c r="K4" s="58"/>
    </row>
  </sheetData>
  <phoneticPr fontId="1" type="noConversion"/>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9A5FD-3FF2-448F-B8DE-FC2C5C89D04F}">
  <dimension ref="A1:C7"/>
  <sheetViews>
    <sheetView workbookViewId="0">
      <selection activeCell="N25" sqref="N25"/>
    </sheetView>
  </sheetViews>
  <sheetFormatPr defaultRowHeight="13.8"/>
  <sheetData>
    <row r="1" spans="1:3" ht="14.4">
      <c r="A1" s="129" t="s">
        <v>258</v>
      </c>
      <c r="B1" s="39" t="s">
        <v>290</v>
      </c>
      <c r="C1" s="39" t="s">
        <v>405</v>
      </c>
    </row>
    <row r="2" spans="1:3" ht="14.4">
      <c r="A2" s="38" t="s">
        <v>814</v>
      </c>
      <c r="B2" s="62"/>
      <c r="C2" s="62"/>
    </row>
    <row r="3" spans="1:3" ht="14.4">
      <c r="A3" s="38" t="s">
        <v>815</v>
      </c>
      <c r="B3" s="62"/>
      <c r="C3" s="62"/>
    </row>
    <row r="4" spans="1:3" ht="14.4">
      <c r="A4" s="38" t="s">
        <v>816</v>
      </c>
      <c r="B4" s="62"/>
      <c r="C4" s="62"/>
    </row>
    <row r="5" spans="1:3" ht="14.4">
      <c r="A5" s="38" t="s">
        <v>817</v>
      </c>
      <c r="B5" s="62"/>
      <c r="C5" s="62"/>
    </row>
    <row r="6" spans="1:3" ht="14.4">
      <c r="A6" s="38" t="s">
        <v>13</v>
      </c>
      <c r="B6" s="62"/>
      <c r="C6" s="62"/>
    </row>
    <row r="7" spans="1:3" ht="14.4">
      <c r="A7" s="129" t="s">
        <v>293</v>
      </c>
      <c r="B7" s="62"/>
      <c r="C7" s="62"/>
    </row>
  </sheetData>
  <phoneticPr fontId="1" type="noConversion"/>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C3F46-8FC2-4613-80E1-9EB3928DA7C2}">
  <dimension ref="A1:C4"/>
  <sheetViews>
    <sheetView workbookViewId="0">
      <selection activeCell="F15" sqref="F15"/>
    </sheetView>
  </sheetViews>
  <sheetFormatPr defaultRowHeight="13.8"/>
  <sheetData>
    <row r="1" spans="1:3" ht="14.4">
      <c r="A1" s="129" t="s">
        <v>258</v>
      </c>
      <c r="B1" s="39" t="s">
        <v>290</v>
      </c>
      <c r="C1" s="39" t="s">
        <v>405</v>
      </c>
    </row>
    <row r="2" spans="1:3" ht="14.4">
      <c r="A2" s="38"/>
      <c r="B2" s="62"/>
      <c r="C2" s="62"/>
    </row>
    <row r="3" spans="1:3" ht="14.4">
      <c r="A3" s="38"/>
      <c r="B3" s="62"/>
      <c r="C3" s="62"/>
    </row>
    <row r="4" spans="1:3" ht="14.4">
      <c r="A4" s="129" t="s">
        <v>293</v>
      </c>
      <c r="B4" s="62"/>
      <c r="C4" s="62"/>
    </row>
  </sheetData>
  <phoneticPr fontId="1" type="noConversion"/>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070AC-130F-4A21-A51E-5973A3170CA5}">
  <dimension ref="A1:K4"/>
  <sheetViews>
    <sheetView workbookViewId="0">
      <selection activeCell="N24" sqref="N24"/>
    </sheetView>
  </sheetViews>
  <sheetFormatPr defaultRowHeight="13.8"/>
  <sheetData>
    <row r="1" spans="1:11" ht="22.2" thickBot="1">
      <c r="A1" s="188" t="s">
        <v>885</v>
      </c>
      <c r="B1" s="188" t="s">
        <v>563</v>
      </c>
      <c r="C1" s="188" t="s">
        <v>886</v>
      </c>
      <c r="D1" s="188" t="s">
        <v>887</v>
      </c>
      <c r="E1" s="188" t="s">
        <v>888</v>
      </c>
      <c r="F1" s="188" t="s">
        <v>405</v>
      </c>
      <c r="G1" s="188" t="s">
        <v>889</v>
      </c>
      <c r="H1" s="188" t="s">
        <v>890</v>
      </c>
      <c r="I1" s="188" t="s">
        <v>891</v>
      </c>
      <c r="J1" s="188" t="s">
        <v>892</v>
      </c>
      <c r="K1" s="189" t="s">
        <v>290</v>
      </c>
    </row>
    <row r="2" spans="1:11" ht="14.4" thickBot="1">
      <c r="A2" s="190"/>
      <c r="B2" s="179"/>
      <c r="C2" s="190"/>
      <c r="D2" s="190"/>
      <c r="E2" s="179"/>
      <c r="F2" s="179"/>
      <c r="G2" s="179"/>
      <c r="H2" s="179"/>
      <c r="I2" s="179"/>
      <c r="J2" s="179"/>
      <c r="K2" s="191"/>
    </row>
    <row r="3" spans="1:11" ht="14.4" thickBot="1">
      <c r="A3" s="190"/>
      <c r="B3" s="179"/>
      <c r="C3" s="190"/>
      <c r="D3" s="190"/>
      <c r="E3" s="179"/>
      <c r="F3" s="179"/>
      <c r="G3" s="179"/>
      <c r="H3" s="179"/>
      <c r="I3" s="179"/>
      <c r="J3" s="179"/>
      <c r="K3" s="192"/>
    </row>
    <row r="4" spans="1:11" ht="14.4" thickBot="1">
      <c r="A4" s="193" t="s">
        <v>401</v>
      </c>
      <c r="B4" s="179"/>
      <c r="C4" s="190"/>
      <c r="D4" s="190"/>
      <c r="E4" s="179"/>
      <c r="F4" s="179"/>
      <c r="G4" s="179"/>
      <c r="H4" s="179"/>
      <c r="I4" s="179"/>
      <c r="J4" s="179"/>
      <c r="K4" s="192"/>
    </row>
  </sheetData>
  <phoneticPr fontId="1" type="noConversion"/>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5399-15BA-4359-84AE-63CDA5F79A9E}">
  <dimension ref="A1:J7"/>
  <sheetViews>
    <sheetView workbookViewId="0">
      <selection activeCell="L25" sqref="L25"/>
    </sheetView>
  </sheetViews>
  <sheetFormatPr defaultRowHeight="13.8"/>
  <sheetData>
    <row r="1" spans="1:10" ht="28.8" customHeight="1">
      <c r="A1" s="38" t="s">
        <v>894</v>
      </c>
      <c r="B1" s="39" t="s">
        <v>902</v>
      </c>
      <c r="C1" s="39" t="s">
        <v>903</v>
      </c>
      <c r="D1" s="38" t="s">
        <v>895</v>
      </c>
      <c r="E1" s="39" t="s">
        <v>904</v>
      </c>
      <c r="F1" s="38" t="s">
        <v>896</v>
      </c>
      <c r="G1" s="38" t="s">
        <v>255</v>
      </c>
      <c r="H1" s="38" t="s">
        <v>897</v>
      </c>
      <c r="I1" s="38" t="s">
        <v>898</v>
      </c>
      <c r="J1" s="39" t="s">
        <v>905</v>
      </c>
    </row>
    <row r="2" spans="1:10" ht="14.4">
      <c r="A2" s="38"/>
      <c r="B2" s="39"/>
      <c r="C2" s="39"/>
      <c r="D2" s="38"/>
      <c r="E2" s="39"/>
      <c r="F2" s="38"/>
      <c r="G2" s="38"/>
      <c r="H2" s="38"/>
      <c r="I2" s="38"/>
      <c r="J2" s="39"/>
    </row>
    <row r="3" spans="1:10" ht="15.6">
      <c r="A3" s="102" t="s">
        <v>899</v>
      </c>
      <c r="B3" s="157"/>
      <c r="C3" s="157"/>
      <c r="D3" s="157"/>
      <c r="E3" s="157"/>
      <c r="F3" s="157"/>
      <c r="G3" s="157"/>
      <c r="H3" s="157"/>
      <c r="I3" s="157"/>
      <c r="J3" s="157"/>
    </row>
    <row r="4" spans="1:10" ht="15.6">
      <c r="A4" s="102" t="s">
        <v>900</v>
      </c>
      <c r="B4" s="157"/>
      <c r="C4" s="157"/>
      <c r="D4" s="157"/>
      <c r="E4" s="157"/>
      <c r="F4" s="157"/>
      <c r="G4" s="157"/>
      <c r="H4" s="157"/>
      <c r="I4" s="157"/>
      <c r="J4" s="157"/>
    </row>
    <row r="5" spans="1:10" ht="15.6">
      <c r="A5" s="102" t="s">
        <v>901</v>
      </c>
      <c r="B5" s="157"/>
      <c r="C5" s="157"/>
      <c r="D5" s="157"/>
      <c r="E5" s="157"/>
      <c r="F5" s="157"/>
      <c r="G5" s="157"/>
      <c r="H5" s="157"/>
      <c r="I5" s="157"/>
      <c r="J5" s="157"/>
    </row>
    <row r="6" spans="1:10" ht="15.6">
      <c r="A6" s="102" t="s">
        <v>13</v>
      </c>
      <c r="B6" s="157"/>
      <c r="C6" s="157"/>
      <c r="D6" s="157"/>
      <c r="E6" s="157"/>
      <c r="F6" s="157"/>
      <c r="G6" s="157"/>
      <c r="H6" s="157"/>
      <c r="I6" s="157"/>
      <c r="J6" s="157"/>
    </row>
    <row r="7" spans="1:10" ht="14.4">
      <c r="A7" s="39" t="s">
        <v>672</v>
      </c>
      <c r="B7" s="39" t="s">
        <v>339</v>
      </c>
      <c r="C7" s="39" t="s">
        <v>339</v>
      </c>
      <c r="D7" s="39" t="s">
        <v>339</v>
      </c>
      <c r="E7" s="39" t="s">
        <v>339</v>
      </c>
      <c r="F7" s="39" t="s">
        <v>339</v>
      </c>
      <c r="G7" s="39"/>
      <c r="H7" s="39" t="s">
        <v>339</v>
      </c>
      <c r="I7" s="39" t="s">
        <v>339</v>
      </c>
      <c r="J7" s="39" t="s">
        <v>339</v>
      </c>
    </row>
  </sheetData>
  <phoneticPr fontId="1" type="noConversion"/>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ECDB-5748-4AE3-A21E-C6D36A61BFE9}">
  <dimension ref="A1:I6"/>
  <sheetViews>
    <sheetView workbookViewId="0">
      <selection activeCell="M25" sqref="M25"/>
    </sheetView>
  </sheetViews>
  <sheetFormatPr defaultRowHeight="13.8"/>
  <sheetData>
    <row r="1" spans="1:9" ht="28.8" customHeight="1">
      <c r="A1" s="180" t="s">
        <v>894</v>
      </c>
      <c r="B1" s="180" t="s">
        <v>909</v>
      </c>
      <c r="C1" s="180" t="s">
        <v>315</v>
      </c>
      <c r="D1" s="180" t="s">
        <v>906</v>
      </c>
      <c r="E1" s="180" t="s">
        <v>514</v>
      </c>
      <c r="F1" s="180" t="s">
        <v>907</v>
      </c>
      <c r="G1" s="180" t="s">
        <v>506</v>
      </c>
      <c r="H1" s="180" t="s">
        <v>908</v>
      </c>
      <c r="I1" s="180" t="s">
        <v>309</v>
      </c>
    </row>
    <row r="2" spans="1:9" ht="14.4">
      <c r="A2" s="154" t="s">
        <v>899</v>
      </c>
      <c r="B2" s="194"/>
      <c r="C2" s="194"/>
      <c r="D2" s="194"/>
      <c r="E2" s="194"/>
      <c r="F2" s="194"/>
      <c r="G2" s="194"/>
      <c r="H2" s="194"/>
      <c r="I2" s="194"/>
    </row>
    <row r="3" spans="1:9" ht="14.4">
      <c r="A3" s="154" t="s">
        <v>900</v>
      </c>
      <c r="B3" s="194"/>
      <c r="C3" s="194"/>
      <c r="D3" s="194"/>
      <c r="E3" s="194"/>
      <c r="F3" s="194"/>
      <c r="G3" s="194"/>
      <c r="H3" s="194"/>
      <c r="I3" s="194"/>
    </row>
    <row r="4" spans="1:9" ht="14.4">
      <c r="A4" s="154" t="s">
        <v>901</v>
      </c>
      <c r="B4" s="194"/>
      <c r="C4" s="194"/>
      <c r="D4" s="194"/>
      <c r="E4" s="194"/>
      <c r="F4" s="194"/>
      <c r="G4" s="194"/>
      <c r="H4" s="194"/>
      <c r="I4" s="194"/>
    </row>
    <row r="5" spans="1:9" ht="14.4">
      <c r="A5" s="154" t="s">
        <v>13</v>
      </c>
      <c r="B5" s="194"/>
      <c r="C5" s="194"/>
      <c r="D5" s="194"/>
      <c r="E5" s="194"/>
      <c r="F5" s="194"/>
      <c r="G5" s="194"/>
      <c r="H5" s="194"/>
      <c r="I5" s="194"/>
    </row>
    <row r="6" spans="1:9" ht="14.4">
      <c r="A6" s="174" t="s">
        <v>294</v>
      </c>
      <c r="B6" s="39" t="s">
        <v>339</v>
      </c>
      <c r="C6" s="194"/>
      <c r="D6" s="39" t="s">
        <v>339</v>
      </c>
      <c r="E6" s="194"/>
      <c r="F6" s="39" t="s">
        <v>339</v>
      </c>
      <c r="G6" s="194"/>
      <c r="H6" s="39" t="s">
        <v>339</v>
      </c>
      <c r="I6" s="194"/>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1A017-83F7-40CE-8A0B-76B88625159B}">
  <dimension ref="A1:D13"/>
  <sheetViews>
    <sheetView workbookViewId="0">
      <selection activeCell="E30" sqref="E30"/>
    </sheetView>
  </sheetViews>
  <sheetFormatPr defaultRowHeight="13.8"/>
  <cols>
    <col min="1" max="1" width="21.88671875" customWidth="1"/>
    <col min="2" max="3" width="22.6640625" bestFit="1" customWidth="1"/>
  </cols>
  <sheetData>
    <row r="1" spans="1:4" ht="14.4" customHeight="1">
      <c r="A1" s="38" t="s">
        <v>90</v>
      </c>
      <c r="B1" s="39" t="s">
        <v>92</v>
      </c>
      <c r="C1" s="38" t="s">
        <v>94</v>
      </c>
      <c r="D1" s="37"/>
    </row>
    <row r="2" spans="1:4" ht="14.4">
      <c r="A2" s="40" t="s">
        <v>9</v>
      </c>
      <c r="B2" s="41"/>
      <c r="C2" s="45"/>
      <c r="D2" s="37"/>
    </row>
    <row r="3" spans="1:4" ht="14.4">
      <c r="A3" s="40" t="s">
        <v>78</v>
      </c>
      <c r="B3" s="41"/>
      <c r="C3" s="45"/>
      <c r="D3" s="37"/>
    </row>
    <row r="4" spans="1:4" ht="14.4">
      <c r="A4" s="40" t="s">
        <v>79</v>
      </c>
      <c r="B4" s="42"/>
      <c r="C4" s="44"/>
      <c r="D4" s="37"/>
    </row>
    <row r="5" spans="1:4" ht="14.4">
      <c r="A5" s="40" t="s">
        <v>80</v>
      </c>
      <c r="B5" s="42"/>
      <c r="C5" s="44"/>
      <c r="D5" s="37"/>
    </row>
    <row r="6" spans="1:4" ht="14.4">
      <c r="A6" s="40" t="s">
        <v>81</v>
      </c>
      <c r="B6" s="42"/>
      <c r="C6" s="44"/>
      <c r="D6" s="37"/>
    </row>
    <row r="7" spans="1:4" ht="14.4">
      <c r="A7" s="40" t="s">
        <v>82</v>
      </c>
      <c r="B7" s="42"/>
      <c r="C7" s="44"/>
      <c r="D7" s="37"/>
    </row>
    <row r="8" spans="1:4" ht="14.4">
      <c r="A8" s="40" t="s">
        <v>83</v>
      </c>
      <c r="B8" s="42"/>
      <c r="C8" s="44"/>
      <c r="D8" s="37"/>
    </row>
    <row r="9" spans="1:4" ht="14.4">
      <c r="A9" s="40" t="s">
        <v>84</v>
      </c>
      <c r="B9" s="42"/>
      <c r="C9" s="44"/>
      <c r="D9" s="37"/>
    </row>
    <row r="10" spans="1:4" ht="14.4">
      <c r="A10" s="40" t="s">
        <v>85</v>
      </c>
      <c r="B10" s="42"/>
      <c r="C10" s="44"/>
      <c r="D10" s="37"/>
    </row>
    <row r="11" spans="1:4">
      <c r="A11" s="43" t="s">
        <v>13</v>
      </c>
      <c r="B11" s="42"/>
      <c r="C11" s="44"/>
      <c r="D11" s="37"/>
    </row>
    <row r="12" spans="1:4" ht="14.4">
      <c r="A12" s="40" t="s">
        <v>73</v>
      </c>
      <c r="B12" s="42"/>
      <c r="C12" s="44"/>
      <c r="D12" s="37"/>
    </row>
    <row r="13" spans="1:4" ht="14.4">
      <c r="A13" s="40" t="s">
        <v>71</v>
      </c>
      <c r="B13" s="42"/>
      <c r="C13" s="44"/>
      <c r="D13" s="37"/>
    </row>
  </sheetData>
  <phoneticPr fontId="1" type="noConversion"/>
  <pageMargins left="0.7" right="0.7" top="0.75" bottom="0.75" header="0.3" footer="0.3"/>
  <pageSetup paperSize="9" orientation="portrait" verticalDpi="0" r:id="rId1"/>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DDBCB-FB03-4FFD-A1FA-CD4DBB0B58A9}">
  <dimension ref="A1:C12"/>
  <sheetViews>
    <sheetView workbookViewId="0">
      <selection activeCell="G18" sqref="G18"/>
    </sheetView>
  </sheetViews>
  <sheetFormatPr defaultRowHeight="13.8"/>
  <cols>
    <col min="1" max="1" width="63.44140625" customWidth="1"/>
  </cols>
  <sheetData>
    <row r="1" spans="1:3" ht="29.4" thickTop="1">
      <c r="A1" s="7" t="s">
        <v>567</v>
      </c>
      <c r="B1" s="7" t="s">
        <v>921</v>
      </c>
      <c r="C1" s="30" t="s">
        <v>920</v>
      </c>
    </row>
    <row r="2" spans="1:3" ht="14.4">
      <c r="A2" s="85" t="s">
        <v>910</v>
      </c>
      <c r="B2" s="195"/>
      <c r="C2" s="196"/>
    </row>
    <row r="3" spans="1:3" ht="14.4">
      <c r="A3" s="131" t="s">
        <v>911</v>
      </c>
      <c r="B3" s="195"/>
      <c r="C3" s="196"/>
    </row>
    <row r="4" spans="1:3" ht="14.4">
      <c r="A4" s="131" t="s">
        <v>912</v>
      </c>
      <c r="B4" s="195"/>
      <c r="C4" s="196"/>
    </row>
    <row r="5" spans="1:3" ht="14.4">
      <c r="A5" s="131" t="s">
        <v>913</v>
      </c>
      <c r="B5" s="195"/>
      <c r="C5" s="196"/>
    </row>
    <row r="6" spans="1:3" ht="14.4">
      <c r="A6" s="131" t="s">
        <v>914</v>
      </c>
      <c r="B6" s="195"/>
      <c r="C6" s="196"/>
    </row>
    <row r="7" spans="1:3" ht="14.4">
      <c r="A7" s="131" t="s">
        <v>915</v>
      </c>
      <c r="B7" s="195"/>
      <c r="C7" s="196"/>
    </row>
    <row r="8" spans="1:3" ht="14.4">
      <c r="A8" s="131" t="s">
        <v>916</v>
      </c>
      <c r="B8" s="195"/>
      <c r="C8" s="196"/>
    </row>
    <row r="9" spans="1:3" ht="14.4">
      <c r="A9" s="85" t="s">
        <v>917</v>
      </c>
      <c r="B9" s="195"/>
      <c r="C9" s="196"/>
    </row>
    <row r="10" spans="1:3" ht="14.4">
      <c r="A10" s="131" t="s">
        <v>918</v>
      </c>
      <c r="B10" s="195"/>
      <c r="C10" s="196"/>
    </row>
    <row r="11" spans="1:3" ht="15" thickBot="1">
      <c r="A11" s="132" t="s">
        <v>919</v>
      </c>
      <c r="B11" s="197"/>
      <c r="C11" s="198"/>
    </row>
    <row r="12" spans="1:3" ht="14.4" thickTop="1"/>
  </sheetData>
  <phoneticPr fontId="1" type="noConversion"/>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DAC33-2E07-4A52-B4D0-307EC54BDCD4}">
  <dimension ref="A1:C6"/>
  <sheetViews>
    <sheetView workbookViewId="0">
      <selection activeCell="I25" sqref="I25"/>
    </sheetView>
  </sheetViews>
  <sheetFormatPr defaultRowHeight="13.8"/>
  <cols>
    <col min="1" max="1" width="48" customWidth="1"/>
    <col min="2" max="2" width="13.21875" customWidth="1"/>
    <col min="3" max="3" width="14.88671875" customWidth="1"/>
  </cols>
  <sheetData>
    <row r="1" spans="1:3" ht="14.4">
      <c r="A1" s="81" t="s">
        <v>269</v>
      </c>
      <c r="B1" s="39" t="s">
        <v>290</v>
      </c>
      <c r="C1" s="39" t="s">
        <v>405</v>
      </c>
    </row>
    <row r="2" spans="1:3" ht="14.4">
      <c r="A2" s="60" t="s">
        <v>925</v>
      </c>
      <c r="B2" s="158"/>
      <c r="C2" s="158"/>
    </row>
    <row r="3" spans="1:3" ht="14.4">
      <c r="A3" s="60" t="s">
        <v>926</v>
      </c>
      <c r="B3" s="158"/>
      <c r="C3" s="158"/>
    </row>
    <row r="4" spans="1:3" ht="14.4">
      <c r="A4" s="60" t="s">
        <v>928</v>
      </c>
      <c r="B4" s="83"/>
      <c r="C4" s="83"/>
    </row>
    <row r="5" spans="1:3" ht="14.4">
      <c r="A5" s="63" t="s">
        <v>13</v>
      </c>
      <c r="B5" s="158"/>
      <c r="C5" s="158"/>
    </row>
    <row r="6" spans="1:3" ht="14.4">
      <c r="A6" s="60" t="s">
        <v>927</v>
      </c>
      <c r="B6" s="83"/>
      <c r="C6" s="83"/>
    </row>
  </sheetData>
  <phoneticPr fontId="1" type="noConversion"/>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22B5A-A323-440B-A0FA-2A57DDA9E09C}">
  <dimension ref="A1:C4"/>
  <sheetViews>
    <sheetView workbookViewId="0">
      <selection activeCell="B1" sqref="B1:C1"/>
    </sheetView>
  </sheetViews>
  <sheetFormatPr defaultRowHeight="13.8"/>
  <sheetData>
    <row r="1" spans="1:3" ht="14.4">
      <c r="A1" s="129" t="s">
        <v>258</v>
      </c>
      <c r="B1" s="39" t="s">
        <v>290</v>
      </c>
      <c r="C1" s="39" t="s">
        <v>405</v>
      </c>
    </row>
    <row r="2" spans="1:3" ht="28.8">
      <c r="A2" s="38" t="s">
        <v>103</v>
      </c>
      <c r="B2" s="62"/>
      <c r="C2" s="62"/>
    </row>
    <row r="3" spans="1:3" ht="28.8">
      <c r="A3" s="38" t="s">
        <v>922</v>
      </c>
      <c r="B3" s="62"/>
      <c r="C3" s="62"/>
    </row>
    <row r="4" spans="1:3" ht="14.4">
      <c r="A4" s="129" t="s">
        <v>293</v>
      </c>
      <c r="B4" s="62"/>
      <c r="C4" s="62"/>
    </row>
  </sheetData>
  <phoneticPr fontId="1" type="noConversion"/>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42FB1-57E8-46CB-9023-F601C67EFE5D}">
  <dimension ref="A1:C4"/>
  <sheetViews>
    <sheetView workbookViewId="0">
      <selection activeCell="K18" sqref="K18"/>
    </sheetView>
  </sheetViews>
  <sheetFormatPr defaultRowHeight="13.8"/>
  <sheetData>
    <row r="1" spans="1:3" ht="14.4">
      <c r="A1" s="129" t="s">
        <v>258</v>
      </c>
      <c r="B1" s="39" t="s">
        <v>290</v>
      </c>
      <c r="C1" s="39" t="s">
        <v>405</v>
      </c>
    </row>
    <row r="2" spans="1:3" ht="14.4">
      <c r="A2" s="38"/>
      <c r="B2" s="62"/>
      <c r="C2" s="62"/>
    </row>
    <row r="3" spans="1:3" ht="14.4">
      <c r="A3" s="38"/>
      <c r="B3" s="62"/>
      <c r="C3" s="62"/>
    </row>
    <row r="4" spans="1:3" ht="14.4">
      <c r="A4" s="129" t="s">
        <v>923</v>
      </c>
      <c r="B4" s="62"/>
      <c r="C4" s="62"/>
    </row>
  </sheetData>
  <phoneticPr fontId="1" type="noConversion"/>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7B866-D1B8-4B1A-AD15-1ED5F708E900}">
  <dimension ref="A1:F4"/>
  <sheetViews>
    <sheetView workbookViewId="0">
      <selection activeCell="M24" sqref="M24"/>
    </sheetView>
  </sheetViews>
  <sheetFormatPr defaultRowHeight="13.8"/>
  <sheetData>
    <row r="1" spans="1:6" ht="14.4">
      <c r="A1" s="102" t="s">
        <v>548</v>
      </c>
      <c r="B1" s="39" t="s">
        <v>405</v>
      </c>
      <c r="C1" s="39" t="s">
        <v>552</v>
      </c>
      <c r="D1" s="39" t="s">
        <v>789</v>
      </c>
      <c r="E1" s="39" t="s">
        <v>290</v>
      </c>
      <c r="F1" s="39" t="s">
        <v>924</v>
      </c>
    </row>
    <row r="2" spans="1:6" ht="14.4">
      <c r="A2" s="102"/>
      <c r="B2" s="62"/>
      <c r="C2" s="62"/>
      <c r="D2" s="62"/>
      <c r="E2" s="62"/>
      <c r="F2" s="102"/>
    </row>
    <row r="3" spans="1:6" ht="14.4">
      <c r="A3" s="102"/>
      <c r="B3" s="62"/>
      <c r="C3" s="62"/>
      <c r="D3" s="62"/>
      <c r="E3" s="62"/>
      <c r="F3" s="102"/>
    </row>
    <row r="4" spans="1:6" ht="14.4">
      <c r="A4" s="102" t="s">
        <v>880</v>
      </c>
      <c r="B4" s="62"/>
      <c r="C4" s="62"/>
      <c r="D4" s="62"/>
      <c r="E4" s="62"/>
      <c r="F4" s="102"/>
    </row>
  </sheetData>
  <phoneticPr fontId="1" type="noConversion"/>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40E5B-315A-441D-933C-0436D2434B4C}">
  <dimension ref="A1:C5"/>
  <sheetViews>
    <sheetView workbookViewId="0">
      <selection activeCell="C24" sqref="C24"/>
    </sheetView>
  </sheetViews>
  <sheetFormatPr defaultRowHeight="13.8"/>
  <cols>
    <col min="1" max="1" width="41.21875" customWidth="1"/>
  </cols>
  <sheetData>
    <row r="1" spans="1:3" ht="14.4">
      <c r="A1" s="129" t="s">
        <v>258</v>
      </c>
      <c r="B1" s="39" t="s">
        <v>290</v>
      </c>
      <c r="C1" s="39" t="s">
        <v>405</v>
      </c>
    </row>
    <row r="2" spans="1:3" ht="14.4">
      <c r="A2" s="38" t="s">
        <v>929</v>
      </c>
      <c r="B2" s="62"/>
      <c r="C2" s="62"/>
    </row>
    <row r="3" spans="1:3" ht="14.4">
      <c r="A3" s="38" t="s">
        <v>930</v>
      </c>
      <c r="B3" s="62"/>
      <c r="C3" s="62"/>
    </row>
    <row r="4" spans="1:3" ht="14.4">
      <c r="A4" s="38" t="s">
        <v>931</v>
      </c>
      <c r="B4" s="62"/>
      <c r="C4" s="62"/>
    </row>
    <row r="5" spans="1:3" ht="14.4">
      <c r="A5" s="129" t="s">
        <v>293</v>
      </c>
      <c r="B5" s="62"/>
      <c r="C5" s="62"/>
    </row>
  </sheetData>
  <phoneticPr fontId="1" type="noConversion"/>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C34F0-6F86-4C26-A3AD-49EC048A8B28}">
  <dimension ref="A1:C15"/>
  <sheetViews>
    <sheetView workbookViewId="0">
      <selection activeCell="B1" sqref="B1:C1"/>
    </sheetView>
  </sheetViews>
  <sheetFormatPr defaultRowHeight="13.8"/>
  <cols>
    <col min="1" max="3" width="20.6640625" customWidth="1"/>
  </cols>
  <sheetData>
    <row r="1" spans="1:3" ht="14.4">
      <c r="A1" s="129" t="s">
        <v>258</v>
      </c>
      <c r="B1" s="39" t="s">
        <v>932</v>
      </c>
      <c r="C1" s="39" t="s">
        <v>660</v>
      </c>
    </row>
    <row r="2" spans="1:3" ht="14.4">
      <c r="A2" s="38" t="s">
        <v>933</v>
      </c>
      <c r="B2" s="62"/>
      <c r="C2" s="62"/>
    </row>
    <row r="3" spans="1:3" ht="28.8">
      <c r="A3" s="38" t="s">
        <v>934</v>
      </c>
      <c r="B3" s="62"/>
      <c r="C3" s="62"/>
    </row>
    <row r="4" spans="1:3" ht="14.4">
      <c r="A4" s="38" t="s">
        <v>935</v>
      </c>
      <c r="B4" s="62"/>
      <c r="C4" s="62"/>
    </row>
    <row r="5" spans="1:3" ht="14.4">
      <c r="A5" s="38" t="s">
        <v>936</v>
      </c>
      <c r="B5" s="62"/>
      <c r="C5" s="62"/>
    </row>
    <row r="6" spans="1:3" ht="28.8">
      <c r="A6" s="38" t="s">
        <v>937</v>
      </c>
      <c r="B6" s="62"/>
      <c r="C6" s="62"/>
    </row>
    <row r="7" spans="1:3" ht="14.4">
      <c r="A7" s="38" t="s">
        <v>938</v>
      </c>
      <c r="B7" s="62"/>
      <c r="C7" s="62"/>
    </row>
    <row r="8" spans="1:3" ht="28.8">
      <c r="A8" s="38" t="s">
        <v>939</v>
      </c>
      <c r="B8" s="62"/>
      <c r="C8" s="62"/>
    </row>
    <row r="9" spans="1:3" ht="29.4">
      <c r="A9" s="38" t="s">
        <v>940</v>
      </c>
      <c r="B9" s="62"/>
      <c r="C9" s="62"/>
    </row>
    <row r="10" spans="1:3" ht="14.4">
      <c r="A10" s="38" t="s">
        <v>13</v>
      </c>
      <c r="B10" s="62"/>
      <c r="C10" s="62"/>
    </row>
    <row r="11" spans="1:3" ht="14.4">
      <c r="A11" s="38" t="s">
        <v>462</v>
      </c>
      <c r="B11" s="62"/>
      <c r="C11" s="62"/>
    </row>
    <row r="12" spans="1:3" ht="15">
      <c r="A12" s="38" t="s">
        <v>941</v>
      </c>
      <c r="B12" s="62"/>
      <c r="C12" s="62"/>
    </row>
    <row r="13" spans="1:3" ht="15">
      <c r="A13" s="38" t="s">
        <v>942</v>
      </c>
      <c r="B13" s="62"/>
      <c r="C13" s="62"/>
    </row>
    <row r="14" spans="1:3" ht="14.4">
      <c r="A14" s="38" t="s">
        <v>13</v>
      </c>
      <c r="B14" s="62"/>
      <c r="C14" s="62"/>
    </row>
    <row r="15" spans="1:3" ht="14.4">
      <c r="A15" s="38" t="s">
        <v>590</v>
      </c>
      <c r="B15" s="62"/>
      <c r="C15" s="62"/>
    </row>
  </sheetData>
  <phoneticPr fontId="1" type="noConversion"/>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35D63-8C00-42E3-A0F2-17670375BB87}">
  <dimension ref="A1:C12"/>
  <sheetViews>
    <sheetView workbookViewId="0">
      <selection activeCell="B1" sqref="B1:C1"/>
    </sheetView>
  </sheetViews>
  <sheetFormatPr defaultRowHeight="13.8"/>
  <cols>
    <col min="1" max="1" width="46.109375" customWidth="1"/>
    <col min="2" max="3" width="22.5546875" customWidth="1"/>
  </cols>
  <sheetData>
    <row r="1" spans="1:3" ht="14.4">
      <c r="A1" s="39" t="s">
        <v>943</v>
      </c>
      <c r="B1" s="39" t="s">
        <v>932</v>
      </c>
      <c r="C1" s="39" t="s">
        <v>660</v>
      </c>
    </row>
    <row r="2" spans="1:3" ht="14.4">
      <c r="A2" s="102" t="s">
        <v>951</v>
      </c>
      <c r="B2" s="199"/>
      <c r="C2" s="199"/>
    </row>
    <row r="3" spans="1:3" ht="14.4">
      <c r="A3" s="102" t="s">
        <v>952</v>
      </c>
      <c r="B3" s="199"/>
      <c r="C3" s="199"/>
    </row>
    <row r="4" spans="1:3" ht="14.4">
      <c r="A4" s="199" t="s">
        <v>944</v>
      </c>
      <c r="B4" s="199"/>
      <c r="C4" s="199"/>
    </row>
    <row r="5" spans="1:3">
      <c r="A5" s="199" t="s">
        <v>945</v>
      </c>
      <c r="B5" s="199"/>
      <c r="C5" s="199"/>
    </row>
    <row r="6" spans="1:3" ht="14.4">
      <c r="A6" s="112" t="s">
        <v>946</v>
      </c>
      <c r="B6" s="199"/>
      <c r="C6" s="199"/>
    </row>
    <row r="7" spans="1:3" ht="14.4">
      <c r="A7" s="199" t="s">
        <v>947</v>
      </c>
      <c r="B7" s="199"/>
      <c r="C7" s="199"/>
    </row>
    <row r="8" spans="1:3" ht="14.4">
      <c r="A8" s="199" t="s">
        <v>948</v>
      </c>
      <c r="B8" s="199"/>
      <c r="C8" s="199"/>
    </row>
    <row r="9" spans="1:3">
      <c r="A9" s="199" t="s">
        <v>945</v>
      </c>
      <c r="B9" s="199"/>
      <c r="C9" s="199"/>
    </row>
    <row r="10" spans="1:3" ht="14.4">
      <c r="A10" s="102" t="s">
        <v>949</v>
      </c>
      <c r="B10" s="199"/>
      <c r="C10" s="199"/>
    </row>
    <row r="11" spans="1:3">
      <c r="A11" s="199" t="s">
        <v>945</v>
      </c>
      <c r="B11" s="199"/>
      <c r="C11" s="199"/>
    </row>
    <row r="12" spans="1:3" ht="14.4">
      <c r="A12" s="102" t="s">
        <v>950</v>
      </c>
      <c r="B12" s="199"/>
      <c r="C12" s="199"/>
    </row>
  </sheetData>
  <phoneticPr fontId="1" type="noConversion"/>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81684-6115-4066-8A7C-2D6190EED9BE}">
  <dimension ref="A1:C6"/>
  <sheetViews>
    <sheetView workbookViewId="0">
      <selection activeCell="I26" sqref="I26"/>
    </sheetView>
  </sheetViews>
  <sheetFormatPr defaultRowHeight="13.8"/>
  <cols>
    <col min="1" max="1" width="43" customWidth="1"/>
    <col min="2" max="3" width="15" customWidth="1"/>
  </cols>
  <sheetData>
    <row r="1" spans="1:3" ht="14.4">
      <c r="A1" s="39" t="s">
        <v>943</v>
      </c>
      <c r="B1" s="39" t="s">
        <v>932</v>
      </c>
      <c r="C1" s="39" t="s">
        <v>660</v>
      </c>
    </row>
    <row r="2" spans="1:3" ht="14.4">
      <c r="A2" s="102" t="s">
        <v>951</v>
      </c>
      <c r="B2" s="199"/>
      <c r="C2" s="199"/>
    </row>
    <row r="3" spans="1:3" ht="14.4">
      <c r="A3" s="102" t="s">
        <v>952</v>
      </c>
      <c r="B3" s="199"/>
      <c r="C3" s="199"/>
    </row>
    <row r="4" spans="1:3" ht="14.4">
      <c r="A4" s="112" t="s">
        <v>946</v>
      </c>
      <c r="B4" s="199"/>
      <c r="C4" s="199"/>
    </row>
    <row r="5" spans="1:3" ht="14.4">
      <c r="A5" s="102" t="s">
        <v>949</v>
      </c>
      <c r="B5" s="199"/>
      <c r="C5" s="199"/>
    </row>
    <row r="6" spans="1:3" ht="14.4">
      <c r="A6" s="102" t="s">
        <v>950</v>
      </c>
      <c r="B6" s="199"/>
      <c r="C6" s="199"/>
    </row>
  </sheetData>
  <phoneticPr fontId="1" type="noConversion"/>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CAFBD-78D6-4572-9B0A-4E08732B6164}">
  <dimension ref="A1:D8"/>
  <sheetViews>
    <sheetView workbookViewId="0">
      <selection activeCell="L20" sqref="L20"/>
    </sheetView>
  </sheetViews>
  <sheetFormatPr defaultRowHeight="13.8"/>
  <cols>
    <col min="1" max="1" width="25" customWidth="1"/>
  </cols>
  <sheetData>
    <row r="1" spans="1:4" ht="14.4">
      <c r="A1" s="102" t="s">
        <v>548</v>
      </c>
      <c r="B1" s="39" t="s">
        <v>290</v>
      </c>
      <c r="C1" s="39" t="s">
        <v>405</v>
      </c>
      <c r="D1" s="39" t="s">
        <v>924</v>
      </c>
    </row>
    <row r="2" spans="1:4" ht="14.4">
      <c r="A2" s="102" t="s">
        <v>953</v>
      </c>
      <c r="B2" s="62"/>
      <c r="C2" s="62"/>
      <c r="D2" s="102"/>
    </row>
    <row r="3" spans="1:4" ht="14.4">
      <c r="A3" s="102" t="s">
        <v>954</v>
      </c>
      <c r="B3" s="62"/>
      <c r="C3" s="62"/>
      <c r="D3" s="102"/>
    </row>
    <row r="4" spans="1:4" ht="14.4">
      <c r="A4" s="102" t="s">
        <v>955</v>
      </c>
      <c r="B4" s="62"/>
      <c r="C4" s="62"/>
      <c r="D4" s="102"/>
    </row>
    <row r="5" spans="1:4" ht="14.4">
      <c r="A5" s="102" t="s">
        <v>956</v>
      </c>
      <c r="B5" s="62"/>
      <c r="C5" s="62"/>
      <c r="D5" s="102"/>
    </row>
    <row r="6" spans="1:4" ht="14.4">
      <c r="A6" s="102" t="s">
        <v>957</v>
      </c>
      <c r="B6" s="62"/>
      <c r="C6" s="62"/>
      <c r="D6" s="102"/>
    </row>
    <row r="7" spans="1:4" ht="14.4">
      <c r="A7" s="102" t="s">
        <v>13</v>
      </c>
      <c r="B7" s="62"/>
      <c r="C7" s="62"/>
      <c r="D7" s="102"/>
    </row>
    <row r="8" spans="1:4" ht="14.4">
      <c r="A8" s="102" t="s">
        <v>797</v>
      </c>
      <c r="B8" s="62"/>
      <c r="C8" s="62"/>
      <c r="D8" s="102"/>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1E3B7-AA43-43BC-B415-057A90437B5D}">
  <dimension ref="A1:E13"/>
  <sheetViews>
    <sheetView workbookViewId="0">
      <selection activeCell="K27" sqref="K27"/>
    </sheetView>
  </sheetViews>
  <sheetFormatPr defaultRowHeight="13.8"/>
  <cols>
    <col min="1" max="1" width="16.109375" bestFit="1" customWidth="1"/>
    <col min="2" max="5" width="22.6640625" bestFit="1" customWidth="1"/>
  </cols>
  <sheetData>
    <row r="1" spans="1:5" ht="14.4">
      <c r="A1" s="38" t="s">
        <v>90</v>
      </c>
      <c r="B1" s="39" t="s">
        <v>91</v>
      </c>
      <c r="C1" s="39" t="s">
        <v>92</v>
      </c>
      <c r="D1" s="38" t="s">
        <v>93</v>
      </c>
      <c r="E1" s="38" t="s">
        <v>94</v>
      </c>
    </row>
    <row r="2" spans="1:5" ht="14.4">
      <c r="A2" s="40" t="s">
        <v>95</v>
      </c>
      <c r="B2" s="41"/>
      <c r="C2" s="41"/>
      <c r="D2" s="45"/>
      <c r="E2" s="45"/>
    </row>
    <row r="3" spans="1:5" ht="14.4">
      <c r="A3" s="40" t="s">
        <v>96</v>
      </c>
      <c r="B3" s="41"/>
      <c r="C3" s="41"/>
      <c r="D3" s="45"/>
      <c r="E3" s="45"/>
    </row>
    <row r="4" spans="1:5" ht="14.4">
      <c r="A4" s="40"/>
      <c r="B4" s="42"/>
      <c r="C4" s="42"/>
      <c r="D4" s="44"/>
      <c r="E4" s="44"/>
    </row>
    <row r="5" spans="1:5" ht="14.4">
      <c r="A5" s="40"/>
      <c r="B5" s="42"/>
      <c r="C5" s="42"/>
      <c r="D5" s="44"/>
      <c r="E5" s="44"/>
    </row>
    <row r="6" spans="1:5" ht="14.4">
      <c r="A6" s="40"/>
      <c r="B6" s="42"/>
      <c r="C6" s="42"/>
      <c r="D6" s="44"/>
      <c r="E6" s="44"/>
    </row>
    <row r="7" spans="1:5" ht="14.4">
      <c r="A7" s="40"/>
      <c r="B7" s="42"/>
      <c r="C7" s="42"/>
      <c r="D7" s="44"/>
      <c r="E7" s="44"/>
    </row>
    <row r="8" spans="1:5" ht="14.4">
      <c r="A8" s="40"/>
      <c r="B8" s="42"/>
      <c r="C8" s="42"/>
      <c r="D8" s="44"/>
      <c r="E8" s="44"/>
    </row>
    <row r="9" spans="1:5" ht="14.4">
      <c r="A9" s="40"/>
      <c r="B9" s="42"/>
      <c r="C9" s="42"/>
      <c r="D9" s="44"/>
      <c r="E9" s="44"/>
    </row>
    <row r="10" spans="1:5" ht="14.4">
      <c r="A10" s="40"/>
      <c r="B10" s="42"/>
      <c r="C10" s="42"/>
      <c r="D10" s="44"/>
      <c r="E10" s="44"/>
    </row>
    <row r="11" spans="1:5">
      <c r="A11" s="43"/>
      <c r="B11" s="42"/>
      <c r="C11" s="42"/>
      <c r="D11" s="44"/>
      <c r="E11" s="44"/>
    </row>
    <row r="12" spans="1:5" ht="14.4">
      <c r="A12" s="40"/>
      <c r="B12" s="42"/>
      <c r="C12" s="42"/>
      <c r="D12" s="44"/>
      <c r="E12" s="44"/>
    </row>
    <row r="13" spans="1:5" ht="14.4">
      <c r="A13" s="40"/>
      <c r="B13" s="42"/>
      <c r="C13" s="42"/>
      <c r="D13" s="44"/>
      <c r="E13" s="44"/>
    </row>
  </sheetData>
  <phoneticPr fontId="1" type="noConversion"/>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7C6AC-B6B4-48B6-BB76-39FB535DC209}">
  <dimension ref="A1:F5"/>
  <sheetViews>
    <sheetView workbookViewId="0">
      <selection activeCell="M29" sqref="M29"/>
    </sheetView>
  </sheetViews>
  <sheetFormatPr defaultRowHeight="13.8"/>
  <sheetData>
    <row r="1" spans="1:6" ht="14.4">
      <c r="A1" s="39" t="s">
        <v>567</v>
      </c>
      <c r="B1" s="39" t="s">
        <v>280</v>
      </c>
      <c r="C1" s="39" t="s">
        <v>552</v>
      </c>
      <c r="D1" s="39" t="s">
        <v>789</v>
      </c>
      <c r="E1" s="39" t="s">
        <v>279</v>
      </c>
      <c r="F1" s="39" t="s">
        <v>924</v>
      </c>
    </row>
    <row r="2" spans="1:6" ht="14.4">
      <c r="A2" s="60" t="s">
        <v>958</v>
      </c>
      <c r="B2" s="83"/>
      <c r="C2" s="83"/>
      <c r="D2" s="83"/>
      <c r="E2" s="83"/>
      <c r="F2" s="63"/>
    </row>
    <row r="3" spans="1:6">
      <c r="A3" s="63"/>
      <c r="B3" s="83"/>
      <c r="C3" s="83"/>
      <c r="D3" s="83"/>
      <c r="E3" s="83"/>
      <c r="F3" s="63"/>
    </row>
    <row r="4" spans="1:6">
      <c r="A4" s="46"/>
      <c r="B4" s="83"/>
      <c r="C4" s="83"/>
      <c r="D4" s="83"/>
      <c r="E4" s="83"/>
      <c r="F4" s="63"/>
    </row>
    <row r="5" spans="1:6" ht="14.4">
      <c r="A5" s="81" t="s">
        <v>300</v>
      </c>
      <c r="B5" s="83"/>
      <c r="C5" s="83"/>
      <c r="D5" s="83"/>
      <c r="E5" s="83"/>
      <c r="F5" s="81" t="s">
        <v>339</v>
      </c>
    </row>
  </sheetData>
  <phoneticPr fontId="1" type="noConversion"/>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0F51E-F72E-40AB-8819-66DA9A9DD818}">
  <dimension ref="A1:H4"/>
  <sheetViews>
    <sheetView workbookViewId="0">
      <selection activeCell="N21" sqref="N21"/>
    </sheetView>
  </sheetViews>
  <sheetFormatPr defaultRowHeight="13.8"/>
  <sheetData>
    <row r="1" spans="1:8" ht="43.2">
      <c r="A1" s="39" t="s">
        <v>959</v>
      </c>
      <c r="B1" s="39" t="s">
        <v>280</v>
      </c>
      <c r="C1" s="39" t="s">
        <v>960</v>
      </c>
      <c r="D1" s="39" t="s">
        <v>961</v>
      </c>
      <c r="E1" s="39" t="s">
        <v>962</v>
      </c>
      <c r="F1" s="39" t="s">
        <v>462</v>
      </c>
      <c r="G1" s="39" t="s">
        <v>279</v>
      </c>
      <c r="H1" s="39" t="s">
        <v>963</v>
      </c>
    </row>
    <row r="2" spans="1:8">
      <c r="A2" s="46"/>
      <c r="B2" s="46"/>
      <c r="C2" s="46"/>
      <c r="D2" s="46"/>
      <c r="E2" s="46"/>
      <c r="F2" s="46"/>
      <c r="G2" s="46"/>
      <c r="H2" s="46"/>
    </row>
    <row r="3" spans="1:8">
      <c r="A3" s="46"/>
      <c r="B3" s="46"/>
      <c r="C3" s="46"/>
      <c r="D3" s="46"/>
      <c r="E3" s="46"/>
      <c r="F3" s="46"/>
      <c r="G3" s="46"/>
      <c r="H3" s="46"/>
    </row>
    <row r="4" spans="1:8" ht="14.4">
      <c r="A4" s="39" t="s">
        <v>820</v>
      </c>
      <c r="B4" s="46"/>
      <c r="C4" s="46"/>
      <c r="D4" s="46"/>
      <c r="E4" s="46"/>
      <c r="F4" s="46"/>
      <c r="G4" s="46"/>
      <c r="H4" s="39" t="s">
        <v>39</v>
      </c>
    </row>
  </sheetData>
  <phoneticPr fontId="1" type="noConversion"/>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E4358-0A05-4202-8B9D-751425D77799}">
  <dimension ref="A1:C4"/>
  <sheetViews>
    <sheetView workbookViewId="0">
      <selection activeCell="M24" sqref="M24"/>
    </sheetView>
  </sheetViews>
  <sheetFormatPr defaultRowHeight="13.8"/>
  <sheetData>
    <row r="1" spans="1:3" ht="14.4">
      <c r="A1" s="129" t="s">
        <v>258</v>
      </c>
      <c r="B1" s="39" t="s">
        <v>290</v>
      </c>
      <c r="C1" s="39" t="s">
        <v>405</v>
      </c>
    </row>
    <row r="2" spans="1:3" ht="14.4">
      <c r="A2" s="38"/>
      <c r="B2" s="62"/>
      <c r="C2" s="62"/>
    </row>
    <row r="3" spans="1:3" ht="14.4">
      <c r="A3" s="38"/>
      <c r="B3" s="62"/>
      <c r="C3" s="62"/>
    </row>
    <row r="4" spans="1:3" ht="14.4">
      <c r="A4" s="129" t="s">
        <v>293</v>
      </c>
      <c r="B4" s="62"/>
      <c r="C4" s="62"/>
    </row>
  </sheetData>
  <phoneticPr fontId="1" type="noConversion"/>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35077-3DB6-4631-96F0-0A0CA49AE8B2}">
  <dimension ref="A1:G7"/>
  <sheetViews>
    <sheetView workbookViewId="0">
      <selection activeCell="K21" sqref="K21"/>
    </sheetView>
  </sheetViews>
  <sheetFormatPr defaultRowHeight="13.8"/>
  <cols>
    <col min="1" max="1" width="11.6640625" bestFit="1" customWidth="1"/>
    <col min="2" max="2" width="13.88671875" bestFit="1" customWidth="1"/>
    <col min="3" max="3" width="17.21875" bestFit="1" customWidth="1"/>
    <col min="4" max="5" width="9.5546875" bestFit="1" customWidth="1"/>
    <col min="6" max="7" width="13.88671875" bestFit="1" customWidth="1"/>
  </cols>
  <sheetData>
    <row r="1" spans="1:7" ht="14.4">
      <c r="A1" s="71" t="s">
        <v>964</v>
      </c>
      <c r="B1" s="71" t="s">
        <v>967</v>
      </c>
      <c r="C1" s="71" t="s">
        <v>968</v>
      </c>
      <c r="D1" s="71" t="s">
        <v>514</v>
      </c>
      <c r="E1" s="71" t="s">
        <v>506</v>
      </c>
      <c r="F1" s="71" t="s">
        <v>969</v>
      </c>
      <c r="G1" s="71" t="s">
        <v>970</v>
      </c>
    </row>
    <row r="2" spans="1:7" ht="14.4">
      <c r="A2" s="71"/>
      <c r="B2" s="81"/>
      <c r="C2" s="81"/>
      <c r="D2" s="71"/>
      <c r="E2" s="71"/>
      <c r="F2" s="81"/>
      <c r="G2" s="81"/>
    </row>
    <row r="3" spans="1:7" ht="14.4">
      <c r="A3" s="81"/>
      <c r="B3" s="83"/>
      <c r="C3" s="83"/>
      <c r="D3" s="83"/>
      <c r="E3" s="83"/>
      <c r="F3" s="83"/>
      <c r="G3" s="83"/>
    </row>
    <row r="4" spans="1:7" ht="14.4">
      <c r="A4" s="60"/>
      <c r="B4" s="83"/>
      <c r="C4" s="83"/>
      <c r="D4" s="83"/>
      <c r="E4" s="83"/>
      <c r="F4" s="83"/>
      <c r="G4" s="83"/>
    </row>
    <row r="5" spans="1:7" ht="14.4">
      <c r="A5" s="60"/>
      <c r="B5" s="83"/>
      <c r="C5" s="83"/>
      <c r="D5" s="83"/>
      <c r="E5" s="83"/>
      <c r="F5" s="83"/>
      <c r="G5" s="83"/>
    </row>
    <row r="6" spans="1:7" ht="14.4">
      <c r="A6" s="60"/>
      <c r="B6" s="83"/>
      <c r="C6" s="83"/>
      <c r="D6" s="83"/>
      <c r="E6" s="83"/>
      <c r="F6" s="83"/>
      <c r="G6" s="83"/>
    </row>
    <row r="7" spans="1:7">
      <c r="A7" s="82"/>
      <c r="B7" s="83"/>
      <c r="C7" s="83"/>
      <c r="D7" s="83"/>
      <c r="E7" s="83"/>
      <c r="F7" s="83"/>
      <c r="G7" s="83"/>
    </row>
  </sheetData>
  <phoneticPr fontId="1" type="noConversion"/>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0F365-8D80-40DC-AB73-CCC6CE6B5738}">
  <dimension ref="A1:H2"/>
  <sheetViews>
    <sheetView workbookViewId="0">
      <selection activeCell="R26" sqref="R26"/>
    </sheetView>
  </sheetViews>
  <sheetFormatPr defaultRowHeight="13.8"/>
  <cols>
    <col min="1" max="1" width="9.5546875" bestFit="1" customWidth="1"/>
    <col min="2" max="2" width="7.5546875" bestFit="1" customWidth="1"/>
    <col min="3" max="3" width="9.5546875" bestFit="1" customWidth="1"/>
    <col min="4" max="4" width="5.5546875" bestFit="1" customWidth="1"/>
    <col min="5" max="5" width="11.6640625" bestFit="1" customWidth="1"/>
    <col min="6" max="7" width="5.5546875" bestFit="1" customWidth="1"/>
    <col min="8" max="8" width="7.5546875" bestFit="1" customWidth="1"/>
  </cols>
  <sheetData>
    <row r="1" spans="1:8" ht="15" customHeight="1">
      <c r="A1" s="38" t="s">
        <v>29</v>
      </c>
      <c r="B1" s="38" t="s">
        <v>405</v>
      </c>
      <c r="C1" s="39" t="s">
        <v>971</v>
      </c>
      <c r="D1" s="39" t="s">
        <v>965</v>
      </c>
      <c r="E1" s="39" t="s">
        <v>972</v>
      </c>
      <c r="F1" s="39" t="s">
        <v>286</v>
      </c>
      <c r="G1" s="39" t="s">
        <v>893</v>
      </c>
      <c r="H1" s="38" t="s">
        <v>290</v>
      </c>
    </row>
    <row r="2" spans="1:8" ht="14.4">
      <c r="A2" s="102" t="s">
        <v>966</v>
      </c>
      <c r="B2" s="62"/>
      <c r="C2" s="62"/>
      <c r="D2" s="62"/>
      <c r="E2" s="62"/>
      <c r="F2" s="62"/>
      <c r="G2" s="62"/>
      <c r="H2" s="62"/>
    </row>
  </sheetData>
  <phoneticPr fontId="1" type="noConversion"/>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D4F9-CA95-463D-8C76-1E3A8003EB41}">
  <dimension ref="A1:I4"/>
  <sheetViews>
    <sheetView workbookViewId="0">
      <selection activeCell="N21" sqref="N21"/>
    </sheetView>
  </sheetViews>
  <sheetFormatPr defaultRowHeight="13.8"/>
  <sheetData>
    <row r="1" spans="1:9" ht="28.8">
      <c r="A1" s="38" t="s">
        <v>29</v>
      </c>
      <c r="B1" s="38" t="s">
        <v>909</v>
      </c>
      <c r="C1" s="38" t="s">
        <v>315</v>
      </c>
      <c r="D1" s="38" t="s">
        <v>906</v>
      </c>
      <c r="E1" s="38" t="s">
        <v>514</v>
      </c>
      <c r="F1" s="38" t="s">
        <v>907</v>
      </c>
      <c r="G1" s="38" t="s">
        <v>506</v>
      </c>
      <c r="H1" s="38" t="s">
        <v>908</v>
      </c>
      <c r="I1" s="38" t="s">
        <v>309</v>
      </c>
    </row>
    <row r="2" spans="1:9" ht="14.4">
      <c r="A2" s="102"/>
      <c r="B2" s="62"/>
      <c r="C2" s="62"/>
      <c r="D2" s="62"/>
      <c r="E2" s="62"/>
      <c r="F2" s="62"/>
      <c r="G2" s="62"/>
      <c r="H2" s="62"/>
      <c r="I2" s="62"/>
    </row>
    <row r="3" spans="1:9" ht="14.4">
      <c r="A3" s="102"/>
      <c r="B3" s="62"/>
      <c r="C3" s="62"/>
      <c r="D3" s="62"/>
      <c r="E3" s="62"/>
      <c r="F3" s="62"/>
      <c r="G3" s="62"/>
      <c r="H3" s="62"/>
      <c r="I3" s="62"/>
    </row>
    <row r="4" spans="1:9" ht="14.4">
      <c r="A4" s="102" t="s">
        <v>973</v>
      </c>
      <c r="B4" s="62"/>
      <c r="C4" s="62"/>
      <c r="D4" s="62"/>
      <c r="E4" s="62"/>
      <c r="F4" s="62"/>
      <c r="G4" s="62"/>
      <c r="H4" s="62"/>
      <c r="I4" s="62"/>
    </row>
  </sheetData>
  <phoneticPr fontId="1" type="noConversion"/>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53F26-3911-4361-8F9F-0810A980AA1C}">
  <dimension ref="A1:E4"/>
  <sheetViews>
    <sheetView workbookViewId="0">
      <selection activeCell="K21" sqref="K21"/>
    </sheetView>
  </sheetViews>
  <sheetFormatPr defaultRowHeight="13.8"/>
  <cols>
    <col min="1" max="1" width="13.88671875" bestFit="1" customWidth="1"/>
  </cols>
  <sheetData>
    <row r="1" spans="1:5" ht="14.4">
      <c r="A1" s="81" t="s">
        <v>567</v>
      </c>
      <c r="B1" s="81" t="s">
        <v>280</v>
      </c>
      <c r="C1" s="81" t="s">
        <v>552</v>
      </c>
      <c r="D1" s="81" t="s">
        <v>789</v>
      </c>
      <c r="E1" s="81" t="s">
        <v>279</v>
      </c>
    </row>
    <row r="2" spans="1:5" ht="14.4">
      <c r="A2" s="61" t="s">
        <v>974</v>
      </c>
      <c r="B2" s="83"/>
      <c r="C2" s="83"/>
      <c r="D2" s="83"/>
      <c r="E2" s="83"/>
    </row>
    <row r="3" spans="1:5" ht="14.4">
      <c r="A3" s="61" t="s">
        <v>975</v>
      </c>
      <c r="B3" s="83"/>
      <c r="C3" s="83"/>
      <c r="D3" s="83"/>
      <c r="E3" s="83"/>
    </row>
    <row r="4" spans="1:5" ht="14.4">
      <c r="A4" s="81" t="s">
        <v>300</v>
      </c>
      <c r="B4" s="83"/>
      <c r="C4" s="83"/>
      <c r="D4" s="83"/>
      <c r="E4" s="83"/>
    </row>
  </sheetData>
  <phoneticPr fontId="1" type="noConversion"/>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B14F4-9BD8-4A89-A76C-06E6D6505DD5}">
  <dimension ref="A1:I14"/>
  <sheetViews>
    <sheetView workbookViewId="0">
      <selection activeCell="J22" sqref="J22"/>
    </sheetView>
  </sheetViews>
  <sheetFormatPr defaultRowHeight="13.8"/>
  <cols>
    <col min="1" max="1" width="50.5546875" customWidth="1"/>
    <col min="3" max="3" width="8" bestFit="1" customWidth="1"/>
    <col min="4" max="5" width="9.6640625" bestFit="1" customWidth="1"/>
    <col min="6" max="8" width="8" bestFit="1" customWidth="1"/>
    <col min="9" max="9" width="6.33203125" bestFit="1" customWidth="1"/>
  </cols>
  <sheetData>
    <row r="1" spans="1:9" ht="43.2">
      <c r="A1" s="150" t="s">
        <v>258</v>
      </c>
      <c r="B1" s="67" t="s">
        <v>280</v>
      </c>
      <c r="C1" s="67" t="s">
        <v>976</v>
      </c>
      <c r="D1" s="67" t="s">
        <v>977</v>
      </c>
      <c r="E1" s="67" t="s">
        <v>978</v>
      </c>
      <c r="F1" s="67" t="s">
        <v>979</v>
      </c>
      <c r="G1" s="67" t="s">
        <v>980</v>
      </c>
      <c r="H1" s="67" t="s">
        <v>981</v>
      </c>
      <c r="I1" s="150" t="s">
        <v>290</v>
      </c>
    </row>
    <row r="2" spans="1:9">
      <c r="A2" s="57" t="s">
        <v>982</v>
      </c>
      <c r="B2" s="58"/>
      <c r="C2" s="58"/>
      <c r="D2" s="58"/>
      <c r="E2" s="58"/>
      <c r="F2" s="58"/>
      <c r="G2" s="58"/>
      <c r="H2" s="58"/>
      <c r="I2" s="58"/>
    </row>
    <row r="3" spans="1:9">
      <c r="A3" s="57" t="s">
        <v>983</v>
      </c>
      <c r="B3" s="58"/>
      <c r="C3" s="58"/>
      <c r="D3" s="58"/>
      <c r="E3" s="58"/>
      <c r="F3" s="58"/>
      <c r="G3" s="58"/>
      <c r="H3" s="58"/>
      <c r="I3" s="58"/>
    </row>
    <row r="4" spans="1:9">
      <c r="A4" s="57" t="s">
        <v>984</v>
      </c>
      <c r="B4" s="58"/>
      <c r="C4" s="58"/>
      <c r="D4" s="58"/>
      <c r="E4" s="58"/>
      <c r="F4" s="58"/>
      <c r="G4" s="58"/>
      <c r="H4" s="58"/>
      <c r="I4" s="58"/>
    </row>
    <row r="5" spans="1:9">
      <c r="A5" s="57" t="s">
        <v>985</v>
      </c>
      <c r="B5" s="58"/>
      <c r="C5" s="58"/>
      <c r="D5" s="58"/>
      <c r="E5" s="58"/>
      <c r="F5" s="58"/>
      <c r="G5" s="58"/>
      <c r="H5" s="58"/>
      <c r="I5" s="58"/>
    </row>
    <row r="6" spans="1:9">
      <c r="A6" s="57" t="s">
        <v>986</v>
      </c>
      <c r="B6" s="58"/>
      <c r="C6" s="58"/>
      <c r="D6" s="58"/>
      <c r="E6" s="58"/>
      <c r="F6" s="58"/>
      <c r="G6" s="58"/>
      <c r="H6" s="58"/>
      <c r="I6" s="58"/>
    </row>
    <row r="7" spans="1:9">
      <c r="A7" s="57" t="s">
        <v>987</v>
      </c>
      <c r="B7" s="58"/>
      <c r="C7" s="58"/>
      <c r="D7" s="58"/>
      <c r="E7" s="58"/>
      <c r="F7" s="58"/>
      <c r="G7" s="58"/>
      <c r="H7" s="58"/>
      <c r="I7" s="58"/>
    </row>
    <row r="8" spans="1:9">
      <c r="A8" s="57" t="s">
        <v>988</v>
      </c>
      <c r="B8" s="58"/>
      <c r="C8" s="58"/>
      <c r="D8" s="58"/>
      <c r="E8" s="58"/>
      <c r="F8" s="58"/>
      <c r="G8" s="58"/>
      <c r="H8" s="58"/>
      <c r="I8" s="58"/>
    </row>
    <row r="9" spans="1:9">
      <c r="A9" s="57" t="s">
        <v>804</v>
      </c>
      <c r="B9" s="58"/>
      <c r="C9" s="58"/>
      <c r="D9" s="58"/>
      <c r="E9" s="58"/>
      <c r="F9" s="58"/>
      <c r="G9" s="58"/>
      <c r="H9" s="58"/>
      <c r="I9" s="58"/>
    </row>
    <row r="10" spans="1:9">
      <c r="A10" s="57" t="s">
        <v>989</v>
      </c>
      <c r="B10" s="58"/>
      <c r="C10" s="58"/>
      <c r="D10" s="58"/>
      <c r="E10" s="58"/>
      <c r="F10" s="58"/>
      <c r="G10" s="58"/>
      <c r="H10" s="58"/>
      <c r="I10" s="58"/>
    </row>
    <row r="11" spans="1:9">
      <c r="A11" s="57" t="s">
        <v>990</v>
      </c>
      <c r="B11" s="58"/>
      <c r="C11" s="58"/>
      <c r="D11" s="58"/>
      <c r="E11" s="58"/>
      <c r="F11" s="58"/>
      <c r="G11" s="58"/>
      <c r="H11" s="58"/>
      <c r="I11" s="58"/>
    </row>
    <row r="12" spans="1:9">
      <c r="A12" s="57" t="s">
        <v>991</v>
      </c>
      <c r="B12" s="58"/>
      <c r="C12" s="58"/>
      <c r="D12" s="58"/>
      <c r="E12" s="58"/>
      <c r="F12" s="58"/>
      <c r="G12" s="58"/>
      <c r="H12" s="58"/>
      <c r="I12" s="58"/>
    </row>
    <row r="13" spans="1:9">
      <c r="A13" s="57" t="s">
        <v>992</v>
      </c>
      <c r="B13" s="58"/>
      <c r="C13" s="58"/>
      <c r="D13" s="58"/>
      <c r="E13" s="58"/>
      <c r="F13" s="58"/>
      <c r="G13" s="58"/>
      <c r="H13" s="58"/>
      <c r="I13" s="58"/>
    </row>
    <row r="14" spans="1:9">
      <c r="A14" s="57" t="s">
        <v>993</v>
      </c>
      <c r="B14" s="58"/>
      <c r="C14" s="58"/>
      <c r="D14" s="58"/>
      <c r="E14" s="58"/>
      <c r="F14" s="58"/>
      <c r="G14" s="58"/>
      <c r="H14" s="58"/>
      <c r="I14" s="58"/>
    </row>
  </sheetData>
  <phoneticPr fontId="1" type="noConversion"/>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89490-3722-4335-8ADE-CDFDCD4D3763}">
  <dimension ref="A1:E3"/>
  <sheetViews>
    <sheetView workbookViewId="0">
      <selection activeCell="N10" sqref="N10"/>
    </sheetView>
  </sheetViews>
  <sheetFormatPr defaultRowHeight="13.8"/>
  <sheetData>
    <row r="1" spans="1:5" ht="14.4">
      <c r="A1" s="102" t="s">
        <v>548</v>
      </c>
      <c r="B1" s="39" t="s">
        <v>405</v>
      </c>
      <c r="C1" s="39" t="s">
        <v>552</v>
      </c>
      <c r="D1" s="39" t="s">
        <v>789</v>
      </c>
      <c r="E1" s="39" t="s">
        <v>290</v>
      </c>
    </row>
    <row r="2" spans="1:5" ht="28.8">
      <c r="A2" s="102" t="s">
        <v>994</v>
      </c>
      <c r="B2" s="62"/>
      <c r="C2" s="62"/>
      <c r="D2" s="62"/>
      <c r="E2" s="62"/>
    </row>
    <row r="3" spans="1:5" ht="14.4">
      <c r="A3" s="102" t="s">
        <v>293</v>
      </c>
      <c r="B3" s="62"/>
      <c r="C3" s="62"/>
      <c r="D3" s="62"/>
      <c r="E3" s="62"/>
    </row>
  </sheetData>
  <phoneticPr fontId="1" type="noConversion"/>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E80D-9921-4B8B-819F-0855C98C9DA5}">
  <dimension ref="A1:E7"/>
  <sheetViews>
    <sheetView workbookViewId="0">
      <selection activeCell="N20" sqref="N20"/>
    </sheetView>
  </sheetViews>
  <sheetFormatPr defaultRowHeight="13.8"/>
  <sheetData>
    <row r="1" spans="1:5" ht="14.4">
      <c r="A1" s="102" t="s">
        <v>548</v>
      </c>
      <c r="B1" s="39" t="s">
        <v>405</v>
      </c>
      <c r="C1" s="39" t="s">
        <v>552</v>
      </c>
      <c r="D1" s="39" t="s">
        <v>789</v>
      </c>
      <c r="E1" s="39" t="s">
        <v>290</v>
      </c>
    </row>
    <row r="2" spans="1:5" ht="28.8">
      <c r="A2" s="102" t="s">
        <v>995</v>
      </c>
      <c r="B2" s="62"/>
      <c r="C2" s="62"/>
      <c r="D2" s="62"/>
      <c r="E2" s="62"/>
    </row>
    <row r="3" spans="1:5" ht="28.8">
      <c r="A3" s="102" t="s">
        <v>996</v>
      </c>
      <c r="B3" s="62"/>
      <c r="C3" s="62"/>
      <c r="D3" s="62"/>
      <c r="E3" s="62"/>
    </row>
    <row r="4" spans="1:5" ht="14.4">
      <c r="A4" s="102" t="s">
        <v>997</v>
      </c>
      <c r="B4" s="62"/>
      <c r="C4" s="62"/>
      <c r="D4" s="62"/>
      <c r="E4" s="62"/>
    </row>
    <row r="5" spans="1:5" ht="28.8">
      <c r="A5" s="102" t="s">
        <v>998</v>
      </c>
      <c r="B5" s="62"/>
      <c r="C5" s="62"/>
      <c r="D5" s="62"/>
      <c r="E5" s="62"/>
    </row>
    <row r="6" spans="1:5" ht="14.4">
      <c r="A6" s="102" t="s">
        <v>13</v>
      </c>
      <c r="B6" s="62"/>
      <c r="C6" s="62"/>
      <c r="D6" s="62"/>
      <c r="E6" s="62"/>
    </row>
    <row r="7" spans="1:5" ht="14.4">
      <c r="A7" s="102" t="s">
        <v>293</v>
      </c>
      <c r="B7" s="62"/>
      <c r="C7" s="62"/>
      <c r="D7" s="62"/>
      <c r="E7" s="62"/>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C6CE4-368B-4D03-A5FB-9CE718134B1C}">
  <dimension ref="A1:C13"/>
  <sheetViews>
    <sheetView workbookViewId="0">
      <selection activeCell="G28" sqref="G28"/>
    </sheetView>
  </sheetViews>
  <sheetFormatPr defaultRowHeight="13.8"/>
  <cols>
    <col min="1" max="1" width="16.109375" bestFit="1" customWidth="1"/>
    <col min="2" max="3" width="22.6640625" bestFit="1" customWidth="1"/>
  </cols>
  <sheetData>
    <row r="1" spans="1:3" ht="14.4">
      <c r="A1" s="38" t="s">
        <v>90</v>
      </c>
      <c r="B1" s="39" t="s">
        <v>92</v>
      </c>
      <c r="C1" s="38" t="s">
        <v>94</v>
      </c>
    </row>
    <row r="2" spans="1:3" ht="14.4">
      <c r="A2" s="40" t="s">
        <v>95</v>
      </c>
      <c r="B2" s="41"/>
      <c r="C2" s="45"/>
    </row>
    <row r="3" spans="1:3" ht="14.4">
      <c r="A3" s="40" t="s">
        <v>96</v>
      </c>
      <c r="B3" s="41"/>
      <c r="C3" s="45"/>
    </row>
    <row r="4" spans="1:3" ht="14.4">
      <c r="A4" s="40"/>
      <c r="B4" s="42"/>
      <c r="C4" s="44"/>
    </row>
    <row r="5" spans="1:3" ht="14.4">
      <c r="A5" s="40"/>
      <c r="B5" s="42"/>
      <c r="C5" s="44"/>
    </row>
    <row r="6" spans="1:3" ht="14.4">
      <c r="A6" s="40"/>
      <c r="B6" s="42"/>
      <c r="C6" s="44"/>
    </row>
    <row r="7" spans="1:3" ht="14.4">
      <c r="A7" s="40"/>
      <c r="B7" s="42"/>
      <c r="C7" s="44"/>
    </row>
    <row r="8" spans="1:3" ht="14.4">
      <c r="A8" s="40"/>
      <c r="B8" s="42"/>
      <c r="C8" s="44"/>
    </row>
    <row r="9" spans="1:3" ht="14.4">
      <c r="A9" s="40"/>
      <c r="B9" s="42"/>
      <c r="C9" s="44"/>
    </row>
    <row r="10" spans="1:3" ht="14.4">
      <c r="A10" s="40"/>
      <c r="B10" s="42"/>
      <c r="C10" s="44"/>
    </row>
    <row r="11" spans="1:3">
      <c r="A11" s="43"/>
      <c r="B11" s="42"/>
      <c r="C11" s="44"/>
    </row>
    <row r="12" spans="1:3" ht="14.4">
      <c r="A12" s="40"/>
      <c r="B12" s="42"/>
      <c r="C12" s="44"/>
    </row>
    <row r="13" spans="1:3" ht="14.4">
      <c r="A13" s="40"/>
      <c r="B13" s="42"/>
      <c r="C13" s="44"/>
    </row>
  </sheetData>
  <phoneticPr fontId="1" type="noConversion"/>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8FE2C-FA07-4D0E-9881-EA488BF3C688}">
  <dimension ref="A1:C11"/>
  <sheetViews>
    <sheetView workbookViewId="0">
      <selection activeCell="I30" sqref="I30"/>
    </sheetView>
  </sheetViews>
  <sheetFormatPr defaultRowHeight="13.8"/>
  <cols>
    <col min="1" max="1" width="41.6640625" bestFit="1" customWidth="1"/>
    <col min="2" max="2" width="12" customWidth="1"/>
    <col min="3" max="3" width="11.6640625" bestFit="1" customWidth="1"/>
  </cols>
  <sheetData>
    <row r="1" spans="1:3" ht="14.4">
      <c r="A1" s="129" t="s">
        <v>258</v>
      </c>
      <c r="B1" s="39" t="s">
        <v>932</v>
      </c>
      <c r="C1" s="39" t="s">
        <v>999</v>
      </c>
    </row>
    <row r="2" spans="1:3" ht="14.4">
      <c r="A2" s="38" t="s">
        <v>1000</v>
      </c>
      <c r="B2" s="62"/>
      <c r="C2" s="62"/>
    </row>
    <row r="3" spans="1:3" ht="15">
      <c r="A3" s="38" t="s">
        <v>1001</v>
      </c>
      <c r="B3" s="62"/>
      <c r="C3" s="62"/>
    </row>
    <row r="4" spans="1:3" ht="14.4">
      <c r="A4" s="38" t="s">
        <v>1002</v>
      </c>
      <c r="B4" s="62"/>
      <c r="C4" s="62"/>
    </row>
    <row r="5" spans="1:3" ht="14.4">
      <c r="A5" s="200" t="s">
        <v>1003</v>
      </c>
      <c r="B5" s="62"/>
      <c r="C5" s="62"/>
    </row>
    <row r="6" spans="1:3" ht="14.4">
      <c r="A6" s="200" t="s">
        <v>1004</v>
      </c>
      <c r="B6" s="62"/>
      <c r="C6" s="62"/>
    </row>
    <row r="7" spans="1:3" ht="14.4">
      <c r="A7" s="201" t="s">
        <v>1005</v>
      </c>
      <c r="B7" s="62"/>
      <c r="C7" s="62"/>
    </row>
    <row r="8" spans="1:3" ht="14.4">
      <c r="A8" s="201" t="s">
        <v>1006</v>
      </c>
      <c r="B8" s="62"/>
      <c r="C8" s="62"/>
    </row>
    <row r="9" spans="1:3" ht="14.4">
      <c r="A9" s="201" t="s">
        <v>1007</v>
      </c>
      <c r="B9" s="62"/>
      <c r="C9" s="62"/>
    </row>
    <row r="10" spans="1:3" ht="14.4">
      <c r="A10" s="201" t="s">
        <v>1008</v>
      </c>
      <c r="B10" s="62"/>
      <c r="C10" s="62"/>
    </row>
    <row r="11" spans="1:3" ht="14.4">
      <c r="A11" s="38" t="s">
        <v>1009</v>
      </c>
      <c r="B11" s="62"/>
      <c r="C11" s="62"/>
    </row>
  </sheetData>
  <phoneticPr fontId="1" type="noConversion"/>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988CE-7E4D-4AFE-8096-AC0EAECDF392}">
  <dimension ref="A1:E4"/>
  <sheetViews>
    <sheetView workbookViewId="0">
      <selection sqref="A1:E4"/>
    </sheetView>
  </sheetViews>
  <sheetFormatPr defaultRowHeight="13.8"/>
  <sheetData>
    <row r="1" spans="1:5" ht="14.4" customHeight="1">
      <c r="A1" s="38" t="s">
        <v>258</v>
      </c>
      <c r="B1" s="38" t="s">
        <v>1010</v>
      </c>
      <c r="C1" s="38" t="s">
        <v>1011</v>
      </c>
      <c r="D1" s="38" t="s">
        <v>1012</v>
      </c>
      <c r="E1" s="38" t="s">
        <v>1013</v>
      </c>
    </row>
    <row r="2" spans="1:5" ht="14.4">
      <c r="A2" s="102" t="s">
        <v>1014</v>
      </c>
      <c r="B2" s="62"/>
      <c r="C2" s="62"/>
      <c r="D2" s="62"/>
      <c r="E2" s="62"/>
    </row>
    <row r="3" spans="1:5" ht="14.4">
      <c r="A3" s="102" t="s">
        <v>1015</v>
      </c>
      <c r="B3" s="62"/>
      <c r="C3" s="62"/>
      <c r="D3" s="62"/>
      <c r="E3" s="62"/>
    </row>
    <row r="4" spans="1:5" ht="14.4">
      <c r="A4" s="102" t="s">
        <v>293</v>
      </c>
      <c r="B4" s="62"/>
      <c r="C4" s="62"/>
      <c r="D4" s="62"/>
      <c r="E4" s="62"/>
    </row>
  </sheetData>
  <phoneticPr fontId="1" type="noConversion"/>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12922-19CA-48AD-BEF7-885356632301}">
  <dimension ref="A1:E4"/>
  <sheetViews>
    <sheetView workbookViewId="0">
      <selection activeCell="G7" sqref="G7:G8"/>
    </sheetView>
  </sheetViews>
  <sheetFormatPr defaultRowHeight="13.8"/>
  <sheetData>
    <row r="1" spans="1:5" ht="28.8">
      <c r="A1" s="38" t="s">
        <v>258</v>
      </c>
      <c r="B1" s="38" t="s">
        <v>1010</v>
      </c>
      <c r="C1" s="38" t="s">
        <v>1011</v>
      </c>
      <c r="D1" s="38" t="s">
        <v>1012</v>
      </c>
      <c r="E1" s="38" t="s">
        <v>1013</v>
      </c>
    </row>
    <row r="2" spans="1:5" ht="14.4">
      <c r="A2" s="102"/>
      <c r="B2" s="62"/>
      <c r="C2" s="62"/>
      <c r="D2" s="62"/>
      <c r="E2" s="62"/>
    </row>
    <row r="3" spans="1:5" ht="14.4">
      <c r="A3" s="102"/>
      <c r="B3" s="62"/>
      <c r="C3" s="62"/>
      <c r="D3" s="62"/>
      <c r="E3" s="62"/>
    </row>
    <row r="4" spans="1:5" ht="14.4">
      <c r="A4" s="102" t="s">
        <v>293</v>
      </c>
      <c r="B4" s="62"/>
      <c r="C4" s="62"/>
      <c r="D4" s="62"/>
      <c r="E4" s="62"/>
    </row>
  </sheetData>
  <phoneticPr fontId="1" type="noConversion"/>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D2749-7E1B-427F-8FB6-02360014950B}">
  <dimension ref="A1:E4"/>
  <sheetViews>
    <sheetView workbookViewId="0">
      <selection activeCell="K21" sqref="K21"/>
    </sheetView>
  </sheetViews>
  <sheetFormatPr defaultRowHeight="13.8"/>
  <sheetData>
    <row r="1" spans="1:5" ht="28.8">
      <c r="A1" s="38" t="s">
        <v>258</v>
      </c>
      <c r="B1" s="38" t="s">
        <v>1010</v>
      </c>
      <c r="C1" s="38" t="s">
        <v>1011</v>
      </c>
      <c r="D1" s="38" t="s">
        <v>1012</v>
      </c>
      <c r="E1" s="38" t="s">
        <v>1013</v>
      </c>
    </row>
    <row r="2" spans="1:5" ht="14.4">
      <c r="A2" s="102"/>
      <c r="B2" s="62"/>
      <c r="C2" s="62"/>
      <c r="D2" s="62"/>
      <c r="E2" s="62"/>
    </row>
    <row r="3" spans="1:5" ht="14.4">
      <c r="A3" s="102"/>
      <c r="B3" s="62"/>
      <c r="C3" s="62"/>
      <c r="D3" s="62"/>
      <c r="E3" s="62"/>
    </row>
    <row r="4" spans="1:5" ht="14.4">
      <c r="A4" s="102" t="s">
        <v>293</v>
      </c>
      <c r="B4" s="62"/>
      <c r="C4" s="62"/>
      <c r="D4" s="62"/>
      <c r="E4" s="62"/>
    </row>
  </sheetData>
  <phoneticPr fontId="1" type="noConversion"/>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D7F4-6912-4624-9230-70D701F39766}">
  <dimension ref="A1:C11"/>
  <sheetViews>
    <sheetView workbookViewId="0">
      <selection activeCell="J25" sqref="J25"/>
    </sheetView>
  </sheetViews>
  <sheetFormatPr defaultRowHeight="13.8"/>
  <cols>
    <col min="1" max="4" width="17.5546875" customWidth="1"/>
  </cols>
  <sheetData>
    <row r="1" spans="1:3" ht="14.4">
      <c r="A1" s="129" t="s">
        <v>258</v>
      </c>
      <c r="B1" s="39" t="s">
        <v>932</v>
      </c>
      <c r="C1" s="39" t="s">
        <v>999</v>
      </c>
    </row>
    <row r="2" spans="1:3" ht="14.4">
      <c r="A2" s="38" t="s">
        <v>117</v>
      </c>
      <c r="B2" s="62"/>
      <c r="C2" s="62"/>
    </row>
    <row r="3" spans="1:3" ht="14.4">
      <c r="A3" s="38" t="s">
        <v>119</v>
      </c>
      <c r="B3" s="62"/>
      <c r="C3" s="62"/>
    </row>
    <row r="4" spans="1:3" ht="14.4">
      <c r="A4" s="38" t="s">
        <v>1016</v>
      </c>
      <c r="B4" s="62"/>
      <c r="C4" s="62"/>
    </row>
    <row r="5" spans="1:3" ht="14.4">
      <c r="A5" s="38" t="s">
        <v>1017</v>
      </c>
      <c r="B5" s="62"/>
      <c r="C5" s="62"/>
    </row>
    <row r="6" spans="1:3" ht="14.4">
      <c r="A6" s="38" t="s">
        <v>860</v>
      </c>
      <c r="B6" s="62"/>
      <c r="C6" s="62"/>
    </row>
    <row r="7" spans="1:3" ht="14.4">
      <c r="A7" s="38" t="s">
        <v>861</v>
      </c>
      <c r="B7" s="62"/>
      <c r="C7" s="62"/>
    </row>
    <row r="8" spans="1:3" ht="14.4">
      <c r="A8" s="38" t="s">
        <v>1018</v>
      </c>
      <c r="B8" s="62"/>
      <c r="C8" s="62"/>
    </row>
    <row r="9" spans="1:3" ht="14.4">
      <c r="A9" s="38" t="s">
        <v>123</v>
      </c>
      <c r="B9" s="62"/>
      <c r="C9" s="62"/>
    </row>
    <row r="10" spans="1:3" ht="14.4">
      <c r="A10" s="38" t="s">
        <v>13</v>
      </c>
      <c r="B10" s="62"/>
      <c r="C10" s="62"/>
    </row>
    <row r="11" spans="1:3" ht="15">
      <c r="A11" s="129" t="s">
        <v>1019</v>
      </c>
      <c r="B11" s="62"/>
      <c r="C11" s="62"/>
    </row>
  </sheetData>
  <phoneticPr fontId="1" type="noConversion"/>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338D-2D7C-4B62-A4A7-6F919CBC5354}">
  <dimension ref="A1:C4"/>
  <sheetViews>
    <sheetView workbookViewId="0">
      <selection activeCell="O25" sqref="O25"/>
    </sheetView>
  </sheetViews>
  <sheetFormatPr defaultRowHeight="13.8"/>
  <sheetData>
    <row r="1" spans="1:3" ht="29.4" thickBot="1">
      <c r="A1" s="176" t="s">
        <v>258</v>
      </c>
      <c r="B1" s="167" t="s">
        <v>932</v>
      </c>
      <c r="C1" s="168" t="s">
        <v>999</v>
      </c>
    </row>
    <row r="2" spans="1:3" ht="15" thickBot="1">
      <c r="A2" s="177"/>
      <c r="B2" s="170"/>
      <c r="C2" s="171"/>
    </row>
    <row r="3" spans="1:3" ht="15" thickBot="1">
      <c r="A3" s="177"/>
      <c r="B3" s="170"/>
      <c r="C3" s="171"/>
    </row>
    <row r="4" spans="1:3" ht="15.6" thickBot="1">
      <c r="A4" s="178" t="s">
        <v>1019</v>
      </c>
      <c r="B4" s="170"/>
      <c r="C4" s="171"/>
    </row>
  </sheetData>
  <phoneticPr fontId="1" type="noConversion"/>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5DB65-ECE1-4405-8219-6421D759DFDD}">
  <dimension ref="A1:C4"/>
  <sheetViews>
    <sheetView workbookViewId="0">
      <selection sqref="A1:C4"/>
    </sheetView>
  </sheetViews>
  <sheetFormatPr defaultRowHeight="13.8"/>
  <sheetData>
    <row r="1" spans="1:3" ht="29.4" thickBot="1">
      <c r="A1" s="176" t="s">
        <v>258</v>
      </c>
      <c r="B1" s="167" t="s">
        <v>932</v>
      </c>
      <c r="C1" s="168" t="s">
        <v>999</v>
      </c>
    </row>
    <row r="2" spans="1:3" ht="15" thickBot="1">
      <c r="A2" s="177"/>
      <c r="B2" s="170"/>
      <c r="C2" s="171"/>
    </row>
    <row r="3" spans="1:3" ht="15" thickBot="1">
      <c r="A3" s="177"/>
      <c r="B3" s="170"/>
      <c r="C3" s="171"/>
    </row>
    <row r="4" spans="1:3" ht="15.6" thickBot="1">
      <c r="A4" s="178" t="s">
        <v>1019</v>
      </c>
      <c r="B4" s="170"/>
      <c r="C4" s="171"/>
    </row>
  </sheetData>
  <phoneticPr fontId="1" type="noConversion"/>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BF41E-5BB3-40CB-8044-D4AC4DCE9073}">
  <dimension ref="A1:C4"/>
  <sheetViews>
    <sheetView workbookViewId="0">
      <selection activeCell="N24" sqref="N24"/>
    </sheetView>
  </sheetViews>
  <sheetFormatPr defaultRowHeight="13.8"/>
  <sheetData>
    <row r="1" spans="1:3" ht="29.4" thickBot="1">
      <c r="A1" s="176" t="s">
        <v>258</v>
      </c>
      <c r="B1" s="167" t="s">
        <v>932</v>
      </c>
      <c r="C1" s="168" t="s">
        <v>999</v>
      </c>
    </row>
    <row r="2" spans="1:3" ht="15" thickBot="1">
      <c r="A2" s="177"/>
      <c r="B2" s="170"/>
      <c r="C2" s="171"/>
    </row>
    <row r="3" spans="1:3" ht="15" thickBot="1">
      <c r="A3" s="177"/>
      <c r="B3" s="170"/>
      <c r="C3" s="171"/>
    </row>
    <row r="4" spans="1:3" ht="15.6" thickBot="1">
      <c r="A4" s="178" t="s">
        <v>1019</v>
      </c>
      <c r="B4" s="170"/>
      <c r="C4" s="171"/>
    </row>
  </sheetData>
  <phoneticPr fontId="1" type="noConversion"/>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FA7B-96DD-4A2A-8B94-E5B06635631B}">
  <dimension ref="A1:C4"/>
  <sheetViews>
    <sheetView workbookViewId="0">
      <selection activeCell="J16" sqref="J16"/>
    </sheetView>
  </sheetViews>
  <sheetFormatPr defaultRowHeight="13.8"/>
  <sheetData>
    <row r="1" spans="1:3" ht="29.4" thickBot="1">
      <c r="A1" s="176" t="s">
        <v>258</v>
      </c>
      <c r="B1" s="167" t="s">
        <v>932</v>
      </c>
      <c r="C1" s="168" t="s">
        <v>999</v>
      </c>
    </row>
    <row r="2" spans="1:3" ht="15" thickBot="1">
      <c r="A2" s="177"/>
      <c r="B2" s="170"/>
      <c r="C2" s="171"/>
    </row>
    <row r="3" spans="1:3" ht="15" thickBot="1">
      <c r="A3" s="177"/>
      <c r="B3" s="170"/>
      <c r="C3" s="171"/>
    </row>
    <row r="4" spans="1:3" ht="15.6" thickBot="1">
      <c r="A4" s="178" t="s">
        <v>1019</v>
      </c>
      <c r="B4" s="170"/>
      <c r="C4" s="171"/>
    </row>
  </sheetData>
  <phoneticPr fontId="1" type="noConversion"/>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E64F0-EAFE-4E66-A7CC-2CEDFF9BDBC1}">
  <dimension ref="A1:D5"/>
  <sheetViews>
    <sheetView workbookViewId="0">
      <selection activeCell="F28" sqref="F28"/>
    </sheetView>
  </sheetViews>
  <sheetFormatPr defaultRowHeight="13.8"/>
  <cols>
    <col min="1" max="1" width="27.109375" bestFit="1" customWidth="1"/>
    <col min="2" max="2" width="7.5546875" bestFit="1" customWidth="1"/>
    <col min="3" max="3" width="11.6640625" bestFit="1" customWidth="1"/>
    <col min="4" max="4" width="29.21875" bestFit="1" customWidth="1"/>
    <col min="5" max="5" width="31.44140625" customWidth="1"/>
  </cols>
  <sheetData>
    <row r="1" spans="1:4" ht="15" thickBot="1">
      <c r="A1" s="166" t="s">
        <v>258</v>
      </c>
      <c r="B1" s="167" t="s">
        <v>932</v>
      </c>
      <c r="C1" s="167" t="s">
        <v>999</v>
      </c>
      <c r="D1" s="168" t="s">
        <v>1020</v>
      </c>
    </row>
    <row r="2" spans="1:4" ht="15" thickBot="1">
      <c r="A2" s="169" t="s">
        <v>1021</v>
      </c>
      <c r="B2" s="170"/>
      <c r="C2" s="170"/>
      <c r="D2" s="171"/>
    </row>
    <row r="3" spans="1:4" ht="15" thickBot="1">
      <c r="A3" s="169" t="s">
        <v>1022</v>
      </c>
      <c r="B3" s="170"/>
      <c r="C3" s="170"/>
      <c r="D3" s="171"/>
    </row>
    <row r="4" spans="1:4" ht="15" thickBot="1">
      <c r="A4" s="169" t="s">
        <v>1023</v>
      </c>
      <c r="B4" s="170"/>
      <c r="C4" s="170"/>
      <c r="D4" s="171"/>
    </row>
    <row r="5" spans="1:4" ht="15" thickBot="1">
      <c r="A5" s="169" t="s">
        <v>678</v>
      </c>
      <c r="B5" s="170"/>
      <c r="C5" s="170"/>
      <c r="D5" s="171"/>
    </row>
  </sheetData>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92F2E-EAE1-453B-9218-6558D79F6C04}">
  <dimension ref="A1:E11"/>
  <sheetViews>
    <sheetView workbookViewId="0">
      <selection activeCell="F25" sqref="F25"/>
    </sheetView>
  </sheetViews>
  <sheetFormatPr defaultRowHeight="13.8"/>
  <cols>
    <col min="1" max="5" width="16.109375" bestFit="1" customWidth="1"/>
  </cols>
  <sheetData>
    <row r="1" spans="1:5" ht="14.4">
      <c r="A1" s="38" t="s">
        <v>90</v>
      </c>
      <c r="B1" s="39" t="s">
        <v>86</v>
      </c>
      <c r="C1" s="39" t="s">
        <v>87</v>
      </c>
      <c r="D1" s="39" t="s">
        <v>88</v>
      </c>
      <c r="E1" s="39" t="s">
        <v>89</v>
      </c>
    </row>
    <row r="2" spans="1:5" ht="14.4">
      <c r="A2" s="40" t="s">
        <v>97</v>
      </c>
      <c r="B2" s="46"/>
      <c r="C2" s="46"/>
      <c r="D2" s="46"/>
      <c r="E2" s="46"/>
    </row>
    <row r="3" spans="1:5" ht="14.4">
      <c r="A3" s="40" t="s">
        <v>98</v>
      </c>
      <c r="B3" s="46"/>
      <c r="C3" s="46"/>
      <c r="D3" s="46"/>
      <c r="E3" s="46"/>
    </row>
    <row r="4" spans="1:5" ht="14.4">
      <c r="A4" s="40" t="s">
        <v>99</v>
      </c>
      <c r="B4" s="46"/>
      <c r="C4" s="46"/>
      <c r="D4" s="46"/>
      <c r="E4" s="46"/>
    </row>
    <row r="5" spans="1:5" ht="14.4">
      <c r="A5" s="40" t="s">
        <v>100</v>
      </c>
      <c r="B5" s="46"/>
      <c r="C5" s="46"/>
      <c r="D5" s="46"/>
      <c r="E5" s="46"/>
    </row>
    <row r="6" spans="1:5" ht="14.4">
      <c r="A6" s="40" t="s">
        <v>81</v>
      </c>
      <c r="B6" s="43"/>
      <c r="C6" s="43"/>
      <c r="D6" s="43"/>
      <c r="E6" s="43"/>
    </row>
    <row r="7" spans="1:5" ht="14.4">
      <c r="A7" s="40" t="s">
        <v>101</v>
      </c>
      <c r="B7" s="43"/>
      <c r="C7" s="43"/>
      <c r="D7" s="43"/>
      <c r="E7" s="43"/>
    </row>
    <row r="8" spans="1:5" ht="14.4">
      <c r="A8" s="40" t="s">
        <v>102</v>
      </c>
      <c r="B8" s="43"/>
      <c r="C8" s="43"/>
      <c r="D8" s="43"/>
      <c r="E8" s="43"/>
    </row>
    <row r="9" spans="1:5" ht="14.4">
      <c r="A9" s="40" t="s">
        <v>103</v>
      </c>
      <c r="B9" s="43"/>
      <c r="C9" s="43"/>
      <c r="D9" s="43"/>
      <c r="E9" s="43"/>
    </row>
    <row r="10" spans="1:5" ht="14.4">
      <c r="A10" s="40" t="s">
        <v>71</v>
      </c>
      <c r="B10" s="43"/>
      <c r="C10" s="43"/>
      <c r="D10" s="43"/>
      <c r="E10" s="43"/>
    </row>
    <row r="11" spans="1:5" ht="14.4">
      <c r="A11" s="40" t="s">
        <v>73</v>
      </c>
      <c r="B11" s="43"/>
      <c r="C11" s="43"/>
      <c r="D11" s="43"/>
      <c r="E11" s="43"/>
    </row>
  </sheetData>
  <phoneticPr fontId="1" type="noConversion"/>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E1EDE-6850-4E6F-8F04-323EEB3E6482}">
  <dimension ref="A1:C29"/>
  <sheetViews>
    <sheetView workbookViewId="0">
      <selection activeCell="F20" sqref="F20"/>
    </sheetView>
  </sheetViews>
  <sheetFormatPr defaultRowHeight="13.8"/>
  <cols>
    <col min="1" max="1" width="55" customWidth="1"/>
    <col min="3" max="3" width="21.44140625" customWidth="1"/>
  </cols>
  <sheetData>
    <row r="1" spans="1:3" ht="14.4">
      <c r="A1" s="102" t="s">
        <v>258</v>
      </c>
      <c r="B1" s="39" t="s">
        <v>932</v>
      </c>
      <c r="C1" s="39" t="s">
        <v>999</v>
      </c>
    </row>
    <row r="2" spans="1:3" ht="14.4">
      <c r="A2" s="102" t="s">
        <v>1024</v>
      </c>
      <c r="B2" s="62"/>
      <c r="C2" s="62"/>
    </row>
    <row r="3" spans="1:3" ht="14.4">
      <c r="A3" s="102" t="s">
        <v>1025</v>
      </c>
      <c r="B3" s="62"/>
      <c r="C3" s="62"/>
    </row>
    <row r="4" spans="1:3" ht="14.4">
      <c r="A4" s="102" t="s">
        <v>1026</v>
      </c>
      <c r="B4" s="62"/>
      <c r="C4" s="62"/>
    </row>
    <row r="5" spans="1:3" ht="14.4">
      <c r="A5" s="102" t="s">
        <v>1027</v>
      </c>
      <c r="B5" s="62"/>
      <c r="C5" s="62" t="s">
        <v>39</v>
      </c>
    </row>
    <row r="6" spans="1:3" ht="28.8">
      <c r="A6" s="102" t="s">
        <v>1028</v>
      </c>
      <c r="B6" s="62"/>
      <c r="C6" s="62" t="s">
        <v>39</v>
      </c>
    </row>
    <row r="7" spans="1:3" ht="14.4">
      <c r="A7" s="102" t="s">
        <v>1029</v>
      </c>
      <c r="B7" s="62"/>
      <c r="C7" s="62" t="s">
        <v>39</v>
      </c>
    </row>
    <row r="8" spans="1:3" ht="14.4">
      <c r="A8" s="199" t="s">
        <v>1030</v>
      </c>
      <c r="B8" s="62"/>
      <c r="C8" s="62" t="s">
        <v>39</v>
      </c>
    </row>
    <row r="9" spans="1:3" ht="14.4">
      <c r="A9" s="102" t="s">
        <v>1031</v>
      </c>
      <c r="B9" s="62"/>
      <c r="C9" s="62" t="s">
        <v>39</v>
      </c>
    </row>
    <row r="10" spans="1:3" ht="14.4">
      <c r="A10" s="199" t="s">
        <v>1032</v>
      </c>
      <c r="B10" s="62"/>
      <c r="C10" s="62" t="s">
        <v>39</v>
      </c>
    </row>
    <row r="11" spans="1:3" ht="14.4">
      <c r="A11" s="199" t="s">
        <v>1033</v>
      </c>
      <c r="B11" s="62"/>
      <c r="C11" s="62" t="s">
        <v>39</v>
      </c>
    </row>
    <row r="12" spans="1:3" ht="14.4">
      <c r="A12" s="199" t="s">
        <v>1034</v>
      </c>
      <c r="B12" s="62"/>
      <c r="C12" s="62" t="s">
        <v>39</v>
      </c>
    </row>
    <row r="13" spans="1:3" ht="14.4">
      <c r="A13" s="199" t="s">
        <v>1035</v>
      </c>
      <c r="B13" s="62"/>
      <c r="C13" s="62" t="s">
        <v>39</v>
      </c>
    </row>
    <row r="14" spans="1:3" ht="14.4">
      <c r="A14" s="102" t="s">
        <v>1036</v>
      </c>
      <c r="B14" s="62"/>
      <c r="C14" s="62" t="s">
        <v>39</v>
      </c>
    </row>
    <row r="15" spans="1:3" ht="28.8">
      <c r="A15" s="102" t="s">
        <v>1028</v>
      </c>
      <c r="B15" s="62"/>
      <c r="C15" s="62" t="s">
        <v>39</v>
      </c>
    </row>
    <row r="16" spans="1:3" ht="14.4">
      <c r="A16" s="102" t="s">
        <v>1029</v>
      </c>
      <c r="B16" s="62"/>
      <c r="C16" s="62" t="s">
        <v>39</v>
      </c>
    </row>
    <row r="17" spans="1:3" ht="14.4">
      <c r="A17" s="199" t="s">
        <v>1030</v>
      </c>
      <c r="B17" s="62"/>
      <c r="C17" s="62" t="s">
        <v>39</v>
      </c>
    </row>
    <row r="18" spans="1:3" ht="14.4">
      <c r="A18" s="102" t="s">
        <v>1031</v>
      </c>
      <c r="B18" s="62"/>
      <c r="C18" s="62" t="s">
        <v>39</v>
      </c>
    </row>
    <row r="19" spans="1:3" ht="14.4">
      <c r="A19" s="199" t="s">
        <v>1037</v>
      </c>
      <c r="B19" s="62"/>
      <c r="C19" s="62" t="s">
        <v>39</v>
      </c>
    </row>
    <row r="20" spans="1:3" ht="14.4">
      <c r="A20" s="199" t="s">
        <v>1038</v>
      </c>
      <c r="B20" s="62"/>
      <c r="C20" s="62" t="s">
        <v>39</v>
      </c>
    </row>
    <row r="21" spans="1:3" ht="14.4">
      <c r="A21" s="199" t="s">
        <v>1039</v>
      </c>
      <c r="B21" s="62"/>
      <c r="C21" s="62" t="s">
        <v>39</v>
      </c>
    </row>
    <row r="22" spans="1:3" ht="14.4">
      <c r="A22" s="199" t="s">
        <v>1040</v>
      </c>
      <c r="B22" s="62"/>
      <c r="C22" s="62" t="s">
        <v>39</v>
      </c>
    </row>
    <row r="23" spans="1:3" ht="28.8">
      <c r="A23" s="102" t="s">
        <v>1041</v>
      </c>
      <c r="B23" s="62" t="s">
        <v>39</v>
      </c>
      <c r="C23" s="62"/>
    </row>
    <row r="24" spans="1:3" ht="28.8">
      <c r="A24" s="102" t="s">
        <v>1042</v>
      </c>
      <c r="B24" s="62" t="s">
        <v>39</v>
      </c>
      <c r="C24" s="62"/>
    </row>
    <row r="25" spans="1:3" ht="14.4">
      <c r="A25" s="102" t="s">
        <v>1043</v>
      </c>
      <c r="B25" s="62" t="s">
        <v>39</v>
      </c>
      <c r="C25" s="62"/>
    </row>
    <row r="26" spans="1:3" ht="14.4">
      <c r="A26" s="102" t="s">
        <v>1044</v>
      </c>
      <c r="B26" s="62" t="s">
        <v>39</v>
      </c>
      <c r="C26" s="62"/>
    </row>
    <row r="27" spans="1:3" ht="14.4">
      <c r="A27" s="102" t="s">
        <v>1045</v>
      </c>
      <c r="B27" s="62" t="s">
        <v>39</v>
      </c>
      <c r="C27" s="62"/>
    </row>
    <row r="28" spans="1:3" ht="14.4">
      <c r="A28" s="102" t="s">
        <v>13</v>
      </c>
      <c r="B28" s="62"/>
      <c r="C28" s="62"/>
    </row>
    <row r="29" spans="1:3" ht="14.4">
      <c r="A29" s="102" t="s">
        <v>797</v>
      </c>
      <c r="B29" s="62"/>
      <c r="C29" s="62"/>
    </row>
  </sheetData>
  <phoneticPr fontId="1" type="noConversion"/>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5B58C-D9CC-4CC7-987A-FFBFF8038934}">
  <dimension ref="A1:C4"/>
  <sheetViews>
    <sheetView workbookViewId="0">
      <selection activeCell="D24" sqref="D24"/>
    </sheetView>
  </sheetViews>
  <sheetFormatPr defaultRowHeight="13.8"/>
  <cols>
    <col min="1" max="3" width="34.6640625" customWidth="1"/>
  </cols>
  <sheetData>
    <row r="1" spans="1:3" ht="15" thickBot="1">
      <c r="A1" s="166" t="s">
        <v>258</v>
      </c>
      <c r="B1" s="167" t="s">
        <v>932</v>
      </c>
      <c r="C1" s="168" t="s">
        <v>999</v>
      </c>
    </row>
    <row r="2" spans="1:3" ht="28.8">
      <c r="A2" s="60" t="s">
        <v>1046</v>
      </c>
      <c r="B2" s="62"/>
      <c r="C2" s="39" t="s">
        <v>39</v>
      </c>
    </row>
    <row r="3" spans="1:3" ht="28.8">
      <c r="A3" s="60" t="s">
        <v>1047</v>
      </c>
      <c r="B3" s="62"/>
      <c r="C3" s="39" t="s">
        <v>39</v>
      </c>
    </row>
    <row r="4" spans="1:3" ht="14.4">
      <c r="A4" s="81" t="s">
        <v>378</v>
      </c>
      <c r="B4" s="62"/>
      <c r="C4" s="39" t="s">
        <v>39</v>
      </c>
    </row>
  </sheetData>
  <phoneticPr fontId="1" type="noConversion"/>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EEFA0-B053-4492-8706-43F58283AF2B}">
  <dimension ref="A1:C9"/>
  <sheetViews>
    <sheetView workbookViewId="0">
      <selection activeCell="D24" sqref="D24"/>
    </sheetView>
  </sheetViews>
  <sheetFormatPr defaultRowHeight="13.8"/>
  <cols>
    <col min="1" max="1" width="63.44140625" customWidth="1"/>
    <col min="3" max="3" width="21.33203125" customWidth="1"/>
  </cols>
  <sheetData>
    <row r="1" spans="1:3" ht="14.4">
      <c r="A1" s="102" t="s">
        <v>258</v>
      </c>
      <c r="B1" s="39" t="s">
        <v>932</v>
      </c>
      <c r="C1" s="39" t="s">
        <v>999</v>
      </c>
    </row>
    <row r="2" spans="1:3" ht="14.4">
      <c r="A2" s="102" t="s">
        <v>1048</v>
      </c>
      <c r="B2" s="62"/>
      <c r="C2" s="62"/>
    </row>
    <row r="3" spans="1:3" ht="14.4">
      <c r="A3" s="102" t="s">
        <v>1049</v>
      </c>
      <c r="B3" s="62"/>
      <c r="C3" s="62"/>
    </row>
    <row r="4" spans="1:3" ht="28.8">
      <c r="A4" s="102" t="s">
        <v>1050</v>
      </c>
      <c r="B4" s="62"/>
      <c r="C4" s="62"/>
    </row>
    <row r="5" spans="1:3" ht="14.4">
      <c r="A5" s="102" t="s">
        <v>1051</v>
      </c>
      <c r="B5" s="62"/>
      <c r="C5" s="62"/>
    </row>
    <row r="6" spans="1:3" ht="28.8">
      <c r="A6" s="102" t="s">
        <v>1052</v>
      </c>
      <c r="B6" s="62"/>
      <c r="C6" s="62"/>
    </row>
    <row r="7" spans="1:3" ht="14.4">
      <c r="A7" s="102" t="s">
        <v>1053</v>
      </c>
      <c r="B7" s="62"/>
      <c r="C7" s="62"/>
    </row>
    <row r="8" spans="1:3" ht="14.4">
      <c r="A8" s="102" t="s">
        <v>13</v>
      </c>
      <c r="B8" s="62"/>
      <c r="C8" s="62"/>
    </row>
    <row r="9" spans="1:3" ht="14.4">
      <c r="A9" s="102" t="s">
        <v>678</v>
      </c>
      <c r="B9" s="62"/>
      <c r="C9" s="62"/>
    </row>
  </sheetData>
  <phoneticPr fontId="1" type="noConversion"/>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6C52A-EACB-49ED-AD26-24DF66A2F2F6}">
  <dimension ref="A1:C6"/>
  <sheetViews>
    <sheetView workbookViewId="0">
      <selection activeCell="K24" sqref="K24"/>
    </sheetView>
  </sheetViews>
  <sheetFormatPr defaultRowHeight="13.8"/>
  <cols>
    <col min="3" max="3" width="23" customWidth="1"/>
  </cols>
  <sheetData>
    <row r="1" spans="1:3" ht="14.4">
      <c r="A1" s="102" t="s">
        <v>258</v>
      </c>
      <c r="B1" s="39" t="s">
        <v>932</v>
      </c>
      <c r="C1" s="39" t="s">
        <v>999</v>
      </c>
    </row>
    <row r="2" spans="1:3" ht="14.4">
      <c r="A2" s="102" t="s">
        <v>1054</v>
      </c>
      <c r="B2" s="62"/>
      <c r="C2" s="65"/>
    </row>
    <row r="3" spans="1:3" ht="28.8">
      <c r="A3" s="102" t="s">
        <v>1055</v>
      </c>
      <c r="B3" s="62"/>
      <c r="C3" s="65"/>
    </row>
    <row r="4" spans="1:3" ht="43.2">
      <c r="A4" s="102" t="s">
        <v>1056</v>
      </c>
      <c r="B4" s="62"/>
      <c r="C4" s="65"/>
    </row>
    <row r="5" spans="1:3" ht="14.4">
      <c r="A5" s="102" t="s">
        <v>13</v>
      </c>
      <c r="B5" s="62"/>
      <c r="C5" s="65"/>
    </row>
    <row r="6" spans="1:3" ht="14.4">
      <c r="A6" s="102" t="s">
        <v>678</v>
      </c>
      <c r="B6" s="62"/>
      <c r="C6" s="65"/>
    </row>
  </sheetData>
  <phoneticPr fontId="1" type="noConversion"/>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4CE1A-9C1F-43A6-827C-F9FBF34CD11E}">
  <dimension ref="A1:C17"/>
  <sheetViews>
    <sheetView workbookViewId="0">
      <selection activeCell="J23" sqref="J23"/>
    </sheetView>
  </sheetViews>
  <sheetFormatPr defaultRowHeight="13.8"/>
  <cols>
    <col min="1" max="1" width="27.109375" bestFit="1" customWidth="1"/>
    <col min="2" max="2" width="14.77734375" customWidth="1"/>
    <col min="3" max="3" width="11.6640625" bestFit="1" customWidth="1"/>
  </cols>
  <sheetData>
    <row r="1" spans="1:3" ht="14.4">
      <c r="A1" s="102" t="s">
        <v>258</v>
      </c>
      <c r="B1" s="39" t="s">
        <v>932</v>
      </c>
      <c r="C1" s="39" t="s">
        <v>999</v>
      </c>
    </row>
    <row r="2" spans="1:3" ht="14.4">
      <c r="A2" s="102" t="s">
        <v>1054</v>
      </c>
      <c r="B2" s="62" t="s">
        <v>39</v>
      </c>
      <c r="C2" s="62"/>
    </row>
    <row r="3" spans="1:3" ht="14.4">
      <c r="A3" s="102" t="s">
        <v>1057</v>
      </c>
      <c r="B3" s="62"/>
      <c r="C3" s="62"/>
    </row>
    <row r="4" spans="1:3" ht="14.4">
      <c r="A4" s="102" t="s">
        <v>1058</v>
      </c>
      <c r="B4" s="62" t="s">
        <v>39</v>
      </c>
      <c r="C4" s="62"/>
    </row>
    <row r="5" spans="1:3" ht="14.4">
      <c r="A5" s="102" t="s">
        <v>1059</v>
      </c>
      <c r="B5" s="62" t="s">
        <v>39</v>
      </c>
      <c r="C5" s="62"/>
    </row>
    <row r="6" spans="1:3" ht="14.4">
      <c r="A6" s="102" t="s">
        <v>1060</v>
      </c>
      <c r="B6" s="62"/>
      <c r="C6" s="62"/>
    </row>
    <row r="7" spans="1:3" ht="14.4">
      <c r="A7" s="102" t="s">
        <v>1061</v>
      </c>
      <c r="B7" s="62"/>
      <c r="C7" s="62"/>
    </row>
    <row r="8" spans="1:3" ht="14.4">
      <c r="A8" s="102" t="s">
        <v>1062</v>
      </c>
      <c r="B8" s="62"/>
      <c r="C8" s="62"/>
    </row>
    <row r="9" spans="1:3" ht="14.4">
      <c r="A9" s="102" t="s">
        <v>1063</v>
      </c>
      <c r="B9" s="62"/>
      <c r="C9" s="62"/>
    </row>
    <row r="10" spans="1:3" ht="14.4">
      <c r="A10" s="102" t="s">
        <v>1064</v>
      </c>
      <c r="B10" s="62"/>
      <c r="C10" s="62"/>
    </row>
    <row r="11" spans="1:3" ht="14.4">
      <c r="A11" s="102" t="s">
        <v>1065</v>
      </c>
      <c r="B11" s="62"/>
      <c r="C11" s="62"/>
    </row>
    <row r="12" spans="1:3" ht="14.4">
      <c r="A12" s="102" t="s">
        <v>1066</v>
      </c>
      <c r="B12" s="62"/>
      <c r="C12" s="62"/>
    </row>
    <row r="13" spans="1:3" ht="14.4">
      <c r="A13" s="102" t="s">
        <v>1067</v>
      </c>
      <c r="B13" s="62"/>
      <c r="C13" s="62"/>
    </row>
    <row r="14" spans="1:3" ht="14.4">
      <c r="A14" s="102" t="s">
        <v>1068</v>
      </c>
      <c r="B14" s="62"/>
      <c r="C14" s="62"/>
    </row>
    <row r="15" spans="1:3" ht="14.4">
      <c r="A15" s="102" t="s">
        <v>1069</v>
      </c>
      <c r="B15" s="62"/>
      <c r="C15" s="62"/>
    </row>
    <row r="16" spans="1:3" ht="14.4">
      <c r="A16" s="102" t="s">
        <v>13</v>
      </c>
      <c r="B16" s="62"/>
      <c r="C16" s="62"/>
    </row>
    <row r="17" spans="1:3" ht="14.4">
      <c r="A17" s="102" t="s">
        <v>678</v>
      </c>
      <c r="B17" s="62"/>
      <c r="C17" s="62"/>
    </row>
  </sheetData>
  <phoneticPr fontId="1" type="noConversion"/>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4A616-C741-4AFA-B3E4-7F3A526F7EB7}">
  <dimension ref="A1:D8"/>
  <sheetViews>
    <sheetView workbookViewId="0">
      <selection activeCell="G25" sqref="G25"/>
    </sheetView>
  </sheetViews>
  <sheetFormatPr defaultColWidth="22.77734375" defaultRowHeight="13.8"/>
  <cols>
    <col min="1" max="1" width="24.88671875" bestFit="1" customWidth="1"/>
    <col min="2" max="2" width="7.5546875" bestFit="1" customWidth="1"/>
    <col min="3" max="3" width="11.6640625" bestFit="1" customWidth="1"/>
    <col min="4" max="4" width="22.6640625" bestFit="1" customWidth="1"/>
  </cols>
  <sheetData>
    <row r="1" spans="1:4" ht="28.8">
      <c r="A1" s="102" t="s">
        <v>258</v>
      </c>
      <c r="B1" s="39" t="s">
        <v>932</v>
      </c>
      <c r="C1" s="39" t="s">
        <v>999</v>
      </c>
      <c r="D1" s="39" t="s">
        <v>1020</v>
      </c>
    </row>
    <row r="2" spans="1:4" ht="14.4">
      <c r="A2" s="154" t="s">
        <v>1070</v>
      </c>
      <c r="B2" s="62"/>
      <c r="C2" s="62"/>
      <c r="D2" s="62"/>
    </row>
    <row r="3" spans="1:4" ht="14.4">
      <c r="A3" s="154" t="s">
        <v>1071</v>
      </c>
      <c r="B3" s="62"/>
      <c r="C3" s="62"/>
      <c r="D3" s="62"/>
    </row>
    <row r="4" spans="1:4" ht="14.4">
      <c r="A4" s="154" t="s">
        <v>1072</v>
      </c>
      <c r="B4" s="62"/>
      <c r="C4" s="62"/>
      <c r="D4" s="62"/>
    </row>
    <row r="5" spans="1:4" ht="14.4">
      <c r="A5" s="154" t="s">
        <v>1073</v>
      </c>
      <c r="B5" s="62"/>
      <c r="C5" s="62"/>
      <c r="D5" s="62"/>
    </row>
    <row r="6" spans="1:4" ht="14.4">
      <c r="A6" s="154" t="s">
        <v>1074</v>
      </c>
      <c r="B6" s="62"/>
      <c r="C6" s="62"/>
      <c r="D6" s="62"/>
    </row>
    <row r="7" spans="1:4" ht="14.4">
      <c r="A7" s="154" t="s">
        <v>13</v>
      </c>
      <c r="B7" s="62"/>
      <c r="C7" s="62"/>
      <c r="D7" s="62"/>
    </row>
    <row r="8" spans="1:4" ht="14.4">
      <c r="A8" s="102" t="s">
        <v>678</v>
      </c>
      <c r="B8" s="62"/>
      <c r="C8" s="62"/>
      <c r="D8" s="62"/>
    </row>
  </sheetData>
  <phoneticPr fontId="1" type="noConversion"/>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44C07-DC5B-47B5-AE93-6FABC46BABE1}">
  <dimension ref="A1:D6"/>
  <sheetViews>
    <sheetView workbookViewId="0">
      <selection activeCell="F29" sqref="F29"/>
    </sheetView>
  </sheetViews>
  <sheetFormatPr defaultColWidth="24.109375" defaultRowHeight="13.8"/>
  <cols>
    <col min="1" max="1" width="24.88671875" bestFit="1" customWidth="1"/>
    <col min="2" max="2" width="7.5546875" bestFit="1" customWidth="1"/>
    <col min="3" max="3" width="11.6640625" bestFit="1" customWidth="1"/>
    <col min="4" max="4" width="29.21875" bestFit="1" customWidth="1"/>
  </cols>
  <sheetData>
    <row r="1" spans="1:4" ht="14.4">
      <c r="A1" s="102" t="s">
        <v>258</v>
      </c>
      <c r="B1" s="39" t="s">
        <v>932</v>
      </c>
      <c r="C1" s="39" t="s">
        <v>999</v>
      </c>
      <c r="D1" s="39" t="s">
        <v>1077</v>
      </c>
    </row>
    <row r="2" spans="1:4" ht="14.4">
      <c r="A2" s="102" t="s">
        <v>1075</v>
      </c>
      <c r="B2" s="62"/>
      <c r="C2" s="62"/>
      <c r="D2" s="62"/>
    </row>
    <row r="3" spans="1:4" ht="14.4">
      <c r="A3" s="102" t="s">
        <v>1078</v>
      </c>
      <c r="B3" s="62"/>
      <c r="C3" s="62"/>
      <c r="D3" s="62"/>
    </row>
    <row r="4" spans="1:4" ht="14.4">
      <c r="A4" s="102" t="s">
        <v>1076</v>
      </c>
      <c r="B4" s="62"/>
      <c r="C4" s="62"/>
      <c r="D4" s="62"/>
    </row>
    <row r="5" spans="1:4" ht="14.4">
      <c r="A5" s="154" t="s">
        <v>13</v>
      </c>
      <c r="B5" s="62"/>
      <c r="C5" s="62"/>
      <c r="D5" s="62"/>
    </row>
    <row r="6" spans="1:4" ht="14.4">
      <c r="A6" s="102" t="s">
        <v>678</v>
      </c>
      <c r="B6" s="62"/>
      <c r="C6" s="62"/>
      <c r="D6" s="62"/>
    </row>
  </sheetData>
  <phoneticPr fontId="1" type="noConversion"/>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58CE8-9E31-47DA-86E3-8CB2EC0AFDB4}">
  <dimension ref="A1:D5"/>
  <sheetViews>
    <sheetView workbookViewId="0">
      <selection activeCell="N17" sqref="N17"/>
    </sheetView>
  </sheetViews>
  <sheetFormatPr defaultRowHeight="13.8"/>
  <sheetData>
    <row r="1" spans="1:4" ht="57.6">
      <c r="A1" s="102" t="s">
        <v>258</v>
      </c>
      <c r="B1" s="39" t="s">
        <v>932</v>
      </c>
      <c r="C1" s="39" t="s">
        <v>999</v>
      </c>
      <c r="D1" s="39" t="s">
        <v>1079</v>
      </c>
    </row>
    <row r="2" spans="1:4" ht="14.4">
      <c r="A2" s="102" t="s">
        <v>1080</v>
      </c>
      <c r="B2" s="62"/>
      <c r="C2" s="62"/>
      <c r="D2" s="62"/>
    </row>
    <row r="3" spans="1:4" ht="43.2">
      <c r="A3" s="102" t="s">
        <v>1081</v>
      </c>
      <c r="B3" s="62"/>
      <c r="C3" s="62"/>
      <c r="D3" s="62"/>
    </row>
    <row r="4" spans="1:4" ht="14.4">
      <c r="A4" s="154" t="s">
        <v>13</v>
      </c>
      <c r="B4" s="62"/>
      <c r="C4" s="62"/>
      <c r="D4" s="62"/>
    </row>
    <row r="5" spans="1:4" ht="14.4">
      <c r="A5" s="102" t="s">
        <v>678</v>
      </c>
      <c r="B5" s="62"/>
      <c r="C5" s="62"/>
      <c r="D5" s="62"/>
    </row>
  </sheetData>
  <phoneticPr fontId="1" type="noConversion"/>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0F26E-B3F4-495A-B0F4-FA065F73A0B5}">
  <dimension ref="A1:C4"/>
  <sheetViews>
    <sheetView workbookViewId="0">
      <selection activeCell="I30" sqref="I30"/>
    </sheetView>
  </sheetViews>
  <sheetFormatPr defaultRowHeight="13.8"/>
  <cols>
    <col min="1" max="3" width="20.33203125" customWidth="1"/>
  </cols>
  <sheetData>
    <row r="1" spans="1:3" ht="15" thickBot="1">
      <c r="A1" s="176" t="s">
        <v>258</v>
      </c>
      <c r="B1" s="167" t="s">
        <v>932</v>
      </c>
      <c r="C1" s="168" t="s">
        <v>999</v>
      </c>
    </row>
    <row r="2" spans="1:3" ht="15" thickBot="1">
      <c r="A2" s="177" t="s">
        <v>1082</v>
      </c>
      <c r="B2" s="170"/>
      <c r="C2" s="171"/>
    </row>
    <row r="3" spans="1:3" ht="15" thickBot="1">
      <c r="A3" s="177" t="s">
        <v>1083</v>
      </c>
      <c r="B3" s="170"/>
      <c r="C3" s="171"/>
    </row>
    <row r="4" spans="1:3" ht="15.6" thickBot="1">
      <c r="A4" s="178" t="s">
        <v>1019</v>
      </c>
      <c r="B4" s="170"/>
      <c r="C4" s="171"/>
    </row>
  </sheetData>
  <phoneticPr fontId="1" type="noConversion"/>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4F8D-BBFB-4CB3-A18E-753347881F09}">
  <dimension ref="A1:C11"/>
  <sheetViews>
    <sheetView workbookViewId="0">
      <selection activeCell="E22" sqref="E22"/>
    </sheetView>
  </sheetViews>
  <sheetFormatPr defaultRowHeight="13.8"/>
  <cols>
    <col min="1" max="4" width="30.77734375" customWidth="1"/>
  </cols>
  <sheetData>
    <row r="1" spans="1:3" ht="14.4">
      <c r="A1" s="129" t="s">
        <v>258</v>
      </c>
      <c r="B1" s="39" t="s">
        <v>932</v>
      </c>
      <c r="C1" s="39" t="s">
        <v>999</v>
      </c>
    </row>
    <row r="2" spans="1:3" ht="14.4">
      <c r="A2" s="38" t="s">
        <v>1084</v>
      </c>
      <c r="B2" s="62"/>
      <c r="C2" s="62"/>
    </row>
    <row r="3" spans="1:3" ht="28.8">
      <c r="A3" s="38" t="s">
        <v>1085</v>
      </c>
      <c r="B3" s="62"/>
      <c r="C3" s="62"/>
    </row>
    <row r="4" spans="1:3" ht="14.4">
      <c r="A4" s="38" t="s">
        <v>1086</v>
      </c>
      <c r="B4" s="62"/>
      <c r="C4" s="62"/>
    </row>
    <row r="5" spans="1:3" ht="14.4">
      <c r="A5" s="38" t="s">
        <v>1087</v>
      </c>
      <c r="B5" s="62"/>
      <c r="C5" s="62"/>
    </row>
    <row r="6" spans="1:3" ht="14.4">
      <c r="A6" s="38" t="s">
        <v>1088</v>
      </c>
      <c r="B6" s="62"/>
      <c r="C6" s="62"/>
    </row>
    <row r="7" spans="1:3" ht="28.8">
      <c r="A7" s="38" t="s">
        <v>1089</v>
      </c>
      <c r="B7" s="62"/>
      <c r="C7" s="62"/>
    </row>
    <row r="8" spans="1:3" ht="28.8">
      <c r="A8" s="38" t="s">
        <v>1090</v>
      </c>
      <c r="B8" s="62"/>
      <c r="C8" s="62"/>
    </row>
    <row r="9" spans="1:3" ht="28.8">
      <c r="A9" s="38" t="s">
        <v>1091</v>
      </c>
      <c r="B9" s="62"/>
      <c r="C9" s="62"/>
    </row>
    <row r="10" spans="1:3" ht="14.4">
      <c r="A10" s="38" t="s">
        <v>13</v>
      </c>
      <c r="B10" s="62"/>
      <c r="C10" s="62"/>
    </row>
    <row r="11" spans="1:3" ht="14.4">
      <c r="A11" s="38" t="s">
        <v>1092</v>
      </c>
      <c r="B11" s="62"/>
      <c r="C11" s="62"/>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9CC15-C736-4CC2-B3CA-11ED0BA4D878}">
  <dimension ref="A1:C11"/>
  <sheetViews>
    <sheetView workbookViewId="0">
      <selection activeCell="F9" sqref="F9"/>
    </sheetView>
  </sheetViews>
  <sheetFormatPr defaultRowHeight="13.8"/>
  <cols>
    <col min="1" max="3" width="16.109375" bestFit="1" customWidth="1"/>
  </cols>
  <sheetData>
    <row r="1" spans="1:3" ht="14.4">
      <c r="A1" s="38" t="s">
        <v>90</v>
      </c>
      <c r="B1" s="39" t="s">
        <v>87</v>
      </c>
      <c r="C1" s="39" t="s">
        <v>89</v>
      </c>
    </row>
    <row r="2" spans="1:3" ht="14.4">
      <c r="A2" s="40" t="s">
        <v>97</v>
      </c>
      <c r="B2" s="46"/>
      <c r="C2" s="46"/>
    </row>
    <row r="3" spans="1:3" ht="14.4">
      <c r="A3" s="40" t="s">
        <v>98</v>
      </c>
      <c r="B3" s="46"/>
      <c r="C3" s="46"/>
    </row>
    <row r="4" spans="1:3" ht="14.4">
      <c r="A4" s="40" t="s">
        <v>99</v>
      </c>
      <c r="B4" s="46"/>
      <c r="C4" s="46"/>
    </row>
    <row r="5" spans="1:3" ht="14.4">
      <c r="A5" s="40" t="s">
        <v>100</v>
      </c>
      <c r="B5" s="46"/>
      <c r="C5" s="46"/>
    </row>
    <row r="6" spans="1:3" ht="14.4">
      <c r="A6" s="40" t="s">
        <v>81</v>
      </c>
      <c r="B6" s="43"/>
      <c r="C6" s="43"/>
    </row>
    <row r="7" spans="1:3" ht="14.4">
      <c r="A7" s="40" t="s">
        <v>101</v>
      </c>
      <c r="B7" s="43"/>
      <c r="C7" s="43"/>
    </row>
    <row r="8" spans="1:3" ht="14.4">
      <c r="A8" s="40" t="s">
        <v>102</v>
      </c>
      <c r="B8" s="43"/>
      <c r="C8" s="43"/>
    </row>
    <row r="9" spans="1:3" ht="14.4">
      <c r="A9" s="40" t="s">
        <v>103</v>
      </c>
      <c r="B9" s="43"/>
      <c r="C9" s="43"/>
    </row>
    <row r="10" spans="1:3" ht="14.4">
      <c r="A10" s="40" t="s">
        <v>71</v>
      </c>
      <c r="B10" s="43"/>
      <c r="C10" s="43"/>
    </row>
    <row r="11" spans="1:3" ht="14.4">
      <c r="A11" s="40" t="s">
        <v>73</v>
      </c>
      <c r="B11" s="43"/>
      <c r="C11" s="43"/>
    </row>
  </sheetData>
  <phoneticPr fontId="1" type="noConversion"/>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98B7-1AB2-4F17-B8A8-0051AF71856E}">
  <dimension ref="A1:C4"/>
  <sheetViews>
    <sheetView workbookViewId="0">
      <selection activeCell="N29" sqref="N29"/>
    </sheetView>
  </sheetViews>
  <sheetFormatPr defaultRowHeight="13.8"/>
  <sheetData>
    <row r="1" spans="1:3" ht="28.8">
      <c r="A1" s="129" t="s">
        <v>258</v>
      </c>
      <c r="B1" s="39" t="s">
        <v>932</v>
      </c>
      <c r="C1" s="39" t="s">
        <v>999</v>
      </c>
    </row>
    <row r="2" spans="1:3" ht="14.4">
      <c r="A2" s="38"/>
      <c r="B2" s="62"/>
      <c r="C2" s="62"/>
    </row>
    <row r="3" spans="1:3" ht="14.4">
      <c r="A3" s="38"/>
      <c r="B3" s="62"/>
      <c r="C3" s="62"/>
    </row>
    <row r="4" spans="1:3" ht="15">
      <c r="A4" s="129" t="s">
        <v>1019</v>
      </c>
      <c r="B4" s="62"/>
      <c r="C4" s="62"/>
    </row>
  </sheetData>
  <phoneticPr fontId="1" type="noConversion"/>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2DF3-820A-4CB0-A60E-F60C3F0795B4}">
  <dimension ref="A1:C4"/>
  <sheetViews>
    <sheetView workbookViewId="0">
      <selection sqref="A1:C4"/>
    </sheetView>
  </sheetViews>
  <sheetFormatPr defaultRowHeight="13.8"/>
  <sheetData>
    <row r="1" spans="1:3" ht="28.8">
      <c r="A1" s="129" t="s">
        <v>258</v>
      </c>
      <c r="B1" s="39" t="s">
        <v>932</v>
      </c>
      <c r="C1" s="39" t="s">
        <v>999</v>
      </c>
    </row>
    <row r="2" spans="1:3" ht="14.4">
      <c r="A2" s="38"/>
      <c r="B2" s="62"/>
      <c r="C2" s="62"/>
    </row>
    <row r="3" spans="1:3" ht="14.4">
      <c r="A3" s="38"/>
      <c r="B3" s="62"/>
      <c r="C3" s="62"/>
    </row>
    <row r="4" spans="1:3" ht="15">
      <c r="A4" s="129" t="s">
        <v>1019</v>
      </c>
      <c r="B4" s="62"/>
      <c r="C4" s="62"/>
    </row>
  </sheetData>
  <phoneticPr fontId="1" type="noConversion"/>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CF515-2EB3-4A3C-BB7C-0DB0B2757DCA}">
  <dimension ref="A1:C4"/>
  <sheetViews>
    <sheetView workbookViewId="0">
      <selection activeCell="I12" sqref="I12"/>
    </sheetView>
  </sheetViews>
  <sheetFormatPr defaultRowHeight="13.8"/>
  <sheetData>
    <row r="1" spans="1:3" ht="28.8">
      <c r="A1" s="129" t="s">
        <v>258</v>
      </c>
      <c r="B1" s="39" t="s">
        <v>932</v>
      </c>
      <c r="C1" s="39" t="s">
        <v>999</v>
      </c>
    </row>
    <row r="2" spans="1:3" ht="14.4">
      <c r="A2" s="38"/>
      <c r="B2" s="62"/>
      <c r="C2" s="62"/>
    </row>
    <row r="3" spans="1:3" ht="14.4">
      <c r="A3" s="38"/>
      <c r="B3" s="62"/>
      <c r="C3" s="62"/>
    </row>
    <row r="4" spans="1:3" ht="15">
      <c r="A4" s="129" t="s">
        <v>1019</v>
      </c>
      <c r="B4" s="62"/>
      <c r="C4" s="62"/>
    </row>
  </sheetData>
  <phoneticPr fontId="1" type="noConversion"/>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5D404-8171-4E81-8794-4C6F3BA5C54C}">
  <dimension ref="A1:C4"/>
  <sheetViews>
    <sheetView workbookViewId="0">
      <selection activeCell="L23" sqref="L23"/>
    </sheetView>
  </sheetViews>
  <sheetFormatPr defaultRowHeight="13.8"/>
  <sheetData>
    <row r="1" spans="1:3" ht="28.8">
      <c r="A1" s="129" t="s">
        <v>258</v>
      </c>
      <c r="B1" s="39" t="s">
        <v>932</v>
      </c>
      <c r="C1" s="39" t="s">
        <v>999</v>
      </c>
    </row>
    <row r="2" spans="1:3" ht="14.4">
      <c r="A2" s="38"/>
      <c r="B2" s="62"/>
      <c r="C2" s="62"/>
    </row>
    <row r="3" spans="1:3" ht="14.4">
      <c r="A3" s="38"/>
      <c r="B3" s="62"/>
      <c r="C3" s="62"/>
    </row>
    <row r="4" spans="1:3" ht="15">
      <c r="A4" s="129" t="s">
        <v>1019</v>
      </c>
      <c r="B4" s="62"/>
      <c r="C4" s="62"/>
    </row>
  </sheetData>
  <phoneticPr fontId="1" type="noConversion"/>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EC552-A8FE-43F2-A444-87B6FF5BC53D}">
  <dimension ref="A1:C4"/>
  <sheetViews>
    <sheetView workbookViewId="0">
      <selection activeCell="L24" sqref="L24"/>
    </sheetView>
  </sheetViews>
  <sheetFormatPr defaultRowHeight="13.8"/>
  <sheetData>
    <row r="1" spans="1:3" ht="28.8">
      <c r="A1" s="129" t="s">
        <v>258</v>
      </c>
      <c r="B1" s="39" t="s">
        <v>932</v>
      </c>
      <c r="C1" s="39" t="s">
        <v>999</v>
      </c>
    </row>
    <row r="2" spans="1:3" ht="14.4">
      <c r="A2" s="38"/>
      <c r="B2" s="62"/>
      <c r="C2" s="62"/>
    </row>
    <row r="3" spans="1:3" ht="14.4">
      <c r="A3" s="38"/>
      <c r="B3" s="62"/>
      <c r="C3" s="62"/>
    </row>
    <row r="4" spans="1:3" ht="15">
      <c r="A4" s="129" t="s">
        <v>1019</v>
      </c>
      <c r="B4" s="62"/>
      <c r="C4" s="62"/>
    </row>
  </sheetData>
  <phoneticPr fontId="1" type="noConversion"/>
  <pageMargins left="0.7" right="0.7" top="0.75" bottom="0.75" header="0.3" footer="0.3"/>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E91CE-1A44-4FA4-A9BA-9DD962B9F590}">
  <dimension ref="A1:C4"/>
  <sheetViews>
    <sheetView workbookViewId="0">
      <selection activeCell="L22" sqref="L22"/>
    </sheetView>
  </sheetViews>
  <sheetFormatPr defaultRowHeight="13.8"/>
  <sheetData>
    <row r="1" spans="1:3" ht="28.8">
      <c r="A1" s="129" t="s">
        <v>258</v>
      </c>
      <c r="B1" s="39" t="s">
        <v>932</v>
      </c>
      <c r="C1" s="39" t="s">
        <v>999</v>
      </c>
    </row>
    <row r="2" spans="1:3" ht="14.4">
      <c r="A2" s="38"/>
      <c r="B2" s="62"/>
      <c r="C2" s="62"/>
    </row>
    <row r="3" spans="1:3" ht="14.4">
      <c r="A3" s="38"/>
      <c r="B3" s="62"/>
      <c r="C3" s="62"/>
    </row>
    <row r="4" spans="1:3" ht="15">
      <c r="A4" s="129" t="s">
        <v>1019</v>
      </c>
      <c r="B4" s="62"/>
      <c r="C4" s="62"/>
    </row>
  </sheetData>
  <phoneticPr fontId="1" type="noConversion"/>
  <pageMargins left="0.7" right="0.7" top="0.75" bottom="0.75" header="0.3" footer="0.3"/>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29DFD-440F-40B0-9064-124EAB6CF5DB}">
  <dimension ref="A1:C29"/>
  <sheetViews>
    <sheetView workbookViewId="0">
      <selection activeCell="H27" sqref="H27"/>
    </sheetView>
  </sheetViews>
  <sheetFormatPr defaultRowHeight="13.8"/>
  <cols>
    <col min="1" max="1" width="59.109375" customWidth="1"/>
  </cols>
  <sheetData>
    <row r="1" spans="1:3">
      <c r="A1" s="57" t="s">
        <v>1093</v>
      </c>
      <c r="B1" s="67" t="s">
        <v>932</v>
      </c>
      <c r="C1" s="67" t="s">
        <v>999</v>
      </c>
    </row>
    <row r="2" spans="1:3">
      <c r="A2" s="57" t="s">
        <v>1094</v>
      </c>
      <c r="B2" s="58"/>
      <c r="C2" s="58"/>
    </row>
    <row r="3" spans="1:3">
      <c r="A3" s="57" t="s">
        <v>1095</v>
      </c>
      <c r="B3" s="58"/>
      <c r="C3" s="58"/>
    </row>
    <row r="4" spans="1:3">
      <c r="A4" s="57" t="s">
        <v>1096</v>
      </c>
      <c r="B4" s="58"/>
      <c r="C4" s="58"/>
    </row>
    <row r="5" spans="1:3">
      <c r="A5" s="57" t="s">
        <v>1097</v>
      </c>
      <c r="B5" s="58"/>
      <c r="C5" s="58"/>
    </row>
    <row r="6" spans="1:3">
      <c r="A6" s="57" t="s">
        <v>1098</v>
      </c>
      <c r="B6" s="58"/>
      <c r="C6" s="58"/>
    </row>
    <row r="7" spans="1:3">
      <c r="A7" s="57" t="s">
        <v>1099</v>
      </c>
      <c r="B7" s="58"/>
      <c r="C7" s="58"/>
    </row>
    <row r="8" spans="1:3">
      <c r="A8" s="57" t="s">
        <v>1100</v>
      </c>
      <c r="B8" s="58"/>
      <c r="C8" s="58"/>
    </row>
    <row r="9" spans="1:3">
      <c r="A9" s="57" t="s">
        <v>1101</v>
      </c>
      <c r="B9" s="58"/>
      <c r="C9" s="58"/>
    </row>
    <row r="10" spans="1:3">
      <c r="A10" s="57" t="s">
        <v>1102</v>
      </c>
      <c r="B10" s="58"/>
      <c r="C10" s="58"/>
    </row>
    <row r="11" spans="1:3">
      <c r="A11" s="57" t="s">
        <v>1103</v>
      </c>
      <c r="B11" s="58"/>
      <c r="C11" s="58"/>
    </row>
    <row r="12" spans="1:3">
      <c r="A12" s="57" t="s">
        <v>1104</v>
      </c>
      <c r="B12" s="58"/>
      <c r="C12" s="58"/>
    </row>
    <row r="13" spans="1:3">
      <c r="A13" s="57" t="s">
        <v>1105</v>
      </c>
      <c r="B13" s="58"/>
      <c r="C13" s="58"/>
    </row>
    <row r="14" spans="1:3">
      <c r="A14" s="57" t="s">
        <v>1106</v>
      </c>
      <c r="B14" s="58"/>
      <c r="C14" s="58"/>
    </row>
    <row r="15" spans="1:3">
      <c r="A15" s="57" t="s">
        <v>1107</v>
      </c>
      <c r="B15" s="58"/>
      <c r="C15" s="58"/>
    </row>
    <row r="16" spans="1:3">
      <c r="A16" s="57" t="s">
        <v>1108</v>
      </c>
      <c r="B16" s="58"/>
      <c r="C16" s="58"/>
    </row>
    <row r="17" spans="1:3">
      <c r="A17" s="57" t="s">
        <v>1109</v>
      </c>
      <c r="B17" s="58"/>
      <c r="C17" s="58"/>
    </row>
    <row r="18" spans="1:3">
      <c r="A18" s="57" t="s">
        <v>286</v>
      </c>
      <c r="B18" s="58"/>
      <c r="C18" s="58"/>
    </row>
    <row r="19" spans="1:3">
      <c r="A19" s="57" t="s">
        <v>1110</v>
      </c>
      <c r="B19" s="58"/>
      <c r="C19" s="58"/>
    </row>
    <row r="20" spans="1:3">
      <c r="A20" s="57" t="s">
        <v>1111</v>
      </c>
      <c r="B20" s="58"/>
      <c r="C20" s="58"/>
    </row>
    <row r="21" spans="1:3">
      <c r="A21" s="57" t="s">
        <v>1112</v>
      </c>
      <c r="B21" s="58"/>
      <c r="C21" s="58"/>
    </row>
    <row r="22" spans="1:3">
      <c r="A22" s="57" t="s">
        <v>1113</v>
      </c>
      <c r="B22" s="58"/>
      <c r="C22" s="58"/>
    </row>
    <row r="23" spans="1:3">
      <c r="A23" s="57" t="s">
        <v>1114</v>
      </c>
      <c r="B23" s="58"/>
      <c r="C23" s="58"/>
    </row>
    <row r="24" spans="1:3">
      <c r="A24" s="57" t="s">
        <v>1115</v>
      </c>
      <c r="B24" s="58"/>
      <c r="C24" s="58"/>
    </row>
    <row r="25" spans="1:3">
      <c r="A25" s="57" t="s">
        <v>1116</v>
      </c>
      <c r="B25" s="58"/>
      <c r="C25" s="58"/>
    </row>
    <row r="26" spans="1:3">
      <c r="A26" s="57" t="s">
        <v>1117</v>
      </c>
      <c r="B26" s="58"/>
      <c r="C26" s="58"/>
    </row>
    <row r="27" spans="1:3">
      <c r="A27" s="57" t="s">
        <v>1118</v>
      </c>
      <c r="B27" s="58"/>
      <c r="C27" s="58"/>
    </row>
    <row r="28" spans="1:3">
      <c r="A28" s="57" t="s">
        <v>1119</v>
      </c>
      <c r="B28" s="58"/>
      <c r="C28" s="58"/>
    </row>
    <row r="29" spans="1:3">
      <c r="A29" s="57" t="s">
        <v>1120</v>
      </c>
      <c r="B29" s="58"/>
      <c r="C29" s="58"/>
    </row>
  </sheetData>
  <phoneticPr fontId="1" type="noConversion"/>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9A715-B4BD-4AFD-854B-F49DD2BC024F}">
  <dimension ref="A1:B11"/>
  <sheetViews>
    <sheetView workbookViewId="0">
      <selection activeCell="D24" sqref="D24"/>
    </sheetView>
  </sheetViews>
  <sheetFormatPr defaultRowHeight="13.8"/>
  <cols>
    <col min="1" max="1" width="52.5546875" customWidth="1"/>
  </cols>
  <sheetData>
    <row r="1" spans="1:2" ht="14.4" thickBot="1">
      <c r="A1" s="202" t="s">
        <v>258</v>
      </c>
      <c r="B1" s="189" t="s">
        <v>932</v>
      </c>
    </row>
    <row r="2" spans="1:2" ht="14.4" thickBot="1">
      <c r="A2" s="190" t="s">
        <v>1121</v>
      </c>
      <c r="B2" s="192"/>
    </row>
    <row r="3" spans="1:2" ht="14.4" thickBot="1">
      <c r="A3" s="203" t="s">
        <v>1122</v>
      </c>
      <c r="B3" s="192"/>
    </row>
    <row r="4" spans="1:2" ht="14.4" thickBot="1">
      <c r="A4" s="190" t="s">
        <v>1123</v>
      </c>
      <c r="B4" s="192"/>
    </row>
    <row r="5" spans="1:2" ht="14.4" thickBot="1">
      <c r="A5" s="190" t="s">
        <v>1124</v>
      </c>
      <c r="B5" s="192"/>
    </row>
    <row r="6" spans="1:2" ht="14.4" thickBot="1">
      <c r="A6" s="204" t="s">
        <v>1125</v>
      </c>
      <c r="B6" s="192"/>
    </row>
    <row r="7" spans="1:2" ht="14.4" thickBot="1">
      <c r="A7" s="205" t="s">
        <v>1126</v>
      </c>
      <c r="B7" s="192"/>
    </row>
    <row r="8" spans="1:2" ht="14.4" thickBot="1">
      <c r="A8" s="190" t="s">
        <v>1127</v>
      </c>
      <c r="B8" s="192"/>
    </row>
    <row r="9" spans="1:2" ht="14.4" thickBot="1">
      <c r="A9" s="203" t="s">
        <v>1122</v>
      </c>
      <c r="B9" s="192"/>
    </row>
    <row r="10" spans="1:2" ht="14.4" thickBot="1">
      <c r="A10" s="205" t="s">
        <v>1126</v>
      </c>
      <c r="B10" s="192"/>
    </row>
    <row r="11" spans="1:2" ht="14.4" thickBot="1">
      <c r="A11" s="190" t="s">
        <v>1128</v>
      </c>
      <c r="B11" s="192"/>
    </row>
  </sheetData>
  <phoneticPr fontId="1" type="noConversion"/>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5A1E2-3064-4A39-A179-663DCA910F34}">
  <dimension ref="A1:B11"/>
  <sheetViews>
    <sheetView workbookViewId="0">
      <selection activeCell="A12" sqref="A12"/>
    </sheetView>
  </sheetViews>
  <sheetFormatPr defaultRowHeight="13.8"/>
  <cols>
    <col min="1" max="1" width="72.109375" customWidth="1"/>
  </cols>
  <sheetData>
    <row r="1" spans="1:2">
      <c r="A1" s="151" t="s">
        <v>258</v>
      </c>
      <c r="B1" s="67" t="s">
        <v>932</v>
      </c>
    </row>
    <row r="2" spans="1:2">
      <c r="A2" s="150" t="s">
        <v>1129</v>
      </c>
      <c r="B2" s="58"/>
    </row>
    <row r="3" spans="1:2">
      <c r="A3" s="206" t="s">
        <v>1122</v>
      </c>
      <c r="B3" s="58"/>
    </row>
    <row r="4" spans="1:2">
      <c r="A4" s="150" t="s">
        <v>1123</v>
      </c>
      <c r="B4" s="58"/>
    </row>
    <row r="5" spans="1:2">
      <c r="A5" s="150" t="s">
        <v>1130</v>
      </c>
      <c r="B5" s="58"/>
    </row>
    <row r="6" spans="1:2">
      <c r="A6" s="207" t="s">
        <v>1125</v>
      </c>
      <c r="B6" s="58"/>
    </row>
    <row r="7" spans="1:2">
      <c r="A7" s="208" t="s">
        <v>1126</v>
      </c>
      <c r="B7" s="58"/>
    </row>
    <row r="8" spans="1:2">
      <c r="A8" s="57" t="s">
        <v>1131</v>
      </c>
      <c r="B8" s="58"/>
    </row>
    <row r="9" spans="1:2">
      <c r="A9" s="206" t="s">
        <v>1122</v>
      </c>
      <c r="B9" s="58"/>
    </row>
    <row r="10" spans="1:2">
      <c r="A10" s="208" t="s">
        <v>1126</v>
      </c>
      <c r="B10" s="58"/>
    </row>
    <row r="11" spans="1:2">
      <c r="A11" s="150" t="s">
        <v>1132</v>
      </c>
      <c r="B11" s="58"/>
    </row>
  </sheetData>
  <phoneticPr fontId="1" type="noConversion"/>
  <pageMargins left="0.7" right="0.7" top="0.75" bottom="0.75" header="0.3" footer="0.3"/>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A463-818C-4C23-8807-3FB0A0665373}">
  <dimension ref="A1:C12"/>
  <sheetViews>
    <sheetView workbookViewId="0">
      <selection activeCell="G27" sqref="G27"/>
    </sheetView>
  </sheetViews>
  <sheetFormatPr defaultRowHeight="13.8"/>
  <cols>
    <col min="1" max="1" width="47.6640625" customWidth="1"/>
  </cols>
  <sheetData>
    <row r="1" spans="1:3">
      <c r="A1" s="57" t="s">
        <v>258</v>
      </c>
      <c r="B1" s="67" t="s">
        <v>290</v>
      </c>
      <c r="C1" s="67" t="s">
        <v>405</v>
      </c>
    </row>
    <row r="2" spans="1:3">
      <c r="A2" s="57" t="s">
        <v>1133</v>
      </c>
      <c r="B2" s="58"/>
      <c r="C2" s="58"/>
    </row>
    <row r="3" spans="1:3">
      <c r="A3" s="57" t="s">
        <v>1134</v>
      </c>
      <c r="B3" s="58"/>
      <c r="C3" s="58"/>
    </row>
    <row r="4" spans="1:3">
      <c r="A4" s="57" t="s">
        <v>1135</v>
      </c>
      <c r="B4" s="58"/>
      <c r="C4" s="58"/>
    </row>
    <row r="5" spans="1:3">
      <c r="A5" s="57" t="s">
        <v>1136</v>
      </c>
      <c r="B5" s="58"/>
      <c r="C5" s="58"/>
    </row>
    <row r="6" spans="1:3">
      <c r="A6" s="57" t="s">
        <v>1137</v>
      </c>
      <c r="B6" s="58"/>
      <c r="C6" s="58"/>
    </row>
    <row r="7" spans="1:3">
      <c r="A7" s="57" t="s">
        <v>1138</v>
      </c>
      <c r="B7" s="58"/>
      <c r="C7" s="58"/>
    </row>
    <row r="8" spans="1:3">
      <c r="A8" s="57" t="s">
        <v>1139</v>
      </c>
      <c r="B8" s="58"/>
      <c r="C8" s="58"/>
    </row>
    <row r="9" spans="1:3">
      <c r="A9" s="57" t="s">
        <v>1140</v>
      </c>
      <c r="B9" s="58"/>
      <c r="C9" s="58"/>
    </row>
    <row r="10" spans="1:3">
      <c r="A10" s="57" t="s">
        <v>1141</v>
      </c>
      <c r="B10" s="58"/>
      <c r="C10" s="58"/>
    </row>
    <row r="11" spans="1:3">
      <c r="A11" s="57" t="s">
        <v>1142</v>
      </c>
      <c r="B11" s="58"/>
      <c r="C11" s="58"/>
    </row>
    <row r="12" spans="1:3">
      <c r="A12" s="57" t="s">
        <v>1143</v>
      </c>
      <c r="B12" s="150"/>
      <c r="C12" s="150"/>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E2F14-53CD-4991-8BA2-AED810F7930A}">
  <dimension ref="A1:C7"/>
  <sheetViews>
    <sheetView workbookViewId="0">
      <selection activeCell="C31" sqref="C31"/>
    </sheetView>
  </sheetViews>
  <sheetFormatPr defaultRowHeight="13.8"/>
  <cols>
    <col min="1" max="1" width="57.77734375" bestFit="1" customWidth="1"/>
  </cols>
  <sheetData>
    <row r="1" spans="1:3">
      <c r="A1" s="47" t="s">
        <v>106</v>
      </c>
      <c r="B1" t="s">
        <v>104</v>
      </c>
      <c r="C1" t="s">
        <v>105</v>
      </c>
    </row>
    <row r="2" spans="1:3">
      <c r="A2" t="s">
        <v>110</v>
      </c>
    </row>
    <row r="3" spans="1:3">
      <c r="A3" t="s">
        <v>107</v>
      </c>
    </row>
    <row r="4" spans="1:3">
      <c r="A4" t="s">
        <v>111</v>
      </c>
    </row>
    <row r="5" spans="1:3">
      <c r="A5" t="s">
        <v>108</v>
      </c>
    </row>
    <row r="6" spans="1:3">
      <c r="A6" t="s">
        <v>109</v>
      </c>
    </row>
    <row r="7" spans="1:3">
      <c r="A7" t="s">
        <v>112</v>
      </c>
    </row>
  </sheetData>
  <phoneticPr fontId="1" type="noConversion"/>
  <pageMargins left="0.7" right="0.7" top="0.75" bottom="0.75" header="0.3" footer="0.3"/>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CC3EB-F814-4A5C-B6E1-2B713055B651}">
  <dimension ref="A1:C11"/>
  <sheetViews>
    <sheetView workbookViewId="0">
      <selection activeCell="D6" sqref="D6"/>
    </sheetView>
  </sheetViews>
  <sheetFormatPr defaultRowHeight="13.8"/>
  <sheetData>
    <row r="1" spans="1:3" ht="28.8">
      <c r="A1" s="102" t="s">
        <v>548</v>
      </c>
      <c r="B1" s="39" t="s">
        <v>413</v>
      </c>
      <c r="C1" s="39" t="s">
        <v>1144</v>
      </c>
    </row>
    <row r="2" spans="1:3" ht="14.4">
      <c r="A2" s="102" t="s">
        <v>0</v>
      </c>
      <c r="B2" s="62"/>
      <c r="C2" s="102"/>
    </row>
    <row r="3" spans="1:3" ht="28.8">
      <c r="A3" s="102" t="s">
        <v>5</v>
      </c>
      <c r="B3" s="209"/>
      <c r="C3" s="210"/>
    </row>
    <row r="4" spans="1:3" ht="14.4">
      <c r="A4" s="102" t="s">
        <v>6</v>
      </c>
      <c r="B4" s="209"/>
      <c r="C4" s="199"/>
    </row>
    <row r="5" spans="1:3" ht="14.4">
      <c r="A5" s="102" t="s">
        <v>9</v>
      </c>
      <c r="B5" s="62"/>
      <c r="C5" s="102"/>
    </row>
    <row r="6" spans="1:3" ht="14.4">
      <c r="A6" s="102" t="s">
        <v>79</v>
      </c>
      <c r="B6" s="62"/>
      <c r="C6" s="102"/>
    </row>
    <row r="7" spans="1:3" ht="14.4">
      <c r="A7" s="102" t="s">
        <v>98</v>
      </c>
      <c r="B7" s="62"/>
      <c r="C7" s="102"/>
    </row>
    <row r="8" spans="1:3" ht="14.4">
      <c r="A8" s="102" t="s">
        <v>677</v>
      </c>
      <c r="B8" s="62"/>
      <c r="C8" s="102"/>
    </row>
    <row r="9" spans="1:3" ht="14.4">
      <c r="A9" s="102" t="s">
        <v>99</v>
      </c>
      <c r="B9" s="62"/>
      <c r="C9" s="102"/>
    </row>
    <row r="10" spans="1:3" ht="14.4">
      <c r="A10" s="102" t="s">
        <v>13</v>
      </c>
      <c r="B10" s="62"/>
      <c r="C10" s="102"/>
    </row>
    <row r="11" spans="1:3" ht="14.4">
      <c r="A11" s="102" t="s">
        <v>797</v>
      </c>
      <c r="B11" s="62"/>
      <c r="C11" s="102"/>
    </row>
  </sheetData>
  <phoneticPr fontId="1" type="noConversion"/>
  <pageMargins left="0.7" right="0.7" top="0.75" bottom="0.75" header="0.3" footer="0.3"/>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0C9C0-E11D-4953-B237-55369B75E2AF}">
  <dimension ref="A1:D27"/>
  <sheetViews>
    <sheetView workbookViewId="0">
      <selection activeCell="I24" sqref="I24"/>
    </sheetView>
  </sheetViews>
  <sheetFormatPr defaultRowHeight="13.8"/>
  <cols>
    <col min="1" max="1" width="16.109375" bestFit="1" customWidth="1"/>
    <col min="2" max="2" width="13.88671875" bestFit="1" customWidth="1"/>
    <col min="3" max="3" width="9.5546875" bestFit="1" customWidth="1"/>
    <col min="4" max="4" width="22.6640625" bestFit="1" customWidth="1"/>
  </cols>
  <sheetData>
    <row r="1" spans="1:4" ht="14.4">
      <c r="A1" s="102" t="s">
        <v>548</v>
      </c>
      <c r="B1" s="39" t="s">
        <v>1145</v>
      </c>
      <c r="C1" s="39" t="s">
        <v>1146</v>
      </c>
      <c r="D1" s="39" t="s">
        <v>1147</v>
      </c>
    </row>
    <row r="2" spans="1:4" ht="14.4">
      <c r="A2" s="102" t="s">
        <v>0</v>
      </c>
      <c r="B2" s="62"/>
      <c r="C2" s="62"/>
      <c r="D2" s="62"/>
    </row>
    <row r="3" spans="1:4" ht="14.4">
      <c r="A3" s="102" t="s">
        <v>1148</v>
      </c>
      <c r="B3" s="62"/>
      <c r="C3" s="62"/>
      <c r="D3" s="62"/>
    </row>
    <row r="4" spans="1:4" ht="14.4">
      <c r="A4" s="102" t="s">
        <v>1149</v>
      </c>
      <c r="B4" s="62"/>
      <c r="C4" s="62"/>
      <c r="D4" s="62"/>
    </row>
    <row r="5" spans="1:4" ht="14.4">
      <c r="A5" s="102" t="s">
        <v>1150</v>
      </c>
      <c r="B5" s="62"/>
      <c r="C5" s="62"/>
      <c r="D5" s="62"/>
    </row>
    <row r="6" spans="1:4" ht="14.4">
      <c r="A6" s="102" t="s">
        <v>1151</v>
      </c>
      <c r="B6" s="62"/>
      <c r="C6" s="62"/>
      <c r="D6" s="62"/>
    </row>
    <row r="7" spans="1:4" ht="14.4">
      <c r="A7" s="102" t="s">
        <v>9</v>
      </c>
      <c r="B7" s="62"/>
      <c r="C7" s="62"/>
      <c r="D7" s="62"/>
    </row>
    <row r="8" spans="1:4" ht="14.4">
      <c r="A8" s="102" t="s">
        <v>1148</v>
      </c>
      <c r="B8" s="62"/>
      <c r="C8" s="62"/>
      <c r="D8" s="62"/>
    </row>
    <row r="9" spans="1:4" ht="14.4">
      <c r="A9" s="102" t="s">
        <v>1149</v>
      </c>
      <c r="B9" s="62"/>
      <c r="C9" s="62"/>
      <c r="D9" s="62"/>
    </row>
    <row r="10" spans="1:4" ht="14.4">
      <c r="A10" s="102" t="s">
        <v>1150</v>
      </c>
      <c r="B10" s="62"/>
      <c r="C10" s="62"/>
      <c r="D10" s="62"/>
    </row>
    <row r="11" spans="1:4" ht="14.4">
      <c r="A11" s="102" t="s">
        <v>1151</v>
      </c>
      <c r="B11" s="62"/>
      <c r="C11" s="62"/>
      <c r="D11" s="62"/>
    </row>
    <row r="12" spans="1:4" ht="14.4">
      <c r="A12" s="102" t="s">
        <v>1152</v>
      </c>
      <c r="B12" s="62"/>
      <c r="C12" s="62"/>
      <c r="D12" s="62"/>
    </row>
    <row r="13" spans="1:4" ht="14.4">
      <c r="A13" s="102" t="s">
        <v>1148</v>
      </c>
      <c r="B13" s="62"/>
      <c r="C13" s="62"/>
      <c r="D13" s="62"/>
    </row>
    <row r="14" spans="1:4" ht="14.4">
      <c r="A14" s="102" t="s">
        <v>1149</v>
      </c>
      <c r="B14" s="62"/>
      <c r="C14" s="62"/>
      <c r="D14" s="62"/>
    </row>
    <row r="15" spans="1:4" ht="14.4">
      <c r="A15" s="102" t="s">
        <v>1150</v>
      </c>
      <c r="B15" s="62"/>
      <c r="C15" s="62"/>
      <c r="D15" s="62"/>
    </row>
    <row r="16" spans="1:4" ht="14.4">
      <c r="A16" s="102" t="s">
        <v>1151</v>
      </c>
      <c r="B16" s="62"/>
      <c r="C16" s="62"/>
      <c r="D16" s="62"/>
    </row>
    <row r="17" spans="1:4" ht="14.4">
      <c r="A17" s="102" t="s">
        <v>102</v>
      </c>
      <c r="B17" s="62"/>
      <c r="C17" s="62"/>
      <c r="D17" s="62"/>
    </row>
    <row r="18" spans="1:4" ht="14.4">
      <c r="A18" s="102" t="s">
        <v>1148</v>
      </c>
      <c r="B18" s="62"/>
      <c r="C18" s="62"/>
      <c r="D18" s="62"/>
    </row>
    <row r="19" spans="1:4" ht="14.4">
      <c r="A19" s="102" t="s">
        <v>1149</v>
      </c>
      <c r="B19" s="62"/>
      <c r="C19" s="62"/>
      <c r="D19" s="62"/>
    </row>
    <row r="20" spans="1:4" ht="14.4">
      <c r="A20" s="102" t="s">
        <v>1150</v>
      </c>
      <c r="B20" s="62"/>
      <c r="C20" s="62"/>
      <c r="D20" s="62"/>
    </row>
    <row r="21" spans="1:4" ht="14.4">
      <c r="A21" s="102" t="s">
        <v>1151</v>
      </c>
      <c r="B21" s="62"/>
      <c r="C21" s="62"/>
      <c r="D21" s="62"/>
    </row>
    <row r="22" spans="1:4" ht="14.4">
      <c r="A22" s="102" t="s">
        <v>1153</v>
      </c>
      <c r="B22" s="62"/>
      <c r="C22" s="62"/>
      <c r="D22" s="62"/>
    </row>
    <row r="23" spans="1:4" ht="14.4">
      <c r="A23" s="102" t="s">
        <v>1154</v>
      </c>
      <c r="B23" s="62"/>
      <c r="C23" s="62"/>
      <c r="D23" s="62"/>
    </row>
    <row r="24" spans="1:4" ht="14.4">
      <c r="A24" s="102" t="s">
        <v>1149</v>
      </c>
      <c r="B24" s="62"/>
      <c r="C24" s="62"/>
      <c r="D24" s="62"/>
    </row>
    <row r="25" spans="1:4" ht="14.4">
      <c r="A25" s="102" t="s">
        <v>1150</v>
      </c>
      <c r="B25" s="62"/>
      <c r="C25" s="62"/>
      <c r="D25" s="62"/>
    </row>
    <row r="26" spans="1:4" ht="14.4">
      <c r="A26" s="102" t="s">
        <v>1151</v>
      </c>
      <c r="B26" s="62"/>
      <c r="C26" s="62"/>
      <c r="D26" s="62"/>
    </row>
    <row r="27" spans="1:4" ht="14.4">
      <c r="A27" s="102" t="s">
        <v>13</v>
      </c>
      <c r="B27" s="62"/>
      <c r="C27" s="62"/>
      <c r="D27" s="62"/>
    </row>
  </sheetData>
  <phoneticPr fontId="1" type="noConversion"/>
  <pageMargins left="0.7" right="0.7" top="0.75" bottom="0.75" header="0.3" footer="0.3"/>
  <pageSetup paperSize="9"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5E34F-8F9B-4D92-8474-822BAEB04202}">
  <dimension ref="A1:B7"/>
  <sheetViews>
    <sheetView topLeftCell="A2" workbookViewId="0">
      <selection activeCell="F22" sqref="F22"/>
    </sheetView>
  </sheetViews>
  <sheetFormatPr defaultRowHeight="13.8"/>
  <cols>
    <col min="1" max="1" width="57.77734375" bestFit="1" customWidth="1"/>
  </cols>
  <sheetData>
    <row r="1" spans="1:2">
      <c r="A1" s="47" t="s">
        <v>106</v>
      </c>
      <c r="B1" t="s">
        <v>105</v>
      </c>
    </row>
    <row r="2" spans="1:2">
      <c r="A2" t="s">
        <v>110</v>
      </c>
    </row>
    <row r="3" spans="1:2">
      <c r="A3" t="s">
        <v>107</v>
      </c>
    </row>
    <row r="4" spans="1:2">
      <c r="A4" t="s">
        <v>111</v>
      </c>
    </row>
    <row r="5" spans="1:2">
      <c r="A5" t="s">
        <v>108</v>
      </c>
    </row>
    <row r="6" spans="1:2">
      <c r="A6" t="s">
        <v>109</v>
      </c>
    </row>
    <row r="7" spans="1:2">
      <c r="A7" t="s">
        <v>112</v>
      </c>
    </row>
  </sheetData>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A0ACA-C24A-4292-B91D-9639EC75FC2F}">
  <dimension ref="A1:B8"/>
  <sheetViews>
    <sheetView workbookViewId="0">
      <selection activeCell="C20" sqref="C20"/>
    </sheetView>
  </sheetViews>
  <sheetFormatPr defaultRowHeight="13.8"/>
  <cols>
    <col min="1" max="1" width="16.109375" bestFit="1" customWidth="1"/>
    <col min="2" max="2" width="90.6640625" bestFit="1" customWidth="1"/>
  </cols>
  <sheetData>
    <row r="1" spans="1:2" ht="15" thickTop="1">
      <c r="A1" s="48" t="s">
        <v>113</v>
      </c>
      <c r="B1" s="49" t="s">
        <v>114</v>
      </c>
    </row>
    <row r="2" spans="1:2" ht="14.4">
      <c r="A2" s="50" t="s">
        <v>115</v>
      </c>
      <c r="B2" s="51" t="s">
        <v>116</v>
      </c>
    </row>
    <row r="3" spans="1:2" ht="14.4">
      <c r="A3" s="50" t="s">
        <v>117</v>
      </c>
      <c r="B3" s="51" t="s">
        <v>118</v>
      </c>
    </row>
    <row r="4" spans="1:2" ht="14.4">
      <c r="A4" s="50" t="s">
        <v>119</v>
      </c>
      <c r="B4" s="51" t="s">
        <v>120</v>
      </c>
    </row>
    <row r="5" spans="1:2" ht="14.4">
      <c r="A5" s="50" t="s">
        <v>121</v>
      </c>
      <c r="B5" s="51" t="s">
        <v>122</v>
      </c>
    </row>
    <row r="6" spans="1:2" ht="14.4">
      <c r="A6" s="52" t="s">
        <v>123</v>
      </c>
      <c r="B6" s="53" t="s">
        <v>124</v>
      </c>
    </row>
    <row r="7" spans="1:2" ht="15" thickBot="1">
      <c r="A7" s="54" t="s">
        <v>125</v>
      </c>
      <c r="B7" s="55" t="s">
        <v>126</v>
      </c>
    </row>
    <row r="8" spans="1:2" ht="14.4" thickTop="1"/>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1DE66-CB85-48DF-9E88-D333CF121F75}">
  <dimension ref="A1:N187"/>
  <sheetViews>
    <sheetView workbookViewId="0">
      <selection activeCell="C19" sqref="C19"/>
    </sheetView>
  </sheetViews>
  <sheetFormatPr defaultRowHeight="13.8"/>
  <cols>
    <col min="1" max="1" width="40.21875" bestFit="1" customWidth="1"/>
    <col min="2" max="2" width="27.109375" style="250" customWidth="1"/>
    <col min="3" max="3" width="40.6640625" customWidth="1"/>
    <col min="5" max="5" width="27" customWidth="1"/>
    <col min="6" max="6" width="7.77734375" bestFit="1" customWidth="1"/>
    <col min="7" max="7" width="17.109375" style="70" bestFit="1" customWidth="1"/>
    <col min="8" max="11" width="18.109375" style="70" bestFit="1" customWidth="1"/>
    <col min="12" max="12" width="8.88671875" style="70"/>
    <col min="13" max="13" width="17.109375" style="251" bestFit="1" customWidth="1"/>
  </cols>
  <sheetData>
    <row r="1" spans="1:14">
      <c r="A1" t="s">
        <v>233</v>
      </c>
      <c r="B1" s="213" t="s">
        <v>1201</v>
      </c>
      <c r="C1" t="s">
        <v>1202</v>
      </c>
      <c r="D1" t="s">
        <v>1203</v>
      </c>
      <c r="E1" t="s">
        <v>1204</v>
      </c>
      <c r="F1" t="s">
        <v>1205</v>
      </c>
      <c r="G1" s="70" t="s">
        <v>933</v>
      </c>
      <c r="H1" s="70" t="s">
        <v>1206</v>
      </c>
      <c r="I1" s="70" t="s">
        <v>1207</v>
      </c>
      <c r="J1" s="70" t="s">
        <v>1208</v>
      </c>
      <c r="K1" s="70" t="s">
        <v>1209</v>
      </c>
      <c r="L1" s="70" t="s">
        <v>1205</v>
      </c>
      <c r="M1" s="251" t="s">
        <v>590</v>
      </c>
      <c r="N1" s="70"/>
    </row>
    <row r="2" spans="1:14">
      <c r="B2" s="250" t="str">
        <f>_xlfn.IFNA(VLOOKUP(D2,标准编码!A:B,2,0),"")</f>
        <v/>
      </c>
    </row>
    <row r="3" spans="1:14">
      <c r="B3" s="250" t="str">
        <f>_xlfn.IFNA(VLOOKUP(D3,标准编码!A:B,2,0),"")</f>
        <v/>
      </c>
    </row>
    <row r="4" spans="1:14">
      <c r="B4" s="250" t="str">
        <f>_xlfn.IFNA(VLOOKUP(D4,标准编码!A:B,2,0),"")</f>
        <v/>
      </c>
    </row>
    <row r="5" spans="1:14">
      <c r="B5" s="250" t="str">
        <f>_xlfn.IFNA(VLOOKUP(D5,标准编码!A:B,2,0),"")</f>
        <v/>
      </c>
    </row>
    <row r="6" spans="1:14">
      <c r="B6" s="250" t="str">
        <f>_xlfn.IFNA(VLOOKUP(D6,标准编码!A:B,2,0),"")</f>
        <v/>
      </c>
    </row>
    <row r="7" spans="1:14">
      <c r="B7" s="250" t="str">
        <f>_xlfn.IFNA(VLOOKUP(D7,标准编码!A:B,2,0),"")</f>
        <v/>
      </c>
    </row>
    <row r="8" spans="1:14">
      <c r="B8" s="250" t="str">
        <f>_xlfn.IFNA(VLOOKUP(D8,标准编码!A:B,2,0),"")</f>
        <v/>
      </c>
    </row>
    <row r="9" spans="1:14">
      <c r="B9" s="250" t="str">
        <f>_xlfn.IFNA(VLOOKUP(D9,标准编码!A:B,2,0),"")</f>
        <v/>
      </c>
    </row>
    <row r="10" spans="1:14">
      <c r="B10" s="250" t="str">
        <f>_xlfn.IFNA(VLOOKUP(D10,标准编码!A:B,2,0),"")</f>
        <v/>
      </c>
    </row>
    <row r="11" spans="1:14">
      <c r="B11" s="250" t="str">
        <f>_xlfn.IFNA(VLOOKUP(D11,标准编码!A:B,2,0),"")</f>
        <v/>
      </c>
    </row>
    <row r="12" spans="1:14">
      <c r="B12" s="250" t="str">
        <f>_xlfn.IFNA(VLOOKUP(D12,标准编码!A:B,2,0),"")</f>
        <v/>
      </c>
    </row>
    <row r="13" spans="1:14">
      <c r="B13" s="250" t="str">
        <f>_xlfn.IFNA(VLOOKUP(D13,标准编码!A:B,2,0),"")</f>
        <v/>
      </c>
    </row>
    <row r="14" spans="1:14">
      <c r="B14" s="250" t="str">
        <f>_xlfn.IFNA(VLOOKUP(D14,标准编码!A:B,2,0),"")</f>
        <v/>
      </c>
    </row>
    <row r="15" spans="1:14">
      <c r="B15" s="250" t="str">
        <f>_xlfn.IFNA(VLOOKUP(D15,标准编码!A:B,2,0),"")</f>
        <v/>
      </c>
    </row>
    <row r="16" spans="1:14">
      <c r="B16" s="250" t="str">
        <f>_xlfn.IFNA(VLOOKUP(D16,标准编码!A:B,2,0),"")</f>
        <v/>
      </c>
    </row>
    <row r="17" spans="2:2">
      <c r="B17" s="250" t="str">
        <f>_xlfn.IFNA(VLOOKUP(D17,标准编码!A:B,2,0),"")</f>
        <v/>
      </c>
    </row>
    <row r="18" spans="2:2">
      <c r="B18" s="250" t="str">
        <f>_xlfn.IFNA(VLOOKUP(D18,标准编码!A:B,2,0),"")</f>
        <v/>
      </c>
    </row>
    <row r="19" spans="2:2">
      <c r="B19" s="250" t="str">
        <f>_xlfn.IFNA(VLOOKUP(D19,标准编码!A:B,2,0),"")</f>
        <v/>
      </c>
    </row>
    <row r="20" spans="2:2">
      <c r="B20" s="250" t="str">
        <f>_xlfn.IFNA(VLOOKUP(D20,标准编码!A:B,2,0),"")</f>
        <v/>
      </c>
    </row>
    <row r="21" spans="2:2">
      <c r="B21" s="250" t="str">
        <f>_xlfn.IFNA(VLOOKUP(D21,标准编码!A:B,2,0),"")</f>
        <v/>
      </c>
    </row>
    <row r="22" spans="2:2">
      <c r="B22" s="250" t="str">
        <f>_xlfn.IFNA(VLOOKUP(D22,标准编码!A:B,2,0),"")</f>
        <v/>
      </c>
    </row>
    <row r="23" spans="2:2">
      <c r="B23" s="250" t="str">
        <f>_xlfn.IFNA(VLOOKUP(D23,标准编码!A:B,2,0),"")</f>
        <v/>
      </c>
    </row>
    <row r="24" spans="2:2">
      <c r="B24" s="250" t="str">
        <f>_xlfn.IFNA(VLOOKUP(D24,标准编码!A:B,2,0),"")</f>
        <v/>
      </c>
    </row>
    <row r="25" spans="2:2">
      <c r="B25" s="250" t="str">
        <f>_xlfn.IFNA(VLOOKUP(D25,标准编码!A:B,2,0),"")</f>
        <v/>
      </c>
    </row>
    <row r="26" spans="2:2">
      <c r="B26" s="250" t="str">
        <f>_xlfn.IFNA(VLOOKUP(D26,标准编码!A:B,2,0),"")</f>
        <v/>
      </c>
    </row>
    <row r="27" spans="2:2">
      <c r="B27" s="250" t="str">
        <f>_xlfn.IFNA(VLOOKUP(D27,标准编码!A:B,2,0),"")</f>
        <v/>
      </c>
    </row>
    <row r="28" spans="2:2">
      <c r="B28" s="250" t="str">
        <f>_xlfn.IFNA(VLOOKUP(D28,标准编码!A:B,2,0),"")</f>
        <v/>
      </c>
    </row>
    <row r="29" spans="2:2">
      <c r="B29" s="250" t="str">
        <f>_xlfn.IFNA(VLOOKUP(D29,标准编码!A:B,2,0),"")</f>
        <v/>
      </c>
    </row>
    <row r="30" spans="2:2">
      <c r="B30" s="250" t="str">
        <f>_xlfn.IFNA(VLOOKUP(D30,标准编码!A:B,2,0),"")</f>
        <v/>
      </c>
    </row>
    <row r="31" spans="2:2">
      <c r="B31" s="250" t="str">
        <f>_xlfn.IFNA(VLOOKUP(D31,标准编码!A:B,2,0),"")</f>
        <v/>
      </c>
    </row>
    <row r="32" spans="2:2">
      <c r="B32" s="250" t="str">
        <f>_xlfn.IFNA(VLOOKUP(D32,标准编码!A:B,2,0),"")</f>
        <v/>
      </c>
    </row>
    <row r="33" spans="2:2">
      <c r="B33" s="250" t="str">
        <f>_xlfn.IFNA(VLOOKUP(D33,标准编码!A:B,2,0),"")</f>
        <v/>
      </c>
    </row>
    <row r="34" spans="2:2">
      <c r="B34" s="250" t="str">
        <f>_xlfn.IFNA(VLOOKUP(D34,标准编码!A:B,2,0),"")</f>
        <v/>
      </c>
    </row>
    <row r="35" spans="2:2">
      <c r="B35" s="250" t="str">
        <f>_xlfn.IFNA(VLOOKUP(D35,标准编码!A:B,2,0),"")</f>
        <v/>
      </c>
    </row>
    <row r="36" spans="2:2">
      <c r="B36" s="250" t="str">
        <f>_xlfn.IFNA(VLOOKUP(D36,标准编码!A:B,2,0),"")</f>
        <v/>
      </c>
    </row>
    <row r="37" spans="2:2">
      <c r="B37" s="250" t="str">
        <f>_xlfn.IFNA(VLOOKUP(D37,标准编码!A:B,2,0),"")</f>
        <v/>
      </c>
    </row>
    <row r="38" spans="2:2">
      <c r="B38" s="250" t="str">
        <f>_xlfn.IFNA(VLOOKUP(D38,标准编码!A:B,2,0),"")</f>
        <v/>
      </c>
    </row>
    <row r="39" spans="2:2">
      <c r="B39" s="250" t="str">
        <f>_xlfn.IFNA(VLOOKUP(D39,标准编码!A:B,2,0),"")</f>
        <v/>
      </c>
    </row>
    <row r="40" spans="2:2">
      <c r="B40" s="250" t="str">
        <f>_xlfn.IFNA(VLOOKUP(D40,标准编码!A:B,2,0),"")</f>
        <v/>
      </c>
    </row>
    <row r="41" spans="2:2">
      <c r="B41" s="250" t="str">
        <f>_xlfn.IFNA(VLOOKUP(D41,标准编码!A:B,2,0),"")</f>
        <v/>
      </c>
    </row>
    <row r="42" spans="2:2">
      <c r="B42" s="250" t="str">
        <f>_xlfn.IFNA(VLOOKUP(D42,标准编码!A:B,2,0),"")</f>
        <v/>
      </c>
    </row>
    <row r="43" spans="2:2">
      <c r="B43" s="250" t="str">
        <f>_xlfn.IFNA(VLOOKUP(D43,标准编码!A:B,2,0),"")</f>
        <v/>
      </c>
    </row>
    <row r="44" spans="2:2">
      <c r="B44" s="250" t="str">
        <f>_xlfn.IFNA(VLOOKUP(D44,标准编码!A:B,2,0),"")</f>
        <v/>
      </c>
    </row>
    <row r="45" spans="2:2">
      <c r="B45" s="250" t="str">
        <f>_xlfn.IFNA(VLOOKUP(D45,标准编码!A:B,2,0),"")</f>
        <v/>
      </c>
    </row>
    <row r="46" spans="2:2">
      <c r="B46" s="250" t="str">
        <f>_xlfn.IFNA(VLOOKUP(D46,标准编码!A:B,2,0),"")</f>
        <v/>
      </c>
    </row>
    <row r="47" spans="2:2">
      <c r="B47" s="250" t="str">
        <f>_xlfn.IFNA(VLOOKUP(D47,标准编码!A:B,2,0),"")</f>
        <v/>
      </c>
    </row>
    <row r="48" spans="2:2">
      <c r="B48" s="250" t="str">
        <f>_xlfn.IFNA(VLOOKUP(D48,标准编码!A:B,2,0),"")</f>
        <v/>
      </c>
    </row>
    <row r="49" spans="2:2">
      <c r="B49" s="250" t="str">
        <f>_xlfn.IFNA(VLOOKUP(D49,标准编码!A:B,2,0),"")</f>
        <v/>
      </c>
    </row>
    <row r="50" spans="2:2">
      <c r="B50" s="250" t="str">
        <f>_xlfn.IFNA(VLOOKUP(D50,标准编码!A:B,2,0),"")</f>
        <v/>
      </c>
    </row>
    <row r="51" spans="2:2">
      <c r="B51" s="250" t="str">
        <f>_xlfn.IFNA(VLOOKUP(D51,标准编码!A:B,2,0),"")</f>
        <v/>
      </c>
    </row>
    <row r="52" spans="2:2">
      <c r="B52" s="250" t="str">
        <f>_xlfn.IFNA(VLOOKUP(D52,标准编码!A:B,2,0),"")</f>
        <v/>
      </c>
    </row>
    <row r="53" spans="2:2">
      <c r="B53" s="250" t="str">
        <f>_xlfn.IFNA(VLOOKUP(D53,标准编码!A:B,2,0),"")</f>
        <v/>
      </c>
    </row>
    <row r="54" spans="2:2">
      <c r="B54" s="250" t="str">
        <f>_xlfn.IFNA(VLOOKUP(D54,标准编码!A:B,2,0),"")</f>
        <v/>
      </c>
    </row>
    <row r="55" spans="2:2">
      <c r="B55" s="250" t="str">
        <f>_xlfn.IFNA(VLOOKUP(D55,标准编码!A:B,2,0),"")</f>
        <v/>
      </c>
    </row>
    <row r="56" spans="2:2">
      <c r="B56" s="250" t="str">
        <f>_xlfn.IFNA(VLOOKUP(D56,标准编码!A:B,2,0),"")</f>
        <v/>
      </c>
    </row>
    <row r="57" spans="2:2">
      <c r="B57" s="250" t="str">
        <f>_xlfn.IFNA(VLOOKUP(D57,标准编码!A:B,2,0),"")</f>
        <v/>
      </c>
    </row>
    <row r="58" spans="2:2">
      <c r="B58" s="250" t="str">
        <f>_xlfn.IFNA(VLOOKUP(D58,标准编码!A:B,2,0),"")</f>
        <v/>
      </c>
    </row>
    <row r="59" spans="2:2">
      <c r="B59" s="250" t="str">
        <f>_xlfn.IFNA(VLOOKUP(D59,标准编码!A:B,2,0),"")</f>
        <v/>
      </c>
    </row>
    <row r="60" spans="2:2">
      <c r="B60" s="250" t="str">
        <f>_xlfn.IFNA(VLOOKUP(D60,标准编码!A:B,2,0),"")</f>
        <v/>
      </c>
    </row>
    <row r="61" spans="2:2">
      <c r="B61" s="250" t="str">
        <f>_xlfn.IFNA(VLOOKUP(D61,标准编码!A:B,2,0),"")</f>
        <v/>
      </c>
    </row>
    <row r="62" spans="2:2">
      <c r="B62" s="250" t="str">
        <f>_xlfn.IFNA(VLOOKUP(D62,标准编码!A:B,2,0),"")</f>
        <v/>
      </c>
    </row>
    <row r="63" spans="2:2">
      <c r="B63" s="250" t="str">
        <f>_xlfn.IFNA(VLOOKUP(D63,标准编码!A:B,2,0),"")</f>
        <v/>
      </c>
    </row>
    <row r="64" spans="2:2">
      <c r="B64" s="250" t="str">
        <f>_xlfn.IFNA(VLOOKUP(D64,标准编码!A:B,2,0),"")</f>
        <v/>
      </c>
    </row>
    <row r="65" spans="2:2">
      <c r="B65" s="250" t="str">
        <f>_xlfn.IFNA(VLOOKUP(D65,标准编码!A:B,2,0),"")</f>
        <v/>
      </c>
    </row>
    <row r="66" spans="2:2">
      <c r="B66" s="250" t="str">
        <f>_xlfn.IFNA(VLOOKUP(D66,标准编码!A:B,2,0),"")</f>
        <v/>
      </c>
    </row>
    <row r="67" spans="2:2">
      <c r="B67" s="250" t="str">
        <f>_xlfn.IFNA(VLOOKUP(D67,标准编码!A:B,2,0),"")</f>
        <v/>
      </c>
    </row>
    <row r="68" spans="2:2">
      <c r="B68" s="250" t="str">
        <f>_xlfn.IFNA(VLOOKUP(D68,标准编码!A:B,2,0),"")</f>
        <v/>
      </c>
    </row>
    <row r="69" spans="2:2">
      <c r="B69" s="250" t="str">
        <f>_xlfn.IFNA(VLOOKUP(D69,标准编码!A:B,2,0),"")</f>
        <v/>
      </c>
    </row>
    <row r="70" spans="2:2">
      <c r="B70" s="250" t="str">
        <f>_xlfn.IFNA(VLOOKUP(D70,标准编码!A:B,2,0),"")</f>
        <v/>
      </c>
    </row>
    <row r="71" spans="2:2">
      <c r="B71" s="250" t="str">
        <f>_xlfn.IFNA(VLOOKUP(D71,标准编码!A:B,2,0),"")</f>
        <v/>
      </c>
    </row>
    <row r="72" spans="2:2">
      <c r="B72" s="250" t="str">
        <f>_xlfn.IFNA(VLOOKUP(D72,标准编码!A:B,2,0),"")</f>
        <v/>
      </c>
    </row>
    <row r="73" spans="2:2">
      <c r="B73" s="250" t="str">
        <f>_xlfn.IFNA(VLOOKUP(D73,标准编码!A:B,2,0),"")</f>
        <v/>
      </c>
    </row>
    <row r="74" spans="2:2">
      <c r="B74" s="250" t="str">
        <f>_xlfn.IFNA(VLOOKUP(D74,标准编码!A:B,2,0),"")</f>
        <v/>
      </c>
    </row>
    <row r="75" spans="2:2">
      <c r="B75" s="250" t="str">
        <f>_xlfn.IFNA(VLOOKUP(D75,标准编码!A:B,2,0),"")</f>
        <v/>
      </c>
    </row>
    <row r="76" spans="2:2">
      <c r="B76" s="250" t="str">
        <f>_xlfn.IFNA(VLOOKUP(D76,标准编码!A:B,2,0),"")</f>
        <v/>
      </c>
    </row>
    <row r="77" spans="2:2">
      <c r="B77" s="250" t="str">
        <f>_xlfn.IFNA(VLOOKUP(D77,标准编码!A:B,2,0),"")</f>
        <v/>
      </c>
    </row>
    <row r="78" spans="2:2">
      <c r="B78" s="250" t="str">
        <f>_xlfn.IFNA(VLOOKUP(D78,标准编码!A:B,2,0),"")</f>
        <v/>
      </c>
    </row>
    <row r="79" spans="2:2">
      <c r="B79" s="250" t="str">
        <f>_xlfn.IFNA(VLOOKUP(D79,标准编码!A:B,2,0),"")</f>
        <v/>
      </c>
    </row>
    <row r="80" spans="2:2">
      <c r="B80" s="250" t="str">
        <f>_xlfn.IFNA(VLOOKUP(D80,标准编码!A:B,2,0),"")</f>
        <v/>
      </c>
    </row>
    <row r="81" spans="2:2">
      <c r="B81" s="250" t="str">
        <f>_xlfn.IFNA(VLOOKUP(D81,标准编码!A:B,2,0),"")</f>
        <v/>
      </c>
    </row>
    <row r="82" spans="2:2">
      <c r="B82" s="250" t="str">
        <f>_xlfn.IFNA(VLOOKUP(D82,标准编码!A:B,2,0),"")</f>
        <v/>
      </c>
    </row>
    <row r="83" spans="2:2">
      <c r="B83" s="250" t="str">
        <f>_xlfn.IFNA(VLOOKUP(D83,标准编码!A:B,2,0),"")</f>
        <v/>
      </c>
    </row>
    <row r="84" spans="2:2">
      <c r="B84" s="250" t="str">
        <f>_xlfn.IFNA(VLOOKUP(D84,标准编码!A:B,2,0),"")</f>
        <v/>
      </c>
    </row>
    <row r="85" spans="2:2">
      <c r="B85" s="250" t="str">
        <f>_xlfn.IFNA(VLOOKUP(D85,标准编码!A:B,2,0),"")</f>
        <v/>
      </c>
    </row>
    <row r="86" spans="2:2">
      <c r="B86" s="250" t="str">
        <f>_xlfn.IFNA(VLOOKUP(D86,标准编码!A:B,2,0),"")</f>
        <v/>
      </c>
    </row>
    <row r="87" spans="2:2">
      <c r="B87" s="250" t="str">
        <f>_xlfn.IFNA(VLOOKUP(D87,标准编码!A:B,2,0),"")</f>
        <v/>
      </c>
    </row>
    <row r="88" spans="2:2">
      <c r="B88" s="250" t="str">
        <f>_xlfn.IFNA(VLOOKUP(D88,标准编码!A:B,2,0),"")</f>
        <v/>
      </c>
    </row>
    <row r="89" spans="2:2">
      <c r="B89" s="250" t="str">
        <f>_xlfn.IFNA(VLOOKUP(D89,标准编码!A:B,2,0),"")</f>
        <v/>
      </c>
    </row>
    <row r="90" spans="2:2">
      <c r="B90" s="250" t="str">
        <f>_xlfn.IFNA(VLOOKUP(D90,标准编码!A:B,2,0),"")</f>
        <v/>
      </c>
    </row>
    <row r="91" spans="2:2">
      <c r="B91" s="250" t="str">
        <f>_xlfn.IFNA(VLOOKUP(D91,标准编码!A:B,2,0),"")</f>
        <v/>
      </c>
    </row>
    <row r="92" spans="2:2">
      <c r="B92" s="250" t="str">
        <f>_xlfn.IFNA(VLOOKUP(D92,标准编码!A:B,2,0),"")</f>
        <v/>
      </c>
    </row>
    <row r="93" spans="2:2">
      <c r="B93" s="250" t="str">
        <f>_xlfn.IFNA(VLOOKUP(D93,标准编码!A:B,2,0),"")</f>
        <v/>
      </c>
    </row>
    <row r="94" spans="2:2">
      <c r="B94" s="250" t="str">
        <f>_xlfn.IFNA(VLOOKUP(D94,标准编码!A:B,2,0),"")</f>
        <v/>
      </c>
    </row>
    <row r="95" spans="2:2">
      <c r="B95" s="250" t="str">
        <f>_xlfn.IFNA(VLOOKUP(D95,标准编码!A:B,2,0),"")</f>
        <v/>
      </c>
    </row>
    <row r="96" spans="2:2">
      <c r="B96" s="250" t="str">
        <f>_xlfn.IFNA(VLOOKUP(D96,标准编码!A:B,2,0),"")</f>
        <v/>
      </c>
    </row>
    <row r="97" spans="2:7">
      <c r="B97" s="250" t="str">
        <f>_xlfn.IFNA(VLOOKUP(D97,标准编码!A:B,2,0),"")</f>
        <v/>
      </c>
    </row>
    <row r="98" spans="2:7">
      <c r="B98" s="250" t="str">
        <f>_xlfn.IFNA(VLOOKUP(D98,标准编码!A:B,2,0),"")</f>
        <v/>
      </c>
    </row>
    <row r="99" spans="2:7">
      <c r="B99" s="250" t="str">
        <f>_xlfn.IFNA(VLOOKUP(D99,标准编码!A:B,2,0),"")</f>
        <v/>
      </c>
    </row>
    <row r="100" spans="2:7">
      <c r="B100" s="250" t="str">
        <f>_xlfn.IFNA(VLOOKUP(D100,标准编码!A:B,2,0),"")</f>
        <v/>
      </c>
    </row>
    <row r="101" spans="2:7">
      <c r="B101" s="250" t="str">
        <f>_xlfn.IFNA(VLOOKUP(D101,标准编码!A:B,2,0),"")</f>
        <v/>
      </c>
    </row>
    <row r="102" spans="2:7">
      <c r="B102" s="250" t="str">
        <f>_xlfn.IFNA(VLOOKUP(D102,标准编码!A:B,2,0),"")</f>
        <v/>
      </c>
    </row>
    <row r="103" spans="2:7">
      <c r="B103" s="250" t="str">
        <f>_xlfn.IFNA(VLOOKUP(D103,标准编码!A:B,2,0),"")</f>
        <v/>
      </c>
    </row>
    <row r="104" spans="2:7">
      <c r="B104" s="250" t="str">
        <f>_xlfn.IFNA(VLOOKUP(D104,标准编码!A:B,2,0),"")</f>
        <v/>
      </c>
    </row>
    <row r="105" spans="2:7">
      <c r="B105" s="250" t="str">
        <f>_xlfn.IFNA(VLOOKUP(D105,标准编码!A:B,2,0),"")</f>
        <v/>
      </c>
    </row>
    <row r="106" spans="2:7">
      <c r="B106" s="250" t="str">
        <f>_xlfn.IFNA(VLOOKUP(D106,标准编码!A:B,2,0),"")</f>
        <v/>
      </c>
    </row>
    <row r="107" spans="2:7">
      <c r="B107" s="250" t="str">
        <f>_xlfn.IFNA(VLOOKUP(D107,标准编码!A:B,2,0),"")</f>
        <v/>
      </c>
    </row>
    <row r="108" spans="2:7">
      <c r="B108" s="250" t="str">
        <f>_xlfn.IFNA(VLOOKUP(D108,标准编码!A:B,2,0),"")</f>
        <v/>
      </c>
    </row>
    <row r="109" spans="2:7">
      <c r="B109" s="250" t="str">
        <f>_xlfn.IFNA(VLOOKUP(D109,标准编码!A:B,2,0),"")</f>
        <v/>
      </c>
      <c r="G109" s="214"/>
    </row>
    <row r="110" spans="2:7">
      <c r="B110" s="250" t="str">
        <f>_xlfn.IFNA(VLOOKUP(D110,标准编码!A:B,2,0),"")</f>
        <v/>
      </c>
      <c r="G110" s="214"/>
    </row>
    <row r="111" spans="2:7">
      <c r="B111" s="250" t="str">
        <f>_xlfn.IFNA(VLOOKUP(D111,标准编码!A:B,2,0),"")</f>
        <v/>
      </c>
    </row>
    <row r="112" spans="2:7">
      <c r="B112" s="250" t="str">
        <f>_xlfn.IFNA(VLOOKUP(D112,标准编码!A:B,2,0),"")</f>
        <v/>
      </c>
    </row>
    <row r="113" spans="2:2">
      <c r="B113" s="250" t="str">
        <f>_xlfn.IFNA(VLOOKUP(D113,标准编码!A:B,2,0),"")</f>
        <v/>
      </c>
    </row>
    <row r="114" spans="2:2">
      <c r="B114" s="250" t="str">
        <f>_xlfn.IFNA(VLOOKUP(D114,标准编码!A:B,2,0),"")</f>
        <v/>
      </c>
    </row>
    <row r="115" spans="2:2">
      <c r="B115" s="250" t="str">
        <f>_xlfn.IFNA(VLOOKUP(D115,标准编码!A:B,2,0),"")</f>
        <v/>
      </c>
    </row>
    <row r="116" spans="2:2">
      <c r="B116" s="250" t="str">
        <f>_xlfn.IFNA(VLOOKUP(D116,标准编码!A:B,2,0),"")</f>
        <v/>
      </c>
    </row>
    <row r="117" spans="2:2">
      <c r="B117" s="250" t="str">
        <f>_xlfn.IFNA(VLOOKUP(D117,标准编码!A:B,2,0),"")</f>
        <v/>
      </c>
    </row>
    <row r="118" spans="2:2">
      <c r="B118" s="250" t="str">
        <f>_xlfn.IFNA(VLOOKUP(D118,标准编码!A:B,2,0),"")</f>
        <v/>
      </c>
    </row>
    <row r="119" spans="2:2">
      <c r="B119" s="250" t="str">
        <f>_xlfn.IFNA(VLOOKUP(D119,标准编码!A:B,2,0),"")</f>
        <v/>
      </c>
    </row>
    <row r="120" spans="2:2">
      <c r="B120" s="250" t="str">
        <f>_xlfn.IFNA(VLOOKUP(D120,标准编码!A:B,2,0),"")</f>
        <v/>
      </c>
    </row>
    <row r="121" spans="2:2">
      <c r="B121" s="250" t="str">
        <f>_xlfn.IFNA(VLOOKUP(D121,标准编码!A:B,2,0),"")</f>
        <v/>
      </c>
    </row>
    <row r="122" spans="2:2">
      <c r="B122" s="250" t="str">
        <f>_xlfn.IFNA(VLOOKUP(D122,标准编码!A:B,2,0),"")</f>
        <v/>
      </c>
    </row>
    <row r="123" spans="2:2">
      <c r="B123" s="250" t="str">
        <f>_xlfn.IFNA(VLOOKUP(D123,标准编码!A:B,2,0),"")</f>
        <v/>
      </c>
    </row>
    <row r="124" spans="2:2">
      <c r="B124" s="250" t="str">
        <f>_xlfn.IFNA(VLOOKUP(D124,标准编码!A:B,2,0),"")</f>
        <v/>
      </c>
    </row>
    <row r="125" spans="2:2">
      <c r="B125" s="250" t="str">
        <f>_xlfn.IFNA(VLOOKUP(D125,标准编码!A:B,2,0),"")</f>
        <v/>
      </c>
    </row>
    <row r="126" spans="2:2">
      <c r="B126" s="250" t="str">
        <f>_xlfn.IFNA(VLOOKUP(D126,标准编码!A:B,2,0),"")</f>
        <v/>
      </c>
    </row>
    <row r="127" spans="2:2">
      <c r="B127" s="250" t="str">
        <f>_xlfn.IFNA(VLOOKUP(D127,标准编码!A:B,2,0),"")</f>
        <v/>
      </c>
    </row>
    <row r="128" spans="2:2">
      <c r="B128" s="250" t="str">
        <f>_xlfn.IFNA(VLOOKUP(D128,标准编码!A:B,2,0),"")</f>
        <v/>
      </c>
    </row>
    <row r="129" spans="2:2">
      <c r="B129" s="250" t="str">
        <f>_xlfn.IFNA(VLOOKUP(D129,标准编码!A:B,2,0),"")</f>
        <v/>
      </c>
    </row>
    <row r="130" spans="2:2">
      <c r="B130" s="250" t="str">
        <f>_xlfn.IFNA(VLOOKUP(D130,标准编码!A:B,2,0),"")</f>
        <v/>
      </c>
    </row>
    <row r="131" spans="2:2">
      <c r="B131" s="250" t="str">
        <f>_xlfn.IFNA(VLOOKUP(D131,标准编码!A:B,2,0),"")</f>
        <v/>
      </c>
    </row>
    <row r="132" spans="2:2">
      <c r="B132" s="250" t="str">
        <f>_xlfn.IFNA(VLOOKUP(D132,标准编码!A:B,2,0),"")</f>
        <v/>
      </c>
    </row>
    <row r="133" spans="2:2">
      <c r="B133" s="250" t="str">
        <f>_xlfn.IFNA(VLOOKUP(D133,标准编码!A:B,2,0),"")</f>
        <v/>
      </c>
    </row>
    <row r="134" spans="2:2">
      <c r="B134" s="250" t="str">
        <f>_xlfn.IFNA(VLOOKUP(D134,标准编码!A:B,2,0),"")</f>
        <v/>
      </c>
    </row>
    <row r="135" spans="2:2">
      <c r="B135" s="250" t="str">
        <f>_xlfn.IFNA(VLOOKUP(D135,标准编码!A:B,2,0),"")</f>
        <v/>
      </c>
    </row>
    <row r="136" spans="2:2">
      <c r="B136" s="250" t="str">
        <f>_xlfn.IFNA(VLOOKUP(D136,标准编码!A:B,2,0),"")</f>
        <v/>
      </c>
    </row>
    <row r="137" spans="2:2">
      <c r="B137" s="250" t="str">
        <f>_xlfn.IFNA(VLOOKUP(D137,标准编码!A:B,2,0),"")</f>
        <v/>
      </c>
    </row>
    <row r="138" spans="2:2">
      <c r="B138" s="250" t="str">
        <f>_xlfn.IFNA(VLOOKUP(D138,标准编码!A:B,2,0),"")</f>
        <v/>
      </c>
    </row>
    <row r="139" spans="2:2">
      <c r="B139" s="250" t="str">
        <f>_xlfn.IFNA(VLOOKUP(D139,标准编码!A:B,2,0),"")</f>
        <v/>
      </c>
    </row>
    <row r="140" spans="2:2">
      <c r="B140" s="250" t="str">
        <f>_xlfn.IFNA(VLOOKUP(D140,标准编码!A:B,2,0),"")</f>
        <v/>
      </c>
    </row>
    <row r="141" spans="2:2">
      <c r="B141" s="250" t="str">
        <f>_xlfn.IFNA(VLOOKUP(D141,标准编码!A:B,2,0),"")</f>
        <v/>
      </c>
    </row>
    <row r="142" spans="2:2">
      <c r="B142" s="250" t="str">
        <f>_xlfn.IFNA(VLOOKUP(D142,标准编码!A:B,2,0),"")</f>
        <v/>
      </c>
    </row>
    <row r="143" spans="2:2">
      <c r="B143" s="250" t="str">
        <f>_xlfn.IFNA(VLOOKUP(D143,标准编码!A:B,2,0),"")</f>
        <v/>
      </c>
    </row>
    <row r="144" spans="2:2">
      <c r="B144" s="250" t="str">
        <f>_xlfn.IFNA(VLOOKUP(D144,标准编码!A:B,2,0),"")</f>
        <v/>
      </c>
    </row>
    <row r="145" spans="2:2">
      <c r="B145" s="250" t="str">
        <f>_xlfn.IFNA(VLOOKUP(D145,标准编码!A:B,2,0),"")</f>
        <v/>
      </c>
    </row>
    <row r="146" spans="2:2">
      <c r="B146" s="250" t="str">
        <f>_xlfn.IFNA(VLOOKUP(D146,标准编码!A:B,2,0),"")</f>
        <v/>
      </c>
    </row>
    <row r="147" spans="2:2">
      <c r="B147" s="250" t="str">
        <f>_xlfn.IFNA(VLOOKUP(D147,标准编码!A:B,2,0),"")</f>
        <v/>
      </c>
    </row>
    <row r="148" spans="2:2">
      <c r="B148" s="250" t="str">
        <f>_xlfn.IFNA(VLOOKUP(D148,标准编码!A:B,2,0),"")</f>
        <v/>
      </c>
    </row>
    <row r="149" spans="2:2">
      <c r="B149" s="250" t="str">
        <f>_xlfn.IFNA(VLOOKUP(D149,标准编码!A:B,2,0),"")</f>
        <v/>
      </c>
    </row>
    <row r="150" spans="2:2">
      <c r="B150" s="250" t="str">
        <f>_xlfn.IFNA(VLOOKUP(D150,标准编码!A:B,2,0),"")</f>
        <v/>
      </c>
    </row>
    <row r="151" spans="2:2">
      <c r="B151" s="250" t="str">
        <f>_xlfn.IFNA(VLOOKUP(D151,标准编码!A:B,2,0),"")</f>
        <v/>
      </c>
    </row>
    <row r="152" spans="2:2">
      <c r="B152" s="250" t="str">
        <f>_xlfn.IFNA(VLOOKUP(D152,标准编码!A:B,2,0),"")</f>
        <v/>
      </c>
    </row>
    <row r="153" spans="2:2">
      <c r="B153" s="250" t="str">
        <f>_xlfn.IFNA(VLOOKUP(D153,标准编码!A:B,2,0),"")</f>
        <v/>
      </c>
    </row>
    <row r="154" spans="2:2">
      <c r="B154" s="250" t="str">
        <f>_xlfn.IFNA(VLOOKUP(D154,标准编码!A:B,2,0),"")</f>
        <v/>
      </c>
    </row>
    <row r="155" spans="2:2">
      <c r="B155" s="250" t="str">
        <f>_xlfn.IFNA(VLOOKUP(D155,标准编码!A:B,2,0),"")</f>
        <v/>
      </c>
    </row>
    <row r="156" spans="2:2">
      <c r="B156" s="250" t="str">
        <f>_xlfn.IFNA(VLOOKUP(D156,标准编码!A:B,2,0),"")</f>
        <v/>
      </c>
    </row>
    <row r="157" spans="2:2">
      <c r="B157" s="250" t="str">
        <f>_xlfn.IFNA(VLOOKUP(D157,标准编码!A:B,2,0),"")</f>
        <v/>
      </c>
    </row>
    <row r="158" spans="2:2">
      <c r="B158" s="250" t="str">
        <f>_xlfn.IFNA(VLOOKUP(D158,标准编码!A:B,2,0),"")</f>
        <v/>
      </c>
    </row>
    <row r="159" spans="2:2">
      <c r="B159" s="250" t="str">
        <f>_xlfn.IFNA(VLOOKUP(D159,标准编码!A:B,2,0),"")</f>
        <v/>
      </c>
    </row>
    <row r="160" spans="2:2">
      <c r="B160" s="250" t="str">
        <f>_xlfn.IFNA(VLOOKUP(D160,标准编码!A:B,2,0),"")</f>
        <v/>
      </c>
    </row>
    <row r="161" spans="2:2">
      <c r="B161" s="250" t="str">
        <f>_xlfn.IFNA(VLOOKUP(D161,标准编码!A:B,2,0),"")</f>
        <v/>
      </c>
    </row>
    <row r="162" spans="2:2">
      <c r="B162" s="250" t="str">
        <f>_xlfn.IFNA(VLOOKUP(D162,标准编码!A:B,2,0),"")</f>
        <v/>
      </c>
    </row>
    <row r="163" spans="2:2">
      <c r="B163" s="250" t="str">
        <f>_xlfn.IFNA(VLOOKUP(D163,标准编码!A:B,2,0),"")</f>
        <v/>
      </c>
    </row>
    <row r="164" spans="2:2">
      <c r="B164" s="250" t="str">
        <f>_xlfn.IFNA(VLOOKUP(D164,标准编码!A:B,2,0),"")</f>
        <v/>
      </c>
    </row>
    <row r="165" spans="2:2">
      <c r="B165" s="250" t="str">
        <f>_xlfn.IFNA(VLOOKUP(D165,标准编码!A:B,2,0),"")</f>
        <v/>
      </c>
    </row>
    <row r="166" spans="2:2">
      <c r="B166" s="250" t="str">
        <f>_xlfn.IFNA(VLOOKUP(D166,标准编码!A:B,2,0),"")</f>
        <v/>
      </c>
    </row>
    <row r="167" spans="2:2">
      <c r="B167" s="250" t="str">
        <f>_xlfn.IFNA(VLOOKUP(D167,标准编码!A:B,2,0),"")</f>
        <v/>
      </c>
    </row>
    <row r="168" spans="2:2">
      <c r="B168" s="250" t="str">
        <f>_xlfn.IFNA(VLOOKUP(D168,标准编码!A:B,2,0),"")</f>
        <v/>
      </c>
    </row>
    <row r="169" spans="2:2">
      <c r="B169" s="250" t="str">
        <f>_xlfn.IFNA(VLOOKUP(D169,标准编码!A:B,2,0),"")</f>
        <v/>
      </c>
    </row>
    <row r="170" spans="2:2">
      <c r="B170" s="250" t="str">
        <f>_xlfn.IFNA(VLOOKUP(D170,标准编码!A:B,2,0),"")</f>
        <v/>
      </c>
    </row>
    <row r="171" spans="2:2">
      <c r="B171" s="250" t="str">
        <f>_xlfn.IFNA(VLOOKUP(D171,标准编码!A:B,2,0),"")</f>
        <v/>
      </c>
    </row>
    <row r="172" spans="2:2">
      <c r="B172" s="250" t="str">
        <f>_xlfn.IFNA(VLOOKUP(D172,标准编码!A:B,2,0),"")</f>
        <v/>
      </c>
    </row>
    <row r="173" spans="2:2">
      <c r="B173" s="250" t="str">
        <f>_xlfn.IFNA(VLOOKUP(D173,标准编码!A:B,2,0),"")</f>
        <v/>
      </c>
    </row>
    <row r="174" spans="2:2">
      <c r="B174" s="250" t="str">
        <f>_xlfn.IFNA(VLOOKUP(D174,标准编码!A:B,2,0),"")</f>
        <v/>
      </c>
    </row>
    <row r="175" spans="2:2">
      <c r="B175" s="250" t="str">
        <f>_xlfn.IFNA(VLOOKUP(D175,标准编码!A:B,2,0),"")</f>
        <v/>
      </c>
    </row>
    <row r="176" spans="2:2">
      <c r="B176" s="250" t="str">
        <f>_xlfn.IFNA(VLOOKUP(D176,标准编码!A:B,2,0),"")</f>
        <v/>
      </c>
    </row>
    <row r="177" spans="2:2">
      <c r="B177" s="250" t="str">
        <f>_xlfn.IFNA(VLOOKUP(D177,标准编码!A:B,2,0),"")</f>
        <v/>
      </c>
    </row>
    <row r="178" spans="2:2">
      <c r="B178" s="250" t="str">
        <f>_xlfn.IFNA(VLOOKUP(D178,标准编码!A:B,2,0),"")</f>
        <v/>
      </c>
    </row>
    <row r="179" spans="2:2">
      <c r="B179" s="250" t="str">
        <f>_xlfn.IFNA(VLOOKUP(D179,标准编码!A:B,2,0),"")</f>
        <v/>
      </c>
    </row>
    <row r="180" spans="2:2">
      <c r="B180" s="250" t="str">
        <f>_xlfn.IFNA(VLOOKUP(D180,标准编码!A:B,2,0),"")</f>
        <v/>
      </c>
    </row>
    <row r="181" spans="2:2">
      <c r="B181" s="250" t="str">
        <f>_xlfn.IFNA(VLOOKUP(D181,标准编码!A:B,2,0),"")</f>
        <v/>
      </c>
    </row>
    <row r="182" spans="2:2">
      <c r="B182" s="250" t="str">
        <f>_xlfn.IFNA(VLOOKUP(D182,标准编码!A:B,2,0),"")</f>
        <v/>
      </c>
    </row>
    <row r="183" spans="2:2">
      <c r="B183" s="250" t="str">
        <f>_xlfn.IFNA(VLOOKUP(D183,标准编码!A:B,2,0),"")</f>
        <v/>
      </c>
    </row>
    <row r="184" spans="2:2">
      <c r="B184" s="250" t="str">
        <f>_xlfn.IFNA(VLOOKUP(D184,标准编码!A:B,2,0),"")</f>
        <v/>
      </c>
    </row>
    <row r="185" spans="2:2">
      <c r="B185" s="250" t="str">
        <f>_xlfn.IFNA(VLOOKUP(D185,标准编码!A:B,2,0),"")</f>
        <v/>
      </c>
    </row>
    <row r="186" spans="2:2">
      <c r="B186" s="250" t="str">
        <f>_xlfn.IFNA(VLOOKUP(D186,标准编码!A:B,2,0),"")</f>
        <v/>
      </c>
    </row>
    <row r="187" spans="2:2">
      <c r="B187" s="250" t="str">
        <f>_xlfn.IFNA(VLOOKUP(D187,标准编码!A:B,2,0),"")</f>
        <v/>
      </c>
    </row>
  </sheetData>
  <autoFilter ref="A1:M807" xr:uid="{F9C5A738-E398-4FAE-A49B-57E22A5B88CD}"/>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98C8A-0A7C-48EF-A229-3DFEB6CF86D2}">
  <dimension ref="A1:L17"/>
  <sheetViews>
    <sheetView workbookViewId="0">
      <selection activeCell="P13" sqref="P13"/>
    </sheetView>
  </sheetViews>
  <sheetFormatPr defaultRowHeight="13.8"/>
  <cols>
    <col min="1" max="1" width="5.5546875" bestFit="1" customWidth="1"/>
    <col min="2" max="2" width="9.5546875" bestFit="1" customWidth="1"/>
    <col min="3" max="3" width="5.5546875" bestFit="1" customWidth="1"/>
    <col min="4" max="4" width="9.5546875" bestFit="1" customWidth="1"/>
    <col min="5" max="5" width="7.5546875" bestFit="1" customWidth="1"/>
    <col min="6" max="6" width="11.6640625" bestFit="1" customWidth="1"/>
    <col min="7" max="8" width="9.5546875" bestFit="1" customWidth="1"/>
    <col min="9" max="9" width="15.88671875" bestFit="1" customWidth="1"/>
    <col min="10" max="10" width="20.21875" bestFit="1" customWidth="1"/>
    <col min="11" max="11" width="9.33203125" bestFit="1" customWidth="1"/>
    <col min="12" max="12" width="9.5546875" bestFit="1" customWidth="1"/>
  </cols>
  <sheetData>
    <row r="1" spans="1:12" ht="14.4">
      <c r="A1" s="56" t="s">
        <v>127</v>
      </c>
      <c r="B1" s="56" t="s">
        <v>128</v>
      </c>
      <c r="C1" s="56" t="s">
        <v>129</v>
      </c>
      <c r="D1" s="56" t="s">
        <v>130</v>
      </c>
      <c r="E1" s="56" t="s">
        <v>131</v>
      </c>
      <c r="F1" s="56" t="s">
        <v>132</v>
      </c>
      <c r="G1" s="56" t="s">
        <v>133</v>
      </c>
      <c r="H1" s="56" t="s">
        <v>137</v>
      </c>
      <c r="I1" s="56" t="s">
        <v>134</v>
      </c>
      <c r="J1" s="56" t="s">
        <v>135</v>
      </c>
      <c r="K1" s="56" t="s">
        <v>136</v>
      </c>
      <c r="L1" s="56" t="s">
        <v>138</v>
      </c>
    </row>
    <row r="2" spans="1:12" ht="32.4">
      <c r="A2" s="57">
        <v>1</v>
      </c>
      <c r="B2" s="57" t="s">
        <v>139</v>
      </c>
      <c r="C2" s="57">
        <v>2</v>
      </c>
      <c r="D2" s="57" t="s">
        <v>140</v>
      </c>
      <c r="E2" s="57" t="s">
        <v>141</v>
      </c>
      <c r="F2" s="57" t="s">
        <v>141</v>
      </c>
      <c r="G2" s="57" t="s">
        <v>142</v>
      </c>
      <c r="H2" s="58">
        <v>300</v>
      </c>
      <c r="I2" s="58">
        <v>100</v>
      </c>
      <c r="J2" s="58">
        <v>100</v>
      </c>
      <c r="K2" s="58">
        <v>322.98</v>
      </c>
      <c r="L2" s="57" t="s">
        <v>143</v>
      </c>
    </row>
    <row r="3" spans="1:12" ht="32.4">
      <c r="A3" s="57">
        <v>2</v>
      </c>
      <c r="B3" s="57" t="s">
        <v>144</v>
      </c>
      <c r="C3" s="57">
        <v>2</v>
      </c>
      <c r="D3" s="57" t="s">
        <v>140</v>
      </c>
      <c r="E3" s="57" t="s">
        <v>141</v>
      </c>
      <c r="F3" s="57" t="s">
        <v>141</v>
      </c>
      <c r="G3" s="57" t="s">
        <v>145</v>
      </c>
      <c r="H3" s="59">
        <v>17000</v>
      </c>
      <c r="I3" s="58">
        <v>100</v>
      </c>
      <c r="J3" s="58">
        <v>100</v>
      </c>
      <c r="K3" s="59">
        <v>17000</v>
      </c>
      <c r="L3" s="57" t="s">
        <v>143</v>
      </c>
    </row>
    <row r="4" spans="1:12" ht="32.4">
      <c r="A4" s="57">
        <v>3</v>
      </c>
      <c r="B4" s="57" t="s">
        <v>146</v>
      </c>
      <c r="C4" s="57">
        <v>2</v>
      </c>
      <c r="D4" s="57" t="s">
        <v>140</v>
      </c>
      <c r="E4" s="57" t="s">
        <v>141</v>
      </c>
      <c r="F4" s="57" t="s">
        <v>141</v>
      </c>
      <c r="G4" s="57" t="s">
        <v>147</v>
      </c>
      <c r="H4" s="59">
        <v>25000</v>
      </c>
      <c r="I4" s="58">
        <v>56</v>
      </c>
      <c r="J4" s="58">
        <v>56</v>
      </c>
      <c r="K4" s="59">
        <v>14000</v>
      </c>
      <c r="L4" s="57" t="s">
        <v>143</v>
      </c>
    </row>
    <row r="5" spans="1:12" ht="32.4">
      <c r="A5" s="57">
        <v>4</v>
      </c>
      <c r="B5" s="57" t="s">
        <v>148</v>
      </c>
      <c r="C5" s="57">
        <v>3</v>
      </c>
      <c r="D5" s="57" t="s">
        <v>140</v>
      </c>
      <c r="E5" s="57" t="s">
        <v>149</v>
      </c>
      <c r="F5" s="57" t="s">
        <v>149</v>
      </c>
      <c r="G5" s="57" t="s">
        <v>150</v>
      </c>
      <c r="H5" s="59">
        <v>2000</v>
      </c>
      <c r="I5" s="58">
        <v>51</v>
      </c>
      <c r="J5" s="58">
        <v>51</v>
      </c>
      <c r="K5" s="59">
        <v>1020</v>
      </c>
      <c r="L5" s="57" t="s">
        <v>143</v>
      </c>
    </row>
    <row r="6" spans="1:12" ht="32.4">
      <c r="A6" s="57">
        <v>5</v>
      </c>
      <c r="B6" s="57" t="s">
        <v>151</v>
      </c>
      <c r="C6" s="57">
        <v>3</v>
      </c>
      <c r="D6" s="57" t="s">
        <v>140</v>
      </c>
      <c r="E6" s="57" t="s">
        <v>152</v>
      </c>
      <c r="F6" s="57" t="s">
        <v>152</v>
      </c>
      <c r="G6" s="57" t="s">
        <v>147</v>
      </c>
      <c r="H6" s="59">
        <v>2000</v>
      </c>
      <c r="I6" s="58">
        <v>51</v>
      </c>
      <c r="J6" s="58">
        <v>51</v>
      </c>
      <c r="K6" s="59">
        <v>1020</v>
      </c>
      <c r="L6" s="57" t="s">
        <v>143</v>
      </c>
    </row>
    <row r="7" spans="1:12" ht="32.4">
      <c r="A7" s="57">
        <v>6</v>
      </c>
      <c r="B7" s="57" t="s">
        <v>153</v>
      </c>
      <c r="C7" s="57">
        <v>3</v>
      </c>
      <c r="D7" s="57" t="s">
        <v>140</v>
      </c>
      <c r="E7" s="57" t="s">
        <v>141</v>
      </c>
      <c r="F7" s="57" t="s">
        <v>141</v>
      </c>
      <c r="G7" s="57" t="s">
        <v>147</v>
      </c>
      <c r="H7" s="59">
        <v>2000</v>
      </c>
      <c r="I7" s="58">
        <v>50</v>
      </c>
      <c r="J7" s="58">
        <v>50</v>
      </c>
      <c r="K7" s="59">
        <v>1000</v>
      </c>
      <c r="L7" s="57" t="s">
        <v>143</v>
      </c>
    </row>
    <row r="8" spans="1:12" ht="32.4">
      <c r="A8" s="57">
        <v>7</v>
      </c>
      <c r="B8" s="57" t="s">
        <v>154</v>
      </c>
      <c r="C8" s="57">
        <v>3</v>
      </c>
      <c r="D8" s="57" t="s">
        <v>140</v>
      </c>
      <c r="E8" s="57" t="s">
        <v>149</v>
      </c>
      <c r="F8" s="57" t="s">
        <v>149</v>
      </c>
      <c r="G8" s="57" t="s">
        <v>147</v>
      </c>
      <c r="H8" s="59">
        <v>7500</v>
      </c>
      <c r="I8" s="58">
        <v>70</v>
      </c>
      <c r="J8" s="58">
        <v>70</v>
      </c>
      <c r="K8" s="59">
        <v>5250</v>
      </c>
      <c r="L8" s="57" t="s">
        <v>143</v>
      </c>
    </row>
    <row r="9" spans="1:12" ht="32.4">
      <c r="A9" s="57">
        <v>8</v>
      </c>
      <c r="B9" s="57" t="s">
        <v>155</v>
      </c>
      <c r="C9" s="57">
        <v>2</v>
      </c>
      <c r="D9" s="57" t="s">
        <v>140</v>
      </c>
      <c r="E9" s="57" t="s">
        <v>156</v>
      </c>
      <c r="F9" s="57" t="s">
        <v>156</v>
      </c>
      <c r="G9" s="57" t="s">
        <v>150</v>
      </c>
      <c r="H9" s="59">
        <v>1000</v>
      </c>
      <c r="I9" s="58">
        <v>60</v>
      </c>
      <c r="J9" s="58">
        <v>60</v>
      </c>
      <c r="K9" s="58">
        <v>560</v>
      </c>
      <c r="L9" s="57" t="s">
        <v>143</v>
      </c>
    </row>
    <row r="10" spans="1:12" ht="32.4">
      <c r="A10" s="57">
        <v>9</v>
      </c>
      <c r="B10" s="57" t="s">
        <v>157</v>
      </c>
      <c r="C10" s="57">
        <v>2</v>
      </c>
      <c r="D10" s="57" t="s">
        <v>140</v>
      </c>
      <c r="E10" s="57" t="s">
        <v>158</v>
      </c>
      <c r="F10" s="57" t="s">
        <v>158</v>
      </c>
      <c r="G10" s="57" t="s">
        <v>159</v>
      </c>
      <c r="H10" s="59">
        <v>4000</v>
      </c>
      <c r="I10" s="58">
        <v>57</v>
      </c>
      <c r="J10" s="58">
        <v>57</v>
      </c>
      <c r="K10" s="59">
        <v>2280</v>
      </c>
      <c r="L10" s="57" t="s">
        <v>143</v>
      </c>
    </row>
    <row r="11" spans="1:12" ht="21.6">
      <c r="A11" s="57">
        <v>10</v>
      </c>
      <c r="B11" s="57" t="s">
        <v>160</v>
      </c>
      <c r="C11" s="57">
        <v>2</v>
      </c>
      <c r="D11" s="57" t="s">
        <v>140</v>
      </c>
      <c r="E11" s="57" t="s">
        <v>141</v>
      </c>
      <c r="F11" s="57" t="s">
        <v>141</v>
      </c>
      <c r="G11" s="57" t="s">
        <v>161</v>
      </c>
      <c r="H11" s="59">
        <v>17000</v>
      </c>
      <c r="I11" s="58">
        <v>100</v>
      </c>
      <c r="J11" s="58">
        <v>100</v>
      </c>
      <c r="K11" s="59">
        <v>17000</v>
      </c>
      <c r="L11" s="57" t="s">
        <v>143</v>
      </c>
    </row>
    <row r="12" spans="1:12" ht="32.4">
      <c r="A12" s="57">
        <v>11</v>
      </c>
      <c r="B12" s="57" t="s">
        <v>162</v>
      </c>
      <c r="C12" s="57">
        <v>2</v>
      </c>
      <c r="D12" s="57" t="s">
        <v>140</v>
      </c>
      <c r="E12" s="57" t="s">
        <v>163</v>
      </c>
      <c r="F12" s="57" t="s">
        <v>163</v>
      </c>
      <c r="G12" s="57" t="s">
        <v>150</v>
      </c>
      <c r="H12" s="59">
        <v>5000</v>
      </c>
      <c r="I12" s="58">
        <v>50</v>
      </c>
      <c r="J12" s="58">
        <v>50</v>
      </c>
      <c r="K12" s="59">
        <v>2500</v>
      </c>
      <c r="L12" s="57" t="s">
        <v>143</v>
      </c>
    </row>
    <row r="13" spans="1:12" ht="32.4">
      <c r="A13" s="57">
        <v>12</v>
      </c>
      <c r="B13" s="57" t="s">
        <v>164</v>
      </c>
      <c r="C13" s="57">
        <v>2</v>
      </c>
      <c r="D13" s="57" t="s">
        <v>140</v>
      </c>
      <c r="E13" s="57" t="s">
        <v>152</v>
      </c>
      <c r="F13" s="57" t="s">
        <v>152</v>
      </c>
      <c r="G13" s="57" t="s">
        <v>150</v>
      </c>
      <c r="H13" s="59">
        <v>10000</v>
      </c>
      <c r="I13" s="58">
        <v>60</v>
      </c>
      <c r="J13" s="58">
        <v>60</v>
      </c>
      <c r="K13" s="59">
        <v>16586.79</v>
      </c>
      <c r="L13" s="57" t="s">
        <v>143</v>
      </c>
    </row>
    <row r="14" spans="1:12" ht="32.4">
      <c r="A14" s="57">
        <v>13</v>
      </c>
      <c r="B14" s="57" t="s">
        <v>165</v>
      </c>
      <c r="C14" s="57">
        <v>2</v>
      </c>
      <c r="D14" s="57" t="s">
        <v>140</v>
      </c>
      <c r="E14" s="57" t="s">
        <v>166</v>
      </c>
      <c r="F14" s="57" t="s">
        <v>166</v>
      </c>
      <c r="G14" s="57" t="s">
        <v>150</v>
      </c>
      <c r="H14" s="59">
        <v>15000</v>
      </c>
      <c r="I14" s="58">
        <v>80</v>
      </c>
      <c r="J14" s="58">
        <v>80</v>
      </c>
      <c r="K14" s="59">
        <v>32149.75</v>
      </c>
      <c r="L14" s="57" t="s">
        <v>143</v>
      </c>
    </row>
    <row r="15" spans="1:12" ht="32.4">
      <c r="A15" s="57">
        <v>14</v>
      </c>
      <c r="B15" s="57" t="s">
        <v>167</v>
      </c>
      <c r="C15" s="57">
        <v>2</v>
      </c>
      <c r="D15" s="57" t="s">
        <v>140</v>
      </c>
      <c r="E15" s="57" t="s">
        <v>168</v>
      </c>
      <c r="F15" s="57" t="s">
        <v>168</v>
      </c>
      <c r="G15" s="57" t="s">
        <v>150</v>
      </c>
      <c r="H15" s="59">
        <v>33769.300000000003</v>
      </c>
      <c r="I15" s="58">
        <v>51.11</v>
      </c>
      <c r="J15" s="58">
        <v>51.11</v>
      </c>
      <c r="K15" s="59">
        <v>18769.400000000001</v>
      </c>
      <c r="L15" s="57" t="s">
        <v>143</v>
      </c>
    </row>
    <row r="16" spans="1:12" ht="32.4">
      <c r="A16" s="57">
        <v>15</v>
      </c>
      <c r="B16" s="57" t="s">
        <v>169</v>
      </c>
      <c r="C16" s="57">
        <v>2</v>
      </c>
      <c r="D16" s="57" t="s">
        <v>140</v>
      </c>
      <c r="E16" s="57" t="s">
        <v>141</v>
      </c>
      <c r="F16" s="57" t="s">
        <v>141</v>
      </c>
      <c r="G16" s="57" t="s">
        <v>145</v>
      </c>
      <c r="H16" s="59">
        <v>20000</v>
      </c>
      <c r="I16" s="58">
        <v>65</v>
      </c>
      <c r="J16" s="58">
        <v>65</v>
      </c>
      <c r="K16" s="59">
        <v>13000</v>
      </c>
      <c r="L16" s="57" t="s">
        <v>143</v>
      </c>
    </row>
    <row r="17" spans="1:12" ht="43.2">
      <c r="A17" s="57">
        <v>16</v>
      </c>
      <c r="B17" s="57" t="s">
        <v>170</v>
      </c>
      <c r="C17" s="57">
        <v>2</v>
      </c>
      <c r="D17" s="57" t="s">
        <v>140</v>
      </c>
      <c r="E17" s="57" t="s">
        <v>141</v>
      </c>
      <c r="F17" s="57" t="s">
        <v>141</v>
      </c>
      <c r="G17" s="57" t="s">
        <v>171</v>
      </c>
      <c r="H17" s="59">
        <v>5000</v>
      </c>
      <c r="I17" s="58">
        <v>100</v>
      </c>
      <c r="J17" s="58">
        <v>100</v>
      </c>
      <c r="K17" s="59">
        <v>5000</v>
      </c>
      <c r="L17" s="57" t="s">
        <v>143</v>
      </c>
    </row>
  </sheetData>
  <phoneticPr fontId="1" type="noConversion"/>
  <pageMargins left="0.7" right="0.7" top="0.75" bottom="0.75" header="0.3" footer="0.3"/>
  <pageSetup paperSize="9"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625E8-4F26-4CBA-9B70-2F56F31C30CC}">
  <dimension ref="A1:H14"/>
  <sheetViews>
    <sheetView workbookViewId="0">
      <selection activeCell="E24" sqref="E24"/>
    </sheetView>
  </sheetViews>
  <sheetFormatPr defaultRowHeight="13.8"/>
  <cols>
    <col min="1" max="1" width="5.5546875" bestFit="1" customWidth="1"/>
    <col min="2" max="2" width="9.5546875" bestFit="1" customWidth="1"/>
    <col min="3" max="3" width="15.88671875" bestFit="1" customWidth="1"/>
    <col min="4" max="4" width="20.21875" bestFit="1" customWidth="1"/>
    <col min="5" max="5" width="9.5546875" bestFit="1" customWidth="1"/>
    <col min="6" max="6" width="7.5546875" bestFit="1" customWidth="1"/>
    <col min="7" max="7" width="5.5546875" bestFit="1" customWidth="1"/>
    <col min="8" max="8" width="19.88671875" customWidth="1"/>
  </cols>
  <sheetData>
    <row r="1" spans="1:8" ht="14.4">
      <c r="A1" s="38" t="s">
        <v>127</v>
      </c>
      <c r="B1" s="38" t="s">
        <v>128</v>
      </c>
      <c r="C1" s="38" t="s">
        <v>134</v>
      </c>
      <c r="D1" s="38" t="s">
        <v>135</v>
      </c>
      <c r="E1" s="39" t="s">
        <v>173</v>
      </c>
      <c r="F1" s="38" t="s">
        <v>136</v>
      </c>
      <c r="G1" s="38" t="s">
        <v>129</v>
      </c>
      <c r="H1" s="38" t="s">
        <v>172</v>
      </c>
    </row>
    <row r="2" spans="1:8" ht="14.4">
      <c r="A2" s="38"/>
      <c r="B2" s="38"/>
      <c r="C2" s="38"/>
      <c r="D2" s="38"/>
      <c r="E2" s="39"/>
      <c r="F2" s="38"/>
      <c r="G2" s="38"/>
      <c r="H2" s="38"/>
    </row>
    <row r="3" spans="1:8" ht="14.4">
      <c r="A3" s="60"/>
      <c r="B3" s="61"/>
      <c r="C3" s="62"/>
      <c r="D3" s="41"/>
      <c r="E3" s="62"/>
      <c r="F3" s="62"/>
      <c r="G3" s="62"/>
      <c r="H3" s="60"/>
    </row>
    <row r="4" spans="1:8" ht="14.4">
      <c r="A4" s="60"/>
      <c r="B4" s="61"/>
      <c r="C4" s="62"/>
      <c r="D4" s="41"/>
      <c r="E4" s="62"/>
      <c r="F4" s="62"/>
      <c r="G4" s="62"/>
      <c r="H4" s="60"/>
    </row>
    <row r="5" spans="1:8">
      <c r="A5" s="63"/>
      <c r="B5" s="64"/>
      <c r="C5" s="41"/>
      <c r="D5" s="41"/>
      <c r="E5" s="41"/>
      <c r="F5" s="41"/>
      <c r="G5" s="41"/>
      <c r="H5" s="63"/>
    </row>
    <row r="6" spans="1:8">
      <c r="A6" s="65"/>
      <c r="B6" s="65"/>
      <c r="C6" s="65"/>
      <c r="D6" s="65"/>
      <c r="E6" s="65"/>
      <c r="F6" s="65"/>
      <c r="G6" s="65"/>
      <c r="H6" s="65"/>
    </row>
    <row r="7" spans="1:8">
      <c r="A7" s="65"/>
      <c r="B7" s="65"/>
      <c r="C7" s="65"/>
      <c r="D7" s="65"/>
      <c r="E7" s="65"/>
      <c r="F7" s="65"/>
      <c r="G7" s="65"/>
      <c r="H7" s="65"/>
    </row>
    <row r="8" spans="1:8">
      <c r="A8" s="65"/>
      <c r="B8" s="65"/>
      <c r="C8" s="65"/>
      <c r="D8" s="65"/>
      <c r="E8" s="65"/>
      <c r="F8" s="65"/>
      <c r="G8" s="65"/>
      <c r="H8" s="65"/>
    </row>
    <row r="9" spans="1:8">
      <c r="A9" s="65"/>
      <c r="B9" s="65"/>
      <c r="C9" s="65"/>
      <c r="D9" s="65"/>
      <c r="E9" s="65"/>
      <c r="F9" s="65"/>
      <c r="G9" s="65"/>
      <c r="H9" s="65"/>
    </row>
    <row r="10" spans="1:8">
      <c r="A10" s="65"/>
      <c r="B10" s="65"/>
      <c r="C10" s="65"/>
      <c r="D10" s="65"/>
      <c r="E10" s="65"/>
      <c r="F10" s="65"/>
      <c r="G10" s="65"/>
      <c r="H10" s="65"/>
    </row>
    <row r="11" spans="1:8">
      <c r="A11" s="65"/>
      <c r="B11" s="65"/>
      <c r="C11" s="65"/>
      <c r="D11" s="65"/>
      <c r="E11" s="65"/>
      <c r="F11" s="65"/>
      <c r="G11" s="65"/>
      <c r="H11" s="65"/>
    </row>
    <row r="12" spans="1:8">
      <c r="A12" s="65"/>
      <c r="B12" s="65"/>
      <c r="C12" s="65"/>
      <c r="D12" s="65"/>
      <c r="E12" s="65"/>
      <c r="F12" s="65"/>
      <c r="G12" s="65"/>
      <c r="H12" s="65"/>
    </row>
    <row r="13" spans="1:8">
      <c r="A13" s="65"/>
      <c r="B13" s="65"/>
      <c r="C13" s="65"/>
      <c r="D13" s="65"/>
      <c r="E13" s="65"/>
      <c r="F13" s="65"/>
      <c r="G13" s="65"/>
      <c r="H13" s="65"/>
    </row>
    <row r="14" spans="1:8">
      <c r="A14" s="65"/>
      <c r="B14" s="65"/>
      <c r="C14" s="65"/>
      <c r="D14" s="65"/>
      <c r="E14" s="65"/>
      <c r="F14" s="65"/>
      <c r="G14" s="65"/>
      <c r="H14" s="65"/>
    </row>
  </sheetData>
  <phoneticPr fontId="1" type="noConversion"/>
  <pageMargins left="0.7" right="0.7" top="0.75" bottom="0.75" header="0.3" footer="0.3"/>
  <pageSetup paperSize="9"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018BC-5E9F-4021-B968-E9DE5681D24F}">
  <dimension ref="A1:H11"/>
  <sheetViews>
    <sheetView workbookViewId="0">
      <selection activeCell="M25" sqref="M25"/>
    </sheetView>
  </sheetViews>
  <sheetFormatPr defaultRowHeight="13.8"/>
  <cols>
    <col min="7" max="7" width="5.5546875" bestFit="1" customWidth="1"/>
  </cols>
  <sheetData>
    <row r="1" spans="1:8" ht="28.8" customHeight="1">
      <c r="A1" s="38" t="s">
        <v>127</v>
      </c>
      <c r="B1" s="38" t="s">
        <v>128</v>
      </c>
      <c r="C1" s="38" t="s">
        <v>134</v>
      </c>
      <c r="D1" s="38" t="s">
        <v>135</v>
      </c>
      <c r="E1" s="39" t="s">
        <v>175</v>
      </c>
      <c r="F1" s="38" t="s">
        <v>136</v>
      </c>
      <c r="G1" s="38" t="s">
        <v>129</v>
      </c>
      <c r="H1" s="38" t="s">
        <v>174</v>
      </c>
    </row>
    <row r="2" spans="1:8" ht="14.4">
      <c r="A2" s="38"/>
      <c r="B2" s="38"/>
      <c r="C2" s="38"/>
      <c r="D2" s="38"/>
      <c r="E2" s="39"/>
      <c r="F2" s="38"/>
      <c r="G2" s="38"/>
      <c r="H2" s="38"/>
    </row>
    <row r="3" spans="1:8" ht="14.4">
      <c r="A3" s="60"/>
      <c r="B3" s="61"/>
      <c r="C3" s="62"/>
      <c r="D3" s="41"/>
      <c r="E3" s="62"/>
      <c r="F3" s="62"/>
      <c r="G3" s="62"/>
      <c r="H3" s="60"/>
    </row>
    <row r="4" spans="1:8" ht="14.4">
      <c r="A4" s="60"/>
      <c r="B4" s="61"/>
      <c r="C4" s="62"/>
      <c r="D4" s="41"/>
      <c r="E4" s="62"/>
      <c r="F4" s="62"/>
      <c r="G4" s="62"/>
      <c r="H4" s="60"/>
    </row>
    <row r="5" spans="1:8">
      <c r="A5" s="63"/>
      <c r="B5" s="64"/>
      <c r="C5" s="41"/>
      <c r="D5" s="41"/>
      <c r="E5" s="41"/>
      <c r="F5" s="41"/>
      <c r="G5" s="41"/>
      <c r="H5" s="63"/>
    </row>
    <row r="6" spans="1:8">
      <c r="A6" s="65"/>
      <c r="B6" s="65"/>
      <c r="C6" s="65"/>
      <c r="D6" s="65"/>
      <c r="E6" s="65"/>
      <c r="F6" s="65"/>
      <c r="G6" s="65"/>
      <c r="H6" s="65"/>
    </row>
    <row r="7" spans="1:8">
      <c r="A7" s="65"/>
      <c r="B7" s="65"/>
      <c r="C7" s="65"/>
      <c r="D7" s="65"/>
      <c r="E7" s="65"/>
      <c r="F7" s="65"/>
      <c r="G7" s="65"/>
      <c r="H7" s="65"/>
    </row>
    <row r="8" spans="1:8">
      <c r="A8" s="65"/>
      <c r="B8" s="65"/>
      <c r="C8" s="65"/>
      <c r="D8" s="65"/>
      <c r="E8" s="65"/>
      <c r="F8" s="65"/>
      <c r="G8" s="65"/>
      <c r="H8" s="65"/>
    </row>
    <row r="9" spans="1:8">
      <c r="A9" s="65"/>
      <c r="B9" s="65"/>
      <c r="C9" s="65"/>
      <c r="D9" s="65"/>
      <c r="E9" s="65"/>
      <c r="F9" s="65"/>
      <c r="G9" s="65"/>
      <c r="H9" s="65"/>
    </row>
    <row r="10" spans="1:8">
      <c r="A10" s="65"/>
      <c r="B10" s="65"/>
      <c r="C10" s="65"/>
      <c r="D10" s="65"/>
      <c r="E10" s="65"/>
      <c r="F10" s="65"/>
      <c r="G10" s="65"/>
      <c r="H10" s="65"/>
    </row>
    <row r="11" spans="1:8">
      <c r="A11" s="65"/>
      <c r="B11" s="65"/>
      <c r="C11" s="65"/>
      <c r="D11" s="65"/>
      <c r="E11" s="65"/>
      <c r="F11" s="65"/>
      <c r="G11" s="65"/>
      <c r="H11" s="65"/>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DC230-AF8A-4C59-B2C9-A0694FD9D716}">
  <dimension ref="A1:F5"/>
  <sheetViews>
    <sheetView workbookViewId="0">
      <selection activeCell="E17" sqref="E17"/>
    </sheetView>
  </sheetViews>
  <sheetFormatPr defaultRowHeight="13.8"/>
  <cols>
    <col min="1" max="1" width="4.6640625" bestFit="1" customWidth="1"/>
    <col min="2" max="2" width="35.33203125" customWidth="1"/>
    <col min="3" max="3" width="19.77734375" bestFit="1" customWidth="1"/>
    <col min="4" max="5" width="22.44140625" bestFit="1" customWidth="1"/>
    <col min="6" max="6" width="18.77734375" bestFit="1" customWidth="1"/>
  </cols>
  <sheetData>
    <row r="1" spans="1:6">
      <c r="A1" s="67" t="s">
        <v>127</v>
      </c>
      <c r="B1" s="67" t="s">
        <v>128</v>
      </c>
      <c r="C1" s="67" t="s">
        <v>176</v>
      </c>
      <c r="D1" s="67" t="s">
        <v>177</v>
      </c>
      <c r="E1" s="67" t="s">
        <v>178</v>
      </c>
      <c r="F1" s="67" t="s">
        <v>179</v>
      </c>
    </row>
    <row r="2" spans="1:6" ht="21.6">
      <c r="A2" s="57">
        <v>1</v>
      </c>
      <c r="B2" s="57" t="s">
        <v>180</v>
      </c>
      <c r="C2" s="68">
        <v>44</v>
      </c>
      <c r="D2" s="69">
        <v>16970539.809999999</v>
      </c>
      <c r="E2" s="68"/>
      <c r="F2" s="69">
        <v>236566634.47</v>
      </c>
    </row>
    <row r="3" spans="1:6" ht="21.6">
      <c r="A3" s="57">
        <v>2</v>
      </c>
      <c r="B3" s="57" t="s">
        <v>181</v>
      </c>
      <c r="C3" s="68">
        <v>40</v>
      </c>
      <c r="D3" s="69">
        <v>-185908.37</v>
      </c>
      <c r="E3" s="68"/>
      <c r="F3" s="69">
        <v>110258635.47</v>
      </c>
    </row>
    <row r="4" spans="1:6" ht="21.6">
      <c r="A4" s="57">
        <v>3</v>
      </c>
      <c r="B4" s="57" t="s">
        <v>182</v>
      </c>
      <c r="C4" s="68">
        <v>20</v>
      </c>
      <c r="D4" s="69">
        <v>-246829.32</v>
      </c>
      <c r="E4" s="68"/>
      <c r="F4" s="69">
        <v>160018086.38</v>
      </c>
    </row>
    <row r="5" spans="1:6" ht="21.6">
      <c r="A5" s="57">
        <v>4</v>
      </c>
      <c r="B5" s="57" t="s">
        <v>183</v>
      </c>
      <c r="C5" s="68">
        <v>48.89</v>
      </c>
      <c r="D5" s="69">
        <v>-303835.15999999997</v>
      </c>
      <c r="E5" s="68"/>
      <c r="F5" s="69">
        <v>149561516.19999999</v>
      </c>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20581-50CD-43C0-BC5D-19A7407E0DBC}">
  <dimension ref="A1:G5"/>
  <sheetViews>
    <sheetView workbookViewId="0">
      <selection activeCell="E25" sqref="E25"/>
    </sheetView>
  </sheetViews>
  <sheetFormatPr defaultRowHeight="13.8"/>
  <cols>
    <col min="1" max="1" width="13.88671875" bestFit="1" customWidth="1"/>
    <col min="2" max="2" width="15.44140625" style="70" bestFit="1" customWidth="1"/>
    <col min="3" max="3" width="16.21875" style="70" bestFit="1" customWidth="1"/>
    <col min="4" max="5" width="15.44140625" style="70" bestFit="1" customWidth="1"/>
    <col min="6" max="6" width="16.21875" style="70" bestFit="1" customWidth="1"/>
    <col min="7" max="7" width="15.44140625" style="70" bestFit="1" customWidth="1"/>
    <col min="8" max="8" width="13.88671875" bestFit="1" customWidth="1"/>
    <col min="9" max="9" width="16.109375" bestFit="1" customWidth="1"/>
    <col min="10" max="11" width="13.88671875" bestFit="1" customWidth="1"/>
    <col min="12" max="12" width="16.109375" bestFit="1" customWidth="1"/>
    <col min="13" max="13" width="13.88671875" bestFit="1" customWidth="1"/>
  </cols>
  <sheetData>
    <row r="1" spans="1:7">
      <c r="A1" t="s">
        <v>184</v>
      </c>
      <c r="B1" s="70" t="s">
        <v>185</v>
      </c>
      <c r="C1" s="70" t="s">
        <v>186</v>
      </c>
      <c r="D1" s="70" t="s">
        <v>187</v>
      </c>
      <c r="E1" s="70" t="s">
        <v>188</v>
      </c>
      <c r="F1" s="70" t="s">
        <v>189</v>
      </c>
      <c r="G1" s="70" t="s">
        <v>190</v>
      </c>
    </row>
    <row r="2" spans="1:7">
      <c r="A2" t="s">
        <v>205</v>
      </c>
      <c r="B2" s="70">
        <v>569553691.01999998</v>
      </c>
      <c r="C2" s="70">
        <v>173759484.38999999</v>
      </c>
      <c r="D2" s="70">
        <v>743313175.40999997</v>
      </c>
      <c r="E2" s="70">
        <v>127558773.41</v>
      </c>
      <c r="F2" s="70">
        <v>0</v>
      </c>
      <c r="G2" s="70">
        <v>127558773.41</v>
      </c>
    </row>
    <row r="3" spans="1:7">
      <c r="A3" t="s">
        <v>206</v>
      </c>
      <c r="B3" s="70">
        <v>56204948.869999997</v>
      </c>
      <c r="C3" s="70">
        <v>322654785.80000001</v>
      </c>
      <c r="D3" s="70">
        <v>378859734.67000002</v>
      </c>
      <c r="E3" s="70">
        <v>3448036.26</v>
      </c>
      <c r="F3" s="70">
        <v>100000000</v>
      </c>
      <c r="G3" s="70">
        <v>103448036.26000001</v>
      </c>
    </row>
    <row r="4" spans="1:7">
      <c r="A4" t="s">
        <v>207</v>
      </c>
      <c r="B4" s="70">
        <v>6395658.8700000001</v>
      </c>
      <c r="C4" s="70">
        <v>572852592.85000002</v>
      </c>
      <c r="D4" s="70">
        <v>579248251.72000003</v>
      </c>
      <c r="E4" s="70">
        <v>4098382.6</v>
      </c>
      <c r="F4" s="70">
        <v>95159437</v>
      </c>
      <c r="G4" s="70">
        <v>99257819.599999994</v>
      </c>
    </row>
    <row r="5" spans="1:7">
      <c r="A5" t="s">
        <v>208</v>
      </c>
      <c r="B5" s="70">
        <v>69742980.900000006</v>
      </c>
      <c r="C5" s="70">
        <v>437055438.19999999</v>
      </c>
      <c r="D5" s="70">
        <v>506798419.10000002</v>
      </c>
      <c r="E5" s="70">
        <v>80252</v>
      </c>
      <c r="F5" s="70">
        <v>170000000</v>
      </c>
      <c r="G5" s="70">
        <v>170080252</v>
      </c>
    </row>
  </sheetData>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45A2F-988E-4D7B-8DD8-F970B18EF6BB}">
  <dimension ref="A1:G5"/>
  <sheetViews>
    <sheetView workbookViewId="0">
      <selection activeCell="F22" sqref="F22"/>
    </sheetView>
  </sheetViews>
  <sheetFormatPr defaultRowHeight="13.8"/>
  <cols>
    <col min="1" max="1" width="9.5546875" bestFit="1" customWidth="1"/>
    <col min="2" max="2" width="13.88671875" bestFit="1" customWidth="1"/>
    <col min="3" max="3" width="16.109375" bestFit="1" customWidth="1"/>
    <col min="4" max="5" width="13.88671875" bestFit="1" customWidth="1"/>
    <col min="6" max="6" width="16.109375" bestFit="1" customWidth="1"/>
    <col min="7" max="7" width="13.88671875" bestFit="1" customWidth="1"/>
  </cols>
  <sheetData>
    <row r="1" spans="1:7">
      <c r="A1" t="s">
        <v>184</v>
      </c>
      <c r="B1" t="s">
        <v>191</v>
      </c>
      <c r="C1" t="s">
        <v>192</v>
      </c>
      <c r="D1" t="s">
        <v>193</v>
      </c>
      <c r="E1" t="s">
        <v>194</v>
      </c>
      <c r="F1" t="s">
        <v>195</v>
      </c>
      <c r="G1" t="s">
        <v>196</v>
      </c>
    </row>
    <row r="2" spans="1:7">
      <c r="A2" t="s">
        <v>205</v>
      </c>
      <c r="B2" s="66">
        <v>554242915.71000004</v>
      </c>
      <c r="C2" s="66">
        <v>310138289.19</v>
      </c>
      <c r="D2" s="66">
        <v>864381204.89999998</v>
      </c>
      <c r="E2" s="66">
        <v>285122778.44</v>
      </c>
      <c r="F2" s="66">
        <v>5900909.6799999997</v>
      </c>
      <c r="G2" s="66">
        <v>291023688.12</v>
      </c>
    </row>
    <row r="3" spans="1:7">
      <c r="A3" t="s">
        <v>206</v>
      </c>
      <c r="B3" s="66">
        <v>374612409.44999999</v>
      </c>
      <c r="C3" s="66">
        <v>127331875.03</v>
      </c>
      <c r="D3" s="66">
        <v>501944284.48000002</v>
      </c>
      <c r="E3" s="66">
        <v>24622.49</v>
      </c>
      <c r="F3" s="66">
        <v>243520000</v>
      </c>
      <c r="G3" s="66">
        <v>243544622.49000001</v>
      </c>
    </row>
    <row r="4" spans="1:7">
      <c r="A4" t="s">
        <v>207</v>
      </c>
      <c r="B4" s="66">
        <v>414099.95</v>
      </c>
      <c r="C4" s="66">
        <v>329951473.92000002</v>
      </c>
      <c r="D4" s="66">
        <v>330365573.87</v>
      </c>
      <c r="E4">
        <v>46.15</v>
      </c>
      <c r="F4">
        <v>0</v>
      </c>
      <c r="G4">
        <v>46.15</v>
      </c>
    </row>
    <row r="5" spans="1:7">
      <c r="A5" t="s">
        <v>208</v>
      </c>
      <c r="B5" s="66">
        <v>1093304.28</v>
      </c>
      <c r="C5" s="66">
        <v>146238485.30000001</v>
      </c>
      <c r="D5" s="66">
        <v>147331789.58000001</v>
      </c>
      <c r="E5" s="66">
        <v>5155.59</v>
      </c>
      <c r="F5">
        <v>0</v>
      </c>
      <c r="G5" s="66">
        <v>5155.59</v>
      </c>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49471-C2AF-42EB-88E6-21604AEC7339}">
  <dimension ref="A1:E15"/>
  <sheetViews>
    <sheetView workbookViewId="0">
      <selection activeCell="C12" sqref="C12"/>
    </sheetView>
  </sheetViews>
  <sheetFormatPr defaultRowHeight="13.8"/>
  <cols>
    <col min="1" max="2" width="13.88671875" bestFit="1" customWidth="1"/>
    <col min="3" max="3" width="13.109375" bestFit="1" customWidth="1"/>
    <col min="4" max="4" width="18.33203125" bestFit="1" customWidth="1"/>
    <col min="5" max="5" width="22.6640625" bestFit="1" customWidth="1"/>
    <col min="6" max="6" width="16.109375" bestFit="1" customWidth="1"/>
    <col min="7" max="7" width="13.88671875" bestFit="1" customWidth="1"/>
  </cols>
  <sheetData>
    <row r="1" spans="1:5">
      <c r="A1" t="s">
        <v>184</v>
      </c>
      <c r="B1" t="s">
        <v>197</v>
      </c>
      <c r="C1" t="s">
        <v>198</v>
      </c>
      <c r="D1" t="s">
        <v>199</v>
      </c>
      <c r="E1" t="s">
        <v>200</v>
      </c>
    </row>
    <row r="2" spans="1:5">
      <c r="A2" t="s">
        <v>205</v>
      </c>
      <c r="B2" s="66">
        <v>444743010.55000001</v>
      </c>
      <c r="C2" s="66">
        <v>45396885.219999999</v>
      </c>
      <c r="D2" s="66">
        <v>45396885.219999999</v>
      </c>
      <c r="E2" s="66">
        <v>334333305.18000001</v>
      </c>
    </row>
    <row r="3" spans="1:5">
      <c r="A3" t="s">
        <v>206</v>
      </c>
      <c r="C3" s="66">
        <v>-632613.57999999996</v>
      </c>
      <c r="D3" s="66">
        <v>-632613.57999999996</v>
      </c>
      <c r="E3" s="66">
        <v>88802.97</v>
      </c>
    </row>
    <row r="4" spans="1:5">
      <c r="A4" t="s">
        <v>207</v>
      </c>
      <c r="C4" s="66">
        <v>-1334146.6000000001</v>
      </c>
      <c r="D4" s="66">
        <v>-1334146.6000000001</v>
      </c>
      <c r="E4" s="66">
        <v>-1231550.1000000001</v>
      </c>
    </row>
    <row r="5" spans="1:5">
      <c r="A5" t="s">
        <v>208</v>
      </c>
      <c r="C5" s="66">
        <v>-701466.89</v>
      </c>
      <c r="D5" s="66">
        <v>-701466.89</v>
      </c>
      <c r="E5" s="66">
        <v>-3070628.48</v>
      </c>
    </row>
    <row r="7" spans="1:5">
      <c r="B7" s="66"/>
    </row>
    <row r="8" spans="1:5">
      <c r="B8" s="66"/>
      <c r="C8" s="66"/>
      <c r="D8" s="66"/>
      <c r="E8" s="66"/>
    </row>
    <row r="9" spans="1:5">
      <c r="B9" s="66"/>
      <c r="C9" s="66"/>
      <c r="D9" s="66"/>
      <c r="E9" s="66"/>
    </row>
    <row r="10" spans="1:5">
      <c r="B10" s="66"/>
      <c r="C10" s="66"/>
      <c r="D10" s="66"/>
      <c r="E10" s="66"/>
    </row>
    <row r="12" spans="1:5">
      <c r="B12" s="66"/>
      <c r="C12" s="66"/>
      <c r="D12" s="66"/>
      <c r="E12" s="66"/>
    </row>
    <row r="13" spans="1:5">
      <c r="C13" s="66"/>
      <c r="D13" s="66"/>
      <c r="E13" s="66"/>
    </row>
    <row r="14" spans="1:5">
      <c r="C14" s="66"/>
      <c r="D14" s="66"/>
      <c r="E14" s="66"/>
    </row>
    <row r="15" spans="1:5">
      <c r="C15" s="66"/>
      <c r="D15" s="66"/>
      <c r="E15" s="66"/>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D31FF-DE95-454E-8AE6-EDD73C507C0B}">
  <dimension ref="A1:E16"/>
  <sheetViews>
    <sheetView workbookViewId="0">
      <selection activeCell="H29" sqref="H29"/>
    </sheetView>
  </sheetViews>
  <sheetFormatPr defaultRowHeight="13.8"/>
  <cols>
    <col min="1" max="2" width="13.88671875" bestFit="1" customWidth="1"/>
    <col min="3" max="3" width="13.109375" bestFit="1" customWidth="1"/>
    <col min="4" max="4" width="18.33203125" bestFit="1" customWidth="1"/>
    <col min="5" max="5" width="22.6640625" bestFit="1" customWidth="1"/>
  </cols>
  <sheetData>
    <row r="1" spans="1:5">
      <c r="A1" t="s">
        <v>184</v>
      </c>
      <c r="B1" t="s">
        <v>201</v>
      </c>
      <c r="C1" t="s">
        <v>202</v>
      </c>
      <c r="D1" t="s">
        <v>203</v>
      </c>
      <c r="E1" t="s">
        <v>204</v>
      </c>
    </row>
    <row r="2" spans="1:5">
      <c r="A2" t="s">
        <v>205</v>
      </c>
      <c r="B2" s="66">
        <v>266215451.88999999</v>
      </c>
      <c r="C2" s="66">
        <v>35204472.950000003</v>
      </c>
      <c r="D2" s="66">
        <v>35204472.950000003</v>
      </c>
      <c r="E2" s="66">
        <v>-83673753.280000001</v>
      </c>
    </row>
    <row r="3" spans="1:5">
      <c r="A3" t="s">
        <v>206</v>
      </c>
      <c r="B3" t="s">
        <v>209</v>
      </c>
      <c r="C3" s="66">
        <v>-402238.01</v>
      </c>
      <c r="D3" s="66">
        <v>-402238.01</v>
      </c>
      <c r="E3" s="66">
        <v>243130384.47999999</v>
      </c>
    </row>
    <row r="4" spans="1:5">
      <c r="A4" t="s">
        <v>207</v>
      </c>
      <c r="B4" t="s">
        <v>209</v>
      </c>
      <c r="C4" s="66">
        <v>-547321.48</v>
      </c>
      <c r="D4" s="66">
        <v>-547321.48</v>
      </c>
      <c r="E4" s="66">
        <v>-578359.02</v>
      </c>
    </row>
    <row r="5" spans="1:5">
      <c r="A5" t="s">
        <v>208</v>
      </c>
      <c r="B5" t="s">
        <v>209</v>
      </c>
      <c r="C5" s="66">
        <v>-273366.01</v>
      </c>
      <c r="D5" s="66">
        <v>-273366.01</v>
      </c>
      <c r="E5" s="66">
        <v>-269371.34000000003</v>
      </c>
    </row>
    <row r="7" spans="1:5">
      <c r="B7" s="66"/>
    </row>
    <row r="8" spans="1:5">
      <c r="B8" s="66"/>
      <c r="C8" s="66"/>
      <c r="D8" s="66"/>
      <c r="E8" s="66"/>
    </row>
    <row r="9" spans="1:5">
      <c r="B9" s="66"/>
      <c r="C9" s="66"/>
      <c r="D9" s="66"/>
      <c r="E9" s="66"/>
    </row>
    <row r="10" spans="1:5">
      <c r="B10" s="66"/>
      <c r="C10" s="66"/>
      <c r="D10" s="66"/>
      <c r="E10" s="66"/>
    </row>
    <row r="13" spans="1:5">
      <c r="B13" s="66"/>
      <c r="C13" s="66"/>
      <c r="D13" s="66"/>
      <c r="E13" s="66"/>
    </row>
    <row r="14" spans="1:5">
      <c r="C14" s="66"/>
      <c r="D14" s="66"/>
      <c r="E14" s="66"/>
    </row>
    <row r="15" spans="1:5">
      <c r="C15" s="66"/>
      <c r="D15" s="66"/>
      <c r="E15" s="66"/>
    </row>
    <row r="16" spans="1:5">
      <c r="C16" s="66"/>
      <c r="D16" s="66"/>
      <c r="E16" s="66"/>
    </row>
  </sheetData>
  <phoneticPr fontId="1" type="noConversion"/>
  <pageMargins left="0.7" right="0.7" top="0.75" bottom="0.75" header="0.3" footer="0.3"/>
  <pageSetup paperSize="9" orientation="portrait"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14D6D-CB57-4C8F-9F22-40A8C7261C16}">
  <dimension ref="A1:F2"/>
  <sheetViews>
    <sheetView workbookViewId="0">
      <selection activeCell="F28" sqref="F28"/>
    </sheetView>
  </sheetViews>
  <sheetFormatPr defaultRowHeight="13.8"/>
  <cols>
    <col min="1" max="1" width="50.6640625" bestFit="1" customWidth="1"/>
    <col min="2" max="2" width="7.5546875" bestFit="1" customWidth="1"/>
    <col min="3" max="3" width="11.6640625" bestFit="1" customWidth="1"/>
    <col min="4" max="4" width="15" bestFit="1" customWidth="1"/>
    <col min="5" max="5" width="23.77734375" bestFit="1" customWidth="1"/>
    <col min="6" max="6" width="31.44140625" bestFit="1" customWidth="1"/>
  </cols>
  <sheetData>
    <row r="1" spans="1:6">
      <c r="A1" t="s">
        <v>210</v>
      </c>
      <c r="B1" t="s">
        <v>131</v>
      </c>
      <c r="C1" t="s">
        <v>133</v>
      </c>
      <c r="D1" t="s">
        <v>211</v>
      </c>
      <c r="E1" t="s">
        <v>212</v>
      </c>
      <c r="F1" t="s">
        <v>213</v>
      </c>
    </row>
    <row r="2" spans="1:6">
      <c r="A2" t="s">
        <v>214</v>
      </c>
      <c r="B2" t="s">
        <v>141</v>
      </c>
      <c r="C2" t="s">
        <v>145</v>
      </c>
      <c r="D2">
        <v>45</v>
      </c>
      <c r="E2">
        <v>45</v>
      </c>
      <c r="F2" t="s">
        <v>215</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994BE-EA93-48AC-8BE9-EDF24EB3064B}">
  <dimension ref="A1:H15"/>
  <sheetViews>
    <sheetView workbookViewId="0">
      <selection activeCell="K7" sqref="K7"/>
    </sheetView>
  </sheetViews>
  <sheetFormatPr defaultRowHeight="13.8"/>
  <cols>
    <col min="1" max="1" width="7.5546875" bestFit="1" customWidth="1"/>
    <col min="2" max="2" width="7.6640625" bestFit="1" customWidth="1"/>
    <col min="3" max="4" width="16.109375" bestFit="1" customWidth="1"/>
    <col min="5" max="5" width="9.5546875" bestFit="1" customWidth="1"/>
    <col min="6" max="7" width="16.109375" bestFit="1" customWidth="1"/>
    <col min="8" max="8" width="11.33203125" bestFit="1" customWidth="1"/>
  </cols>
  <sheetData>
    <row r="1" spans="1:8" ht="43.2">
      <c r="A1" s="38" t="s">
        <v>210</v>
      </c>
      <c r="B1" s="71" t="s">
        <v>216</v>
      </c>
      <c r="C1" s="71" t="s">
        <v>217</v>
      </c>
      <c r="D1" s="71" t="s">
        <v>218</v>
      </c>
      <c r="E1" s="39" t="s">
        <v>219</v>
      </c>
      <c r="F1" s="71" t="s">
        <v>220</v>
      </c>
      <c r="G1" s="71" t="s">
        <v>221</v>
      </c>
      <c r="H1" s="39" t="s">
        <v>222</v>
      </c>
    </row>
    <row r="2" spans="1:8" ht="38.4">
      <c r="A2" s="72" t="s">
        <v>223</v>
      </c>
      <c r="B2" s="73">
        <v>43738</v>
      </c>
      <c r="C2" s="74">
        <v>1433787611.3</v>
      </c>
      <c r="D2" s="74">
        <v>1433441250.01</v>
      </c>
      <c r="E2" s="74">
        <v>346361.29</v>
      </c>
      <c r="F2" s="74">
        <v>1715094824.03</v>
      </c>
      <c r="G2" s="74">
        <v>1332421635.6700001</v>
      </c>
      <c r="H2" s="74">
        <v>382673188.36000001</v>
      </c>
    </row>
    <row r="3" spans="1:8" ht="14.4">
      <c r="A3" s="38"/>
      <c r="B3" s="71"/>
      <c r="C3" s="71"/>
      <c r="D3" s="71"/>
      <c r="E3" s="39"/>
      <c r="F3" s="71"/>
      <c r="G3" s="71"/>
      <c r="H3" s="39"/>
    </row>
    <row r="4" spans="1:8">
      <c r="A4" s="65"/>
      <c r="B4" s="65"/>
      <c r="C4" s="65"/>
      <c r="D4" s="65"/>
      <c r="E4" s="65"/>
      <c r="F4" s="65"/>
      <c r="G4" s="65"/>
      <c r="H4" s="65"/>
    </row>
    <row r="5" spans="1:8">
      <c r="A5" s="65"/>
      <c r="B5" s="65"/>
      <c r="C5" s="65"/>
      <c r="D5" s="65"/>
      <c r="E5" s="65"/>
      <c r="F5" s="65"/>
      <c r="G5" s="65"/>
      <c r="H5" s="65"/>
    </row>
    <row r="6" spans="1:8">
      <c r="A6" s="65"/>
      <c r="B6" s="65"/>
      <c r="C6" s="65"/>
      <c r="D6" s="65"/>
      <c r="E6" s="65"/>
      <c r="F6" s="65"/>
      <c r="G6" s="65"/>
      <c r="H6" s="65"/>
    </row>
    <row r="7" spans="1:8">
      <c r="A7" s="65"/>
      <c r="B7" s="65"/>
      <c r="C7" s="65"/>
      <c r="D7" s="65"/>
      <c r="E7" s="65"/>
      <c r="F7" s="65"/>
      <c r="G7" s="65"/>
      <c r="H7" s="65"/>
    </row>
    <row r="8" spans="1:8">
      <c r="A8" s="65"/>
      <c r="B8" s="65"/>
      <c r="C8" s="65"/>
      <c r="D8" s="65"/>
      <c r="E8" s="65"/>
      <c r="F8" s="65"/>
      <c r="G8" s="65"/>
      <c r="H8" s="65"/>
    </row>
    <row r="9" spans="1:8">
      <c r="A9" s="65"/>
      <c r="B9" s="65"/>
      <c r="C9" s="65"/>
      <c r="D9" s="65"/>
      <c r="E9" s="65"/>
      <c r="F9" s="65"/>
      <c r="G9" s="65"/>
      <c r="H9" s="65"/>
    </row>
    <row r="10" spans="1:8">
      <c r="A10" s="65"/>
      <c r="B10" s="65"/>
      <c r="C10" s="65"/>
      <c r="D10" s="65"/>
      <c r="E10" s="65"/>
      <c r="F10" s="65"/>
      <c r="G10" s="65"/>
      <c r="H10" s="65"/>
    </row>
    <row r="11" spans="1:8">
      <c r="A11" s="65"/>
      <c r="B11" s="65"/>
      <c r="C11" s="65"/>
      <c r="D11" s="65"/>
      <c r="E11" s="65"/>
      <c r="F11" s="65"/>
      <c r="G11" s="65"/>
      <c r="H11" s="65"/>
    </row>
    <row r="12" spans="1:8">
      <c r="A12" s="65"/>
      <c r="B12" s="65"/>
      <c r="C12" s="65"/>
      <c r="D12" s="65"/>
      <c r="E12" s="65"/>
      <c r="F12" s="65"/>
      <c r="G12" s="65"/>
      <c r="H12" s="65"/>
    </row>
    <row r="13" spans="1:8">
      <c r="A13" s="65"/>
      <c r="B13" s="65"/>
      <c r="C13" s="65"/>
      <c r="D13" s="65"/>
      <c r="E13" s="65"/>
      <c r="F13" s="65"/>
      <c r="G13" s="65"/>
      <c r="H13" s="65"/>
    </row>
    <row r="14" spans="1:8">
      <c r="A14" s="65"/>
      <c r="B14" s="65"/>
      <c r="C14" s="65"/>
      <c r="D14" s="65"/>
      <c r="E14" s="65"/>
      <c r="F14" s="65"/>
      <c r="G14" s="65"/>
      <c r="H14" s="65"/>
    </row>
    <row r="15" spans="1:8">
      <c r="A15" s="65"/>
      <c r="B15" s="65"/>
      <c r="C15" s="65"/>
      <c r="D15" s="65"/>
      <c r="E15" s="65"/>
      <c r="F15" s="65"/>
      <c r="G15" s="65"/>
      <c r="H15" s="65"/>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7B2F6-B15A-47CF-B990-E32BE8150DBC}">
  <dimension ref="A1:L256"/>
  <sheetViews>
    <sheetView view="pageBreakPreview" zoomScale="85" zoomScaleNormal="100" zoomScaleSheetLayoutView="85" workbookViewId="0">
      <selection activeCell="A32" sqref="A32"/>
    </sheetView>
  </sheetViews>
  <sheetFormatPr defaultRowHeight="13.8"/>
  <cols>
    <col min="1" max="1" width="70.33203125" bestFit="1" customWidth="1"/>
    <col min="2" max="2" width="48.5546875" hidden="1" customWidth="1"/>
    <col min="3" max="4" width="9.21875" hidden="1" customWidth="1"/>
    <col min="5" max="5" width="14" bestFit="1" customWidth="1"/>
    <col min="6" max="7" width="16.21875" bestFit="1" customWidth="1"/>
    <col min="8" max="8" width="18.33203125" customWidth="1"/>
    <col min="9" max="9" width="15.33203125" customWidth="1"/>
    <col min="10" max="10" width="14.6640625" customWidth="1"/>
  </cols>
  <sheetData>
    <row r="1" spans="1:12">
      <c r="A1" s="47" t="s">
        <v>1212</v>
      </c>
      <c r="B1" s="215" t="s">
        <v>1213</v>
      </c>
      <c r="C1" s="47" t="s">
        <v>1214</v>
      </c>
      <c r="D1" s="47" t="s">
        <v>1215</v>
      </c>
      <c r="E1" s="47" t="s">
        <v>1216</v>
      </c>
      <c r="F1" s="47" t="s">
        <v>1217</v>
      </c>
      <c r="G1" s="47" t="s">
        <v>1211</v>
      </c>
      <c r="H1" s="47" t="s">
        <v>1218</v>
      </c>
    </row>
    <row r="2" spans="1:12">
      <c r="A2" s="216" t="s">
        <v>1219</v>
      </c>
      <c r="B2" s="216"/>
      <c r="C2" s="217"/>
      <c r="D2" s="217"/>
      <c r="E2" s="217"/>
      <c r="I2" t="s">
        <v>1220</v>
      </c>
      <c r="J2" t="s">
        <v>1221</v>
      </c>
      <c r="K2" t="s">
        <v>1222</v>
      </c>
      <c r="L2" t="s">
        <v>1223</v>
      </c>
    </row>
    <row r="3" spans="1:12">
      <c r="A3" s="218" t="s">
        <v>1224</v>
      </c>
      <c r="B3" s="218"/>
      <c r="C3" s="217"/>
      <c r="D3" s="217"/>
      <c r="E3" s="217">
        <f>SUM(E4:E6)</f>
        <v>0</v>
      </c>
      <c r="F3" s="217">
        <f t="shared" ref="F3:G3" si="0">SUM(C4:C6)</f>
        <v>0</v>
      </c>
      <c r="G3" s="217">
        <f t="shared" si="0"/>
        <v>0</v>
      </c>
      <c r="H3" s="217">
        <f>SUM(H4:H6)</f>
        <v>0</v>
      </c>
    </row>
    <row r="4" spans="1:12">
      <c r="A4" s="218" t="s">
        <v>1225</v>
      </c>
      <c r="B4" s="219" t="s">
        <v>1226</v>
      </c>
      <c r="C4" s="217"/>
      <c r="D4" s="217"/>
      <c r="E4" s="220">
        <f>IF(K4=L4,_xlfn.IFNA(VLOOKUP(I4,科目余额表!B:M,12,0),0),-_xlfn.IFNA(VLOOKUP(I4,科目余额表!B:M,12,0),0))</f>
        <v>0</v>
      </c>
      <c r="F4" s="221">
        <f>ROUND(SUMIF(本期ETY!D:D,B4,本期ETY!F:F),2)</f>
        <v>0</v>
      </c>
      <c r="G4" s="221">
        <f>ROUND(SUMIF(本期ETY!D:D,B4,本期ETY!G:G),2)</f>
        <v>0</v>
      </c>
      <c r="H4" s="222">
        <f>ROUND(E4+F4-G4,2)</f>
        <v>0</v>
      </c>
      <c r="I4" t="s">
        <v>1227</v>
      </c>
      <c r="K4" t="s">
        <v>1228</v>
      </c>
      <c r="L4" t="str">
        <f>_xlfn.IFNA(VLOOKUP(I4,科目余额表!B:M,11,0),K4)</f>
        <v>借</v>
      </c>
    </row>
    <row r="5" spans="1:12">
      <c r="A5" s="218" t="s">
        <v>1229</v>
      </c>
      <c r="B5" s="219" t="s">
        <v>1230</v>
      </c>
      <c r="C5" s="217"/>
      <c r="D5" s="217"/>
      <c r="E5" s="220">
        <f>IF(K5=L5,_xlfn.IFNA(VLOOKUP(I5,科目余额表!B:M,12,0),0),-_xlfn.IFNA(VLOOKUP(I5,科目余额表!B:M,12,0),0))</f>
        <v>0</v>
      </c>
      <c r="F5" s="221">
        <f>ROUND(SUMIF(本期ETY!D:D,B5,本期ETY!F:F),2)</f>
        <v>0</v>
      </c>
      <c r="G5" s="221">
        <f>ROUND(SUMIF(本期ETY!D:D,B5,本期ETY!G:G),2)</f>
        <v>0</v>
      </c>
      <c r="H5" s="222">
        <f>ROUND(E5+F5-G5,2)</f>
        <v>0</v>
      </c>
      <c r="I5" t="s">
        <v>1231</v>
      </c>
      <c r="K5" t="s">
        <v>1228</v>
      </c>
      <c r="L5" t="str">
        <f>_xlfn.IFNA(VLOOKUP(I5,科目余额表!B:M,11,0),K5)</f>
        <v>借</v>
      </c>
    </row>
    <row r="6" spans="1:12">
      <c r="A6" s="218" t="s">
        <v>1232</v>
      </c>
      <c r="B6" s="219" t="s">
        <v>272</v>
      </c>
      <c r="C6" s="217"/>
      <c r="D6" s="217"/>
      <c r="E6" s="220">
        <f>IF(K6=L6,_xlfn.IFNA(VLOOKUP(I6,科目余额表!B:M,12,0),0),-_xlfn.IFNA(VLOOKUP(I6,科目余额表!B:M,12,0),0))</f>
        <v>0</v>
      </c>
      <c r="F6" s="221">
        <f>ROUND(SUMIF(本期ETY!D:D,B6,本期ETY!F:F),2)</f>
        <v>0</v>
      </c>
      <c r="G6" s="221">
        <f>ROUND(SUMIF(本期ETY!D:D,B6,本期ETY!G:G),2)</f>
        <v>0</v>
      </c>
      <c r="H6" s="222">
        <f t="shared" ref="H6:H54" si="1">ROUND(E6+F6-G6,2)</f>
        <v>0</v>
      </c>
      <c r="I6" t="s">
        <v>1233</v>
      </c>
      <c r="K6" t="s">
        <v>1228</v>
      </c>
      <c r="L6" t="str">
        <f>_xlfn.IFNA(VLOOKUP(I6,科目余额表!B:M,11,0),K6)</f>
        <v>借</v>
      </c>
    </row>
    <row r="7" spans="1:12">
      <c r="A7" s="218" t="s">
        <v>1234</v>
      </c>
      <c r="B7" s="219" t="s">
        <v>1235</v>
      </c>
      <c r="C7" s="217"/>
      <c r="D7" s="217"/>
      <c r="E7" s="220">
        <f>IF(K7=L7,_xlfn.IFNA(VLOOKUP(I7,科目余额表!B:M,12,0),0),-_xlfn.IFNA(VLOOKUP(I7,科目余额表!B:M,12,0),0))</f>
        <v>0</v>
      </c>
      <c r="F7" s="221">
        <f>ROUND(SUMIF(本期ETY!D:D,B7,本期ETY!F:F),2)</f>
        <v>0</v>
      </c>
      <c r="G7" s="221">
        <f>ROUND(SUMIF(本期ETY!D:D,B7,本期ETY!G:G),2)</f>
        <v>0</v>
      </c>
      <c r="H7" s="222">
        <f t="shared" si="1"/>
        <v>0</v>
      </c>
      <c r="I7" t="s">
        <v>1236</v>
      </c>
      <c r="K7" t="s">
        <v>1228</v>
      </c>
      <c r="L7" t="str">
        <f>_xlfn.IFNA(VLOOKUP(I7,科目余额表!B:M,11,0),K7)</f>
        <v>借</v>
      </c>
    </row>
    <row r="8" spans="1:12">
      <c r="A8" s="218" t="s">
        <v>1237</v>
      </c>
      <c r="B8" s="219" t="s">
        <v>1238</v>
      </c>
      <c r="C8" s="217"/>
      <c r="D8" s="217"/>
      <c r="E8" s="220">
        <f>IF(K8=L8,_xlfn.IFNA(VLOOKUP(I8,科目余额表!B:M,12,0),0),-_xlfn.IFNA(VLOOKUP(I8,科目余额表!B:M,12,0),0))</f>
        <v>0</v>
      </c>
      <c r="F8" s="221">
        <f>ROUND(SUMIF(本期ETY!D:D,B8,本期ETY!F:F),2)</f>
        <v>0</v>
      </c>
      <c r="G8" s="221">
        <f>ROUND(SUMIF(本期ETY!D:D,B8,本期ETY!G:G),2)</f>
        <v>0</v>
      </c>
      <c r="H8" s="222">
        <f t="shared" si="1"/>
        <v>0</v>
      </c>
      <c r="I8" t="s">
        <v>1239</v>
      </c>
      <c r="K8" t="s">
        <v>1228</v>
      </c>
      <c r="L8" t="str">
        <f>_xlfn.IFNA(VLOOKUP(I8,科目余额表!B:M,11,0),K8)</f>
        <v>借</v>
      </c>
    </row>
    <row r="9" spans="1:12">
      <c r="A9" s="223" t="s">
        <v>1240</v>
      </c>
      <c r="B9" s="219" t="s">
        <v>5</v>
      </c>
      <c r="C9" s="217"/>
      <c r="D9" s="224" t="s">
        <v>1241</v>
      </c>
      <c r="E9" s="220">
        <f>IF(K9=L9,_xlfn.IFNA(VLOOKUP(I9,科目余额表!B:M,12,0),0),-_xlfn.IFNA(VLOOKUP(I9,科目余额表!B:M,12,0),0))</f>
        <v>0</v>
      </c>
      <c r="F9" s="221">
        <f>ROUND(SUMIF(本期ETY!D:D,B9,本期ETY!F:F),2)</f>
        <v>0</v>
      </c>
      <c r="G9" s="221">
        <f>ROUND(SUMIF(本期ETY!D:D,B9,本期ETY!G:G),2)</f>
        <v>0</v>
      </c>
      <c r="H9" s="222">
        <f t="shared" si="1"/>
        <v>0</v>
      </c>
      <c r="I9" t="s">
        <v>5</v>
      </c>
      <c r="K9" t="s">
        <v>1228</v>
      </c>
      <c r="L9" t="str">
        <f>_xlfn.IFNA(VLOOKUP(I9,科目余额表!B:M,11,0),K9)</f>
        <v>借</v>
      </c>
    </row>
    <row r="10" spans="1:12">
      <c r="A10" s="223" t="s">
        <v>1242</v>
      </c>
      <c r="B10" s="219" t="s">
        <v>3</v>
      </c>
      <c r="C10" s="224" t="s">
        <v>1243</v>
      </c>
      <c r="D10" s="224"/>
      <c r="E10" s="220">
        <f>IF(K10=L10,_xlfn.IFNA(VLOOKUP(I10,科目余额表!B:M,12,0),0),-_xlfn.IFNA(VLOOKUP(I10,科目余额表!B:M,12,0),0))</f>
        <v>0</v>
      </c>
      <c r="F10" s="221">
        <f>ROUND(SUMIF(本期ETY!D:D,B10,本期ETY!F:F),2)</f>
        <v>0</v>
      </c>
      <c r="G10" s="221">
        <f>ROUND(SUMIF(本期ETY!D:D,B10,本期ETY!G:G),2)</f>
        <v>0</v>
      </c>
      <c r="H10" s="222">
        <f t="shared" si="1"/>
        <v>0</v>
      </c>
      <c r="I10" t="s">
        <v>3</v>
      </c>
      <c r="K10" t="s">
        <v>1228</v>
      </c>
      <c r="L10" t="str">
        <f>_xlfn.IFNA(VLOOKUP(I10,科目余额表!B:M,11,0),K10)</f>
        <v>借</v>
      </c>
    </row>
    <row r="11" spans="1:12">
      <c r="A11" s="219" t="s">
        <v>1244</v>
      </c>
      <c r="B11" s="219" t="s">
        <v>673</v>
      </c>
      <c r="C11" s="217"/>
      <c r="D11" s="217"/>
      <c r="E11" s="220">
        <f>IF(K11=L11,_xlfn.IFNA(VLOOKUP(I11,科目余额表!B:M,12,0),0),-_xlfn.IFNA(VLOOKUP(I11,科目余额表!B:M,12,0),0))</f>
        <v>0</v>
      </c>
      <c r="F11" s="221">
        <f>ROUND(SUMIF(本期ETY!D:D,B11,本期ETY!F:F),2)</f>
        <v>0</v>
      </c>
      <c r="G11" s="221">
        <f>ROUND(SUMIF(本期ETY!D:D,B11,本期ETY!G:G),2)</f>
        <v>0</v>
      </c>
      <c r="H11" s="222">
        <f t="shared" si="1"/>
        <v>0</v>
      </c>
      <c r="I11" t="s">
        <v>673</v>
      </c>
      <c r="K11" t="s">
        <v>1228</v>
      </c>
      <c r="L11" t="str">
        <f>_xlfn.IFNA(VLOOKUP(I11,科目余额表!B:M,11,0),K11)</f>
        <v>借</v>
      </c>
    </row>
    <row r="12" spans="1:12">
      <c r="A12" s="219" t="s">
        <v>1245</v>
      </c>
      <c r="B12" s="219" t="s">
        <v>1246</v>
      </c>
      <c r="C12" s="217"/>
      <c r="D12" s="217"/>
      <c r="E12" s="220">
        <f>IF(K12=L12,_xlfn.IFNA(VLOOKUP(I12,科目余额表!B:M,12,0),0),-_xlfn.IFNA(VLOOKUP(I12,科目余额表!B:M,12,0),0))</f>
        <v>0</v>
      </c>
      <c r="F12" s="221">
        <f>ROUND(SUMIF(本期ETY!D:D,B12,本期ETY!F:F),2)</f>
        <v>0</v>
      </c>
      <c r="G12" s="221">
        <f>ROUND(SUMIF(本期ETY!D:D,B12,本期ETY!G:G),2)</f>
        <v>0</v>
      </c>
      <c r="H12" s="222">
        <f t="shared" si="1"/>
        <v>0</v>
      </c>
      <c r="I12" t="s">
        <v>6</v>
      </c>
      <c r="K12" t="s">
        <v>1228</v>
      </c>
      <c r="L12" t="str">
        <f>_xlfn.IFNA(VLOOKUP(I12,科目余额表!B:M,11,0),K12)</f>
        <v>借</v>
      </c>
    </row>
    <row r="13" spans="1:12">
      <c r="A13" s="219" t="s">
        <v>1247</v>
      </c>
      <c r="B13" s="219" t="s">
        <v>1248</v>
      </c>
      <c r="C13" s="217"/>
      <c r="D13" s="217"/>
      <c r="E13" s="220">
        <f>IF(K13=L13,_xlfn.IFNA(VLOOKUP(I13,科目余额表!B:M,12,0),0),-_xlfn.IFNA(VLOOKUP(I13,科目余额表!B:M,12,0),0))</f>
        <v>0</v>
      </c>
      <c r="F13" s="221">
        <f>ROUND(SUMIF(本期ETY!D:D,B13,本期ETY!F:F),2)</f>
        <v>0</v>
      </c>
      <c r="G13" s="221">
        <f>ROUND(SUMIF(本期ETY!D:D,B13,本期ETY!G:G),2)</f>
        <v>0</v>
      </c>
      <c r="H13" s="222">
        <f>ROUND(E13-F13+G13,2)</f>
        <v>0</v>
      </c>
      <c r="I13" t="s">
        <v>1249</v>
      </c>
      <c r="K13" t="s">
        <v>1250</v>
      </c>
      <c r="L13" t="str">
        <f>_xlfn.IFNA(VLOOKUP(I13,科目余额表!B:M,11,0),K13)</f>
        <v>贷</v>
      </c>
    </row>
    <row r="14" spans="1:12">
      <c r="A14" s="218" t="s">
        <v>1251</v>
      </c>
      <c r="B14" s="219"/>
      <c r="C14" s="217"/>
      <c r="D14" s="217"/>
      <c r="E14" s="217">
        <f>E12-E13</f>
        <v>0</v>
      </c>
      <c r="F14" s="217">
        <f t="shared" ref="F14:H14" si="2">F12-F13</f>
        <v>0</v>
      </c>
      <c r="G14" s="217">
        <f t="shared" si="2"/>
        <v>0</v>
      </c>
      <c r="H14" s="217">
        <f t="shared" si="2"/>
        <v>0</v>
      </c>
      <c r="L14">
        <f>_xlfn.IFNA(VLOOKUP(I14,科目余额表!B:M,11,0),K14)</f>
        <v>0</v>
      </c>
    </row>
    <row r="15" spans="1:12">
      <c r="A15" s="218" t="s">
        <v>1252</v>
      </c>
      <c r="B15" s="219" t="s">
        <v>1253</v>
      </c>
      <c r="C15" s="217"/>
      <c r="D15" s="217"/>
      <c r="E15" s="220">
        <f>IF(K15=L15,_xlfn.IFNA(VLOOKUP(I15,科目余额表!B:M,12,0),0),-_xlfn.IFNA(VLOOKUP(I15,科目余额表!B:M,12,0),0))</f>
        <v>0</v>
      </c>
      <c r="F15" s="221">
        <f>ROUND(SUMIF(本期ETY!D:D,B15,本期ETY!F:F),2)</f>
        <v>0</v>
      </c>
      <c r="G15" s="221">
        <f>ROUND(SUMIF(本期ETY!D:D,B15,本期ETY!G:G),2)</f>
        <v>0</v>
      </c>
      <c r="H15" s="222">
        <f t="shared" si="1"/>
        <v>0</v>
      </c>
      <c r="I15" t="s">
        <v>9</v>
      </c>
      <c r="K15" t="s">
        <v>1228</v>
      </c>
      <c r="L15" t="str">
        <f>_xlfn.IFNA(VLOOKUP(I15,科目余额表!B:M,11,0),K15)</f>
        <v>借</v>
      </c>
    </row>
    <row r="16" spans="1:12">
      <c r="A16" s="218" t="s">
        <v>1254</v>
      </c>
      <c r="B16" s="219" t="s">
        <v>1255</v>
      </c>
      <c r="C16" s="217"/>
      <c r="D16" s="217"/>
      <c r="E16" s="220">
        <f>IF(K16=L16,_xlfn.IFNA(VLOOKUP(I16,科目余额表!B:M,12,0),0),-_xlfn.IFNA(VLOOKUP(I16,科目余额表!B:M,12,0),0))</f>
        <v>0</v>
      </c>
      <c r="F16" s="221">
        <f>ROUND(SUMIF(本期ETY!D:D,B16,本期ETY!F:F),2)</f>
        <v>0</v>
      </c>
      <c r="G16" s="221">
        <f>ROUND(SUMIF(本期ETY!D:D,B16,本期ETY!G:G),2)</f>
        <v>0</v>
      </c>
      <c r="H16" s="222">
        <f>ROUND(E16-F16+G16,2)</f>
        <v>0</v>
      </c>
      <c r="I16" t="s">
        <v>1256</v>
      </c>
      <c r="K16" t="s">
        <v>1250</v>
      </c>
      <c r="L16" t="str">
        <f>_xlfn.IFNA(VLOOKUP(I16,科目余额表!B:M,11,0),K16)</f>
        <v>贷</v>
      </c>
    </row>
    <row r="17" spans="1:12">
      <c r="A17" s="219" t="s">
        <v>1257</v>
      </c>
      <c r="B17" s="219"/>
      <c r="C17" s="217"/>
      <c r="D17" s="217"/>
      <c r="E17" s="217">
        <f>E15-E16</f>
        <v>0</v>
      </c>
      <c r="F17" s="217">
        <f t="shared" ref="F17:H17" si="3">F15-F16</f>
        <v>0</v>
      </c>
      <c r="G17" s="217"/>
      <c r="H17" s="217">
        <f t="shared" si="3"/>
        <v>0</v>
      </c>
      <c r="L17">
        <f>_xlfn.IFNA(VLOOKUP(I17,科目余额表!B:M,11,0),K17)</f>
        <v>0</v>
      </c>
    </row>
    <row r="18" spans="1:12">
      <c r="A18" s="219" t="s">
        <v>1258</v>
      </c>
      <c r="B18" s="219" t="s">
        <v>7</v>
      </c>
      <c r="C18" s="217"/>
      <c r="D18" s="224" t="s">
        <v>1241</v>
      </c>
      <c r="E18" s="220">
        <f>IF(K18=L18,_xlfn.IFNA(VLOOKUP(I18,科目余额表!B:M,12,0),0),-_xlfn.IFNA(VLOOKUP(I18,科目余额表!B:M,12,0),0))</f>
        <v>0</v>
      </c>
      <c r="F18" s="221">
        <f>ROUND(SUMIF(本期ETY!D:D,B18,本期ETY!F:F),2)</f>
        <v>0</v>
      </c>
      <c r="G18" s="221">
        <f>ROUND(SUMIF(本期ETY!D:D,B18,本期ETY!G:G),2)</f>
        <v>0</v>
      </c>
      <c r="H18" s="222">
        <f t="shared" si="1"/>
        <v>0</v>
      </c>
      <c r="I18" t="s">
        <v>7</v>
      </c>
      <c r="K18" t="s">
        <v>1228</v>
      </c>
      <c r="L18" t="str">
        <f>_xlfn.IFNA(VLOOKUP(I18,科目余额表!B:M,11,0),K18)</f>
        <v>借</v>
      </c>
    </row>
    <row r="19" spans="1:12">
      <c r="A19" s="218" t="s">
        <v>1259</v>
      </c>
      <c r="B19" s="219" t="s">
        <v>1260</v>
      </c>
      <c r="C19" s="217"/>
      <c r="D19" s="217"/>
      <c r="E19" s="220">
        <f>IF(K19=L19,_xlfn.IFNA(VLOOKUP(I19,科目余额表!B:M,12,0),0),-_xlfn.IFNA(VLOOKUP(I19,科目余额表!B:M,12,0),0))</f>
        <v>0</v>
      </c>
      <c r="F19" s="221">
        <f>ROUND(SUMIF(本期ETY!D:D,B19,本期ETY!F:F),2)</f>
        <v>0</v>
      </c>
      <c r="G19" s="221">
        <f>ROUND(SUMIF(本期ETY!D:D,B19,本期ETY!G:G),2)</f>
        <v>0</v>
      </c>
      <c r="H19" s="222">
        <f t="shared" si="1"/>
        <v>0</v>
      </c>
      <c r="I19" t="s">
        <v>1261</v>
      </c>
      <c r="K19" t="s">
        <v>1228</v>
      </c>
      <c r="L19" t="str">
        <f>_xlfn.IFNA(VLOOKUP(I19,科目余额表!B:M,11,0),K19)</f>
        <v>借</v>
      </c>
    </row>
    <row r="20" spans="1:12">
      <c r="A20" s="218" t="s">
        <v>1262</v>
      </c>
      <c r="B20" s="219" t="s">
        <v>1263</v>
      </c>
      <c r="C20" s="217"/>
      <c r="D20" s="217"/>
      <c r="E20" s="220">
        <f>IF(K20=L20,_xlfn.IFNA(VLOOKUP(I20,科目余额表!B:M,12,0),0),-_xlfn.IFNA(VLOOKUP(I20,科目余额表!B:M,12,0),0))</f>
        <v>0</v>
      </c>
      <c r="F20" s="221">
        <f>ROUND(SUMIF(本期ETY!D:D,B20,本期ETY!F:F),2)</f>
        <v>0</v>
      </c>
      <c r="G20" s="221">
        <f>ROUND(SUMIF(本期ETY!D:D,B20,本期ETY!G:G),2)</f>
        <v>0</v>
      </c>
      <c r="H20" s="222">
        <f t="shared" si="1"/>
        <v>0</v>
      </c>
      <c r="I20" t="s">
        <v>1263</v>
      </c>
      <c r="K20" t="s">
        <v>1228</v>
      </c>
      <c r="L20" t="str">
        <f>_xlfn.IFNA(VLOOKUP(I20,科目余额表!B:M,11,0),K20)</f>
        <v>借</v>
      </c>
    </row>
    <row r="21" spans="1:12">
      <c r="A21" s="218" t="s">
        <v>1264</v>
      </c>
      <c r="B21" s="219" t="s">
        <v>1265</v>
      </c>
      <c r="C21" s="217"/>
      <c r="D21" s="217"/>
      <c r="E21" s="220">
        <f>IF(K21=L21,_xlfn.IFNA(VLOOKUP(I21,科目余额表!B:M,12,0),0),-_xlfn.IFNA(VLOOKUP(I21,科目余额表!B:M,12,0),0))</f>
        <v>0</v>
      </c>
      <c r="F21" s="221">
        <f>ROUND(SUMIF(本期ETY!D:D,B21,本期ETY!F:F),2)</f>
        <v>0</v>
      </c>
      <c r="G21" s="221">
        <f>ROUND(SUMIF(本期ETY!D:D,B21,本期ETY!G:G),2)</f>
        <v>0</v>
      </c>
      <c r="H21" s="222">
        <f t="shared" si="1"/>
        <v>0</v>
      </c>
      <c r="I21" t="s">
        <v>1265</v>
      </c>
      <c r="K21" t="s">
        <v>1228</v>
      </c>
      <c r="L21" t="str">
        <f>_xlfn.IFNA(VLOOKUP(I21,科目余额表!B:M,11,0),K21)</f>
        <v>借</v>
      </c>
    </row>
    <row r="22" spans="1:12">
      <c r="A22" s="218" t="s">
        <v>1266</v>
      </c>
      <c r="B22" s="219" t="s">
        <v>1267</v>
      </c>
      <c r="C22" s="217"/>
      <c r="D22" s="217"/>
      <c r="E22" s="220">
        <f>IF(K22=L22,_xlfn.IFNA(VLOOKUP(I22,科目余额表!B:M,12,0),0),-_xlfn.IFNA(VLOOKUP(I22,科目余额表!B:M,12,0),0))</f>
        <v>0</v>
      </c>
      <c r="F22" s="221">
        <f>ROUND(SUMIF(本期ETY!D:D,B22,本期ETY!F:F),2)</f>
        <v>0</v>
      </c>
      <c r="G22" s="221">
        <f>ROUND(SUMIF(本期ETY!D:D,B22,本期ETY!G:G),2)</f>
        <v>0</v>
      </c>
      <c r="H22" s="222">
        <f t="shared" si="1"/>
        <v>0</v>
      </c>
      <c r="I22" t="s">
        <v>1267</v>
      </c>
      <c r="K22" t="s">
        <v>1228</v>
      </c>
      <c r="L22" t="str">
        <f>_xlfn.IFNA(VLOOKUP(I22,科目余额表!B:M,11,0),K22)</f>
        <v>借</v>
      </c>
    </row>
    <row r="23" spans="1:12">
      <c r="A23" s="218" t="s">
        <v>1268</v>
      </c>
      <c r="B23" s="219" t="s">
        <v>1269</v>
      </c>
      <c r="C23" s="217"/>
      <c r="D23" s="217"/>
      <c r="E23" s="220">
        <f>IF(K23=L23,_xlfn.IFNA(VLOOKUP(I23,科目余额表!B:M,12,0),0),-_xlfn.IFNA(VLOOKUP(I23,科目余额表!B:M,12,0),0))</f>
        <v>0</v>
      </c>
      <c r="F23" s="221">
        <f>ROUND(SUMIF(本期ETY!D:D,B23,本期ETY!F:F),2)</f>
        <v>0</v>
      </c>
      <c r="G23" s="221">
        <f>ROUND(SUMIF(本期ETY!D:D,B23,本期ETY!G:G),2)</f>
        <v>0</v>
      </c>
      <c r="H23" s="222">
        <f t="shared" si="1"/>
        <v>0</v>
      </c>
      <c r="I23" t="s">
        <v>427</v>
      </c>
      <c r="K23" t="s">
        <v>1228</v>
      </c>
      <c r="L23" t="str">
        <f>_xlfn.IFNA(VLOOKUP(I23,科目余额表!B:M,11,0),K23)</f>
        <v>借</v>
      </c>
    </row>
    <row r="24" spans="1:12">
      <c r="A24" s="218" t="s">
        <v>1270</v>
      </c>
      <c r="B24" s="219" t="s">
        <v>1271</v>
      </c>
      <c r="C24" s="217"/>
      <c r="D24" s="217"/>
      <c r="E24" s="220">
        <f>IF(K24=L24,_xlfn.IFNA(VLOOKUP(I24,科目余额表!B:M,12,0),0),-_xlfn.IFNA(VLOOKUP(I24,科目余额表!B:M,12,0),0))</f>
        <v>0</v>
      </c>
      <c r="F24" s="221">
        <f>ROUND(SUMIF(本期ETY!D:D,B24,本期ETY!F:F),2)</f>
        <v>0</v>
      </c>
      <c r="G24" s="221">
        <f>ROUND(SUMIF(本期ETY!D:D,B24,本期ETY!G:G),2)</f>
        <v>0</v>
      </c>
      <c r="H24" s="222">
        <f>ROUND(E24-F24+G24,2)</f>
        <v>0</v>
      </c>
      <c r="I24" t="s">
        <v>1272</v>
      </c>
      <c r="K24" t="s">
        <v>1250</v>
      </c>
      <c r="L24" t="str">
        <f>_xlfn.IFNA(VLOOKUP(I24,科目余额表!B:M,11,0),K24)</f>
        <v>贷</v>
      </c>
    </row>
    <row r="25" spans="1:12">
      <c r="A25" s="218" t="s">
        <v>1273</v>
      </c>
      <c r="B25" s="219"/>
      <c r="C25" s="217"/>
      <c r="D25" s="217"/>
      <c r="E25" s="217">
        <f>E23-E24</f>
        <v>0</v>
      </c>
      <c r="F25" s="221">
        <f>ROUND(SUMIF(本期ETY!D:D,B25,本期ETY!F:F),2)</f>
        <v>0</v>
      </c>
      <c r="G25" s="221">
        <f>ROUND(SUMIF(本期ETY!D:D,B25,本期ETY!G:G),2)</f>
        <v>0</v>
      </c>
      <c r="H25" s="222">
        <f>H23-H24</f>
        <v>0</v>
      </c>
      <c r="L25">
        <f>_xlfn.IFNA(VLOOKUP(I25,科目余额表!B:M,11,0),K25)</f>
        <v>0</v>
      </c>
    </row>
    <row r="26" spans="1:12">
      <c r="A26" s="218" t="s">
        <v>1274</v>
      </c>
      <c r="B26" s="219" t="s">
        <v>1275</v>
      </c>
      <c r="C26" s="217"/>
      <c r="D26" s="217"/>
      <c r="E26" s="220">
        <f>IF(K26=L26,_xlfn.IFNA(VLOOKUP(I26,科目余额表!B:M,12,0),0),-_xlfn.IFNA(VLOOKUP(I26,科目余额表!B:M,12,0),0))</f>
        <v>0</v>
      </c>
      <c r="F26" s="221">
        <f>ROUND(SUMIF(本期ETY!D:D,B26,本期ETY!F:F),2)</f>
        <v>0</v>
      </c>
      <c r="G26" s="221">
        <f>ROUND(SUMIF(本期ETY!D:D,B26,本期ETY!G:G),2)</f>
        <v>0</v>
      </c>
      <c r="H26" s="222">
        <f t="shared" si="1"/>
        <v>0</v>
      </c>
      <c r="I26" t="s">
        <v>428</v>
      </c>
      <c r="K26" t="s">
        <v>1228</v>
      </c>
      <c r="L26" t="str">
        <f>_xlfn.IFNA(VLOOKUP(I26,科目余额表!B:M,11,0),K26)</f>
        <v>借</v>
      </c>
    </row>
    <row r="27" spans="1:12">
      <c r="A27" s="218" t="s">
        <v>1276</v>
      </c>
      <c r="B27" s="219" t="s">
        <v>1277</v>
      </c>
      <c r="C27" s="217"/>
      <c r="D27" s="217"/>
      <c r="E27" s="220">
        <f>IF(K27=L27,_xlfn.IFNA(VLOOKUP(I27,科目余额表!B:M,12,0),0),-_xlfn.IFNA(VLOOKUP(I27,科目余额表!B:M,12,0),0))</f>
        <v>0</v>
      </c>
      <c r="F27" s="221">
        <f>ROUND(SUMIF(本期ETY!D:D,B27,本期ETY!F:F),2)</f>
        <v>0</v>
      </c>
      <c r="G27" s="221">
        <f>ROUND(SUMIF(本期ETY!D:D,B27,本期ETY!G:G),2)</f>
        <v>0</v>
      </c>
      <c r="H27" s="222">
        <f t="shared" si="1"/>
        <v>0</v>
      </c>
      <c r="I27" t="s">
        <v>10</v>
      </c>
      <c r="K27" t="s">
        <v>1228</v>
      </c>
      <c r="L27" t="str">
        <f>_xlfn.IFNA(VLOOKUP(I27,科目余额表!B:M,11,0),K27)</f>
        <v>借</v>
      </c>
    </row>
    <row r="28" spans="1:12">
      <c r="A28" s="218" t="s">
        <v>1278</v>
      </c>
      <c r="B28" s="219" t="s">
        <v>1279</v>
      </c>
      <c r="C28" s="217"/>
      <c r="D28" s="217"/>
      <c r="E28" s="220">
        <f>IF(K28=L28,_xlfn.IFNA(VLOOKUP(I28,科目余额表!B:M,12,0),0),-_xlfn.IFNA(VLOOKUP(I28,科目余额表!B:M,12,0),0))</f>
        <v>0</v>
      </c>
      <c r="F28" s="221">
        <f>ROUND(SUMIF(本期ETY!D:D,B28,本期ETY!F:F),2)</f>
        <v>0</v>
      </c>
      <c r="G28" s="221">
        <f>ROUND(SUMIF(本期ETY!D:D,B28,本期ETY!G:G),2)</f>
        <v>0</v>
      </c>
      <c r="H28" s="222">
        <f>ROUND(E28-F28+G28,2)</f>
        <v>0</v>
      </c>
      <c r="I28" t="s">
        <v>1280</v>
      </c>
      <c r="K28" t="s">
        <v>1250</v>
      </c>
      <c r="L28" t="str">
        <f>_xlfn.IFNA(VLOOKUP(I28,科目余额表!B:M,11,0),K28)</f>
        <v>贷</v>
      </c>
    </row>
    <row r="29" spans="1:12">
      <c r="A29" s="218" t="s">
        <v>1281</v>
      </c>
      <c r="B29" s="219"/>
      <c r="C29" s="217"/>
      <c r="D29" s="217"/>
      <c r="E29" s="217">
        <f>E27-E28</f>
        <v>0</v>
      </c>
      <c r="F29" s="221">
        <f>ROUND(SUMIF(本期ETY!D:D,B29,本期ETY!F:F),2)</f>
        <v>0</v>
      </c>
      <c r="G29" s="221">
        <f>ROUND(SUMIF(本期ETY!D:D,B29,本期ETY!G:G),2)</f>
        <v>0</v>
      </c>
      <c r="H29" s="222">
        <f>H27-H28</f>
        <v>0</v>
      </c>
      <c r="L29">
        <f>_xlfn.IFNA(VLOOKUP(I29,科目余额表!B:M,11,0),K29)</f>
        <v>0</v>
      </c>
    </row>
    <row r="30" spans="1:12">
      <c r="A30" s="218" t="s">
        <v>1282</v>
      </c>
      <c r="B30" s="219" t="s">
        <v>1283</v>
      </c>
      <c r="C30" s="217"/>
      <c r="D30" s="217"/>
      <c r="E30" s="220">
        <f>IF(K30=L30,_xlfn.IFNA(VLOOKUP(I30,科目余额表!B:M,12,0),0),-_xlfn.IFNA(VLOOKUP(I30,科目余额表!B:M,12,0),0))</f>
        <v>0</v>
      </c>
      <c r="F30" s="221">
        <f>ROUND(SUMIF(本期ETY!D:D,B30,本期ETY!F:F),2)</f>
        <v>0</v>
      </c>
      <c r="G30" s="221">
        <f>ROUND(SUMIF(本期ETY!D:D,B30,本期ETY!G:G),2)</f>
        <v>0</v>
      </c>
      <c r="H30" s="222">
        <f t="shared" si="1"/>
        <v>0</v>
      </c>
      <c r="I30" t="s">
        <v>1283</v>
      </c>
      <c r="K30" t="s">
        <v>1228</v>
      </c>
      <c r="L30" t="str">
        <f>_xlfn.IFNA(VLOOKUP(I30,科目余额表!B:M,11,0),K30)</f>
        <v>借</v>
      </c>
    </row>
    <row r="31" spans="1:12">
      <c r="A31" s="218" t="s">
        <v>1284</v>
      </c>
      <c r="B31" s="219" t="s">
        <v>1285</v>
      </c>
      <c r="C31" s="217"/>
      <c r="D31" s="217"/>
      <c r="E31" s="220">
        <f>IF(K31=L31,_xlfn.IFNA(VLOOKUP(I31,科目余额表!B:M,12,0),0),-_xlfn.IFNA(VLOOKUP(I31,科目余额表!B:M,12,0),0))</f>
        <v>0</v>
      </c>
      <c r="F31" s="221">
        <f>ROUND(SUMIF(本期ETY!D:D,B31,本期ETY!F:F),2)</f>
        <v>0</v>
      </c>
      <c r="G31" s="221">
        <f>ROUND(SUMIF(本期ETY!D:D,B31,本期ETY!G:G),2)</f>
        <v>0</v>
      </c>
      <c r="H31" s="222">
        <f t="shared" si="1"/>
        <v>0</v>
      </c>
      <c r="I31" t="s">
        <v>1184</v>
      </c>
      <c r="K31" t="s">
        <v>1228</v>
      </c>
      <c r="L31" t="str">
        <f>_xlfn.IFNA(VLOOKUP(I31,科目余额表!B:M,11,0),K31)</f>
        <v>借</v>
      </c>
    </row>
    <row r="32" spans="1:12">
      <c r="A32" s="218" t="s">
        <v>1286</v>
      </c>
      <c r="B32" s="219"/>
      <c r="C32" s="217"/>
      <c r="D32" s="217"/>
      <c r="E32" s="217">
        <f>SUM(E33:E46)</f>
        <v>0</v>
      </c>
      <c r="F32" s="217">
        <f t="shared" ref="F32:G32" si="4">SUM(F33:F45)</f>
        <v>0</v>
      </c>
      <c r="G32" s="217">
        <f t="shared" si="4"/>
        <v>0</v>
      </c>
      <c r="H32" s="217">
        <f>SUM(H33:H46)</f>
        <v>0</v>
      </c>
      <c r="L32">
        <f>_xlfn.IFNA(VLOOKUP(I32,科目余额表!B:M,11,0),K32)</f>
        <v>0</v>
      </c>
    </row>
    <row r="33" spans="1:12">
      <c r="A33" s="218" t="s">
        <v>1287</v>
      </c>
      <c r="B33" s="219" t="s">
        <v>1288</v>
      </c>
      <c r="C33" s="217"/>
      <c r="D33" s="217"/>
      <c r="E33" s="220">
        <f>IF(K33=L33,_xlfn.IFNA(VLOOKUP(I33,科目余额表!B:M,12,0),0),-_xlfn.IFNA(VLOOKUP(I33,科目余额表!B:M,12,0),0))</f>
        <v>0</v>
      </c>
      <c r="F33" s="221">
        <f>ROUND(SUMIF(本期ETY!D:D,B33,本期ETY!F:F),2)</f>
        <v>0</v>
      </c>
      <c r="G33" s="221">
        <f>ROUND(SUMIF(本期ETY!D:D,B33,本期ETY!G:G),2)</f>
        <v>0</v>
      </c>
      <c r="H33" s="222">
        <f t="shared" si="1"/>
        <v>0</v>
      </c>
      <c r="I33" t="s">
        <v>477</v>
      </c>
      <c r="K33" t="s">
        <v>1228</v>
      </c>
      <c r="L33" t="str">
        <f>_xlfn.IFNA(VLOOKUP(I33,科目余额表!B:M,11,0),K33)</f>
        <v>借</v>
      </c>
    </row>
    <row r="34" spans="1:12">
      <c r="A34" s="218" t="s">
        <v>1289</v>
      </c>
      <c r="B34" s="219" t="s">
        <v>1290</v>
      </c>
      <c r="C34" s="217"/>
      <c r="D34" s="217"/>
      <c r="E34" s="220">
        <f>IF(K34=L34,_xlfn.IFNA(VLOOKUP(I34,科目余额表!B:M,12,0),0),-_xlfn.IFNA(VLOOKUP(I34,科目余额表!B:M,12,0),0))</f>
        <v>0</v>
      </c>
      <c r="F34" s="221">
        <f>ROUND(SUMIF(本期ETY!D:D,B34,本期ETY!F:F),2)</f>
        <v>0</v>
      </c>
      <c r="G34" s="221">
        <f>ROUND(SUMIF(本期ETY!D:D,B34,本期ETY!G:G),2)</f>
        <v>0</v>
      </c>
      <c r="H34" s="222">
        <f t="shared" si="1"/>
        <v>0</v>
      </c>
      <c r="I34" t="s">
        <v>1291</v>
      </c>
      <c r="K34" t="s">
        <v>1228</v>
      </c>
      <c r="L34" t="str">
        <f>_xlfn.IFNA(VLOOKUP(I34,科目余额表!B:M,11,0),K34)</f>
        <v>借</v>
      </c>
    </row>
    <row r="35" spans="1:12">
      <c r="A35" s="218" t="s">
        <v>1292</v>
      </c>
      <c r="B35" s="219" t="s">
        <v>1293</v>
      </c>
      <c r="C35" s="217"/>
      <c r="D35" s="217"/>
      <c r="E35" s="220">
        <f>IF(K35=L35,_xlfn.IFNA(VLOOKUP(I35,科目余额表!B:M,12,0),0),-_xlfn.IFNA(VLOOKUP(I35,科目余额表!B:M,12,0),0))</f>
        <v>0</v>
      </c>
      <c r="F35" s="221">
        <f>ROUND(SUMIF(本期ETY!D:D,B35,本期ETY!F:F),2)</f>
        <v>0</v>
      </c>
      <c r="G35" s="221">
        <f>ROUND(SUMIF(本期ETY!D:D,B35,本期ETY!G:G),2)</f>
        <v>0</v>
      </c>
      <c r="H35" s="222">
        <f t="shared" si="1"/>
        <v>0</v>
      </c>
      <c r="I35" t="s">
        <v>1181</v>
      </c>
      <c r="K35" t="s">
        <v>1228</v>
      </c>
      <c r="L35" t="str">
        <f>_xlfn.IFNA(VLOOKUP(I35,科目余额表!B:M,11,0),K35)</f>
        <v>借</v>
      </c>
    </row>
    <row r="36" spans="1:12">
      <c r="A36" s="218" t="s">
        <v>1294</v>
      </c>
      <c r="B36" s="219" t="s">
        <v>1295</v>
      </c>
      <c r="C36" s="217"/>
      <c r="D36" s="217"/>
      <c r="E36" s="220">
        <f>IF(K36=L36,_xlfn.IFNA(VLOOKUP(I36,科目余额表!B:M,12,0),0),-_xlfn.IFNA(VLOOKUP(I36,科目余额表!B:M,12,0),0))</f>
        <v>0</v>
      </c>
      <c r="F36" s="221">
        <f>ROUND(SUMIF(本期ETY!D:D,B36,本期ETY!F:F),2)</f>
        <v>0</v>
      </c>
      <c r="G36" s="221">
        <f>ROUND(SUMIF(本期ETY!D:D,B36,本期ETY!G:G),2)</f>
        <v>0</v>
      </c>
      <c r="H36" s="222">
        <f t="shared" si="1"/>
        <v>0</v>
      </c>
      <c r="I36" t="s">
        <v>496</v>
      </c>
      <c r="K36" t="s">
        <v>1228</v>
      </c>
      <c r="L36" t="str">
        <f>_xlfn.IFNA(VLOOKUP(I36,科目余额表!B:M,11,0),K36)</f>
        <v>借</v>
      </c>
    </row>
    <row r="37" spans="1:12">
      <c r="A37" s="218" t="s">
        <v>1296</v>
      </c>
      <c r="B37" s="219" t="s">
        <v>1297</v>
      </c>
      <c r="C37" s="217"/>
      <c r="D37" s="217"/>
      <c r="E37" s="220">
        <f>IF(K37=L37,_xlfn.IFNA(VLOOKUP(I37,科目余额表!B:M,12,0),0),-_xlfn.IFNA(VLOOKUP(I37,科目余额表!B:M,12,0),0))</f>
        <v>0</v>
      </c>
      <c r="F37" s="221">
        <f>ROUND(SUMIF(本期ETY!D:D,B37,本期ETY!F:F),2)</f>
        <v>0</v>
      </c>
      <c r="G37" s="221">
        <f>ROUND(SUMIF(本期ETY!D:D,B37,本期ETY!G:G),2)</f>
        <v>0</v>
      </c>
      <c r="H37" s="222">
        <f t="shared" si="1"/>
        <v>0</v>
      </c>
      <c r="I37" t="s">
        <v>1298</v>
      </c>
      <c r="K37" t="s">
        <v>1228</v>
      </c>
      <c r="L37" t="str">
        <f>_xlfn.IFNA(VLOOKUP(I37,科目余额表!B:M,11,0),K37)</f>
        <v>借</v>
      </c>
    </row>
    <row r="38" spans="1:12">
      <c r="A38" s="218" t="s">
        <v>1299</v>
      </c>
      <c r="B38" s="219" t="s">
        <v>1300</v>
      </c>
      <c r="C38" s="217"/>
      <c r="D38" s="217"/>
      <c r="E38" s="220">
        <f>IF(K38=L38,_xlfn.IFNA(VLOOKUP(I38,科目余额表!B:M,12,0),0),-_xlfn.IFNA(VLOOKUP(I38,科目余额表!B:M,12,0),0))+_xlfn.IFNA(VLOOKUP(J38,科目余额表!B:M,12,0),0)</f>
        <v>0</v>
      </c>
      <c r="F38" s="221">
        <f>ROUND(SUMIF(本期ETY!D:D,B38,本期ETY!F:F),2)</f>
        <v>0</v>
      </c>
      <c r="G38" s="221">
        <f>ROUND(SUMIF(本期ETY!D:D,B38,本期ETY!G:G),2)</f>
        <v>0</v>
      </c>
      <c r="H38" s="222">
        <f t="shared" si="1"/>
        <v>0</v>
      </c>
      <c r="I38" t="s">
        <v>494</v>
      </c>
      <c r="J38" t="s">
        <v>1301</v>
      </c>
      <c r="K38" t="s">
        <v>1228</v>
      </c>
      <c r="L38" t="str">
        <f>_xlfn.IFNA(VLOOKUP(I38,科目余额表!B:M,11,0),K38)</f>
        <v>借</v>
      </c>
    </row>
    <row r="39" spans="1:12">
      <c r="A39" s="218" t="s">
        <v>1302</v>
      </c>
      <c r="B39" s="219" t="s">
        <v>1303</v>
      </c>
      <c r="C39" s="217"/>
      <c r="D39" s="217"/>
      <c r="E39" s="220">
        <f>IF(K39=L39,_xlfn.IFNA(VLOOKUP(I39,科目余额表!B:M,12,0),0),-_xlfn.IFNA(VLOOKUP(I39,科目余额表!B:M,12,0),0))</f>
        <v>0</v>
      </c>
      <c r="F39" s="221">
        <f>ROUND(SUMIF(本期ETY!D:D,B39,本期ETY!F:F),2)</f>
        <v>0</v>
      </c>
      <c r="G39" s="221">
        <f>ROUND(SUMIF(本期ETY!D:D,B39,本期ETY!G:G),2)</f>
        <v>0</v>
      </c>
      <c r="H39" s="222">
        <f t="shared" si="1"/>
        <v>0</v>
      </c>
      <c r="I39" t="s">
        <v>497</v>
      </c>
      <c r="K39" t="s">
        <v>1228</v>
      </c>
      <c r="L39" t="str">
        <f>_xlfn.IFNA(VLOOKUP(I39,科目余额表!B:M,11,0),K39)</f>
        <v>借</v>
      </c>
    </row>
    <row r="40" spans="1:12">
      <c r="A40" s="218" t="s">
        <v>1304</v>
      </c>
      <c r="B40" s="219" t="s">
        <v>1305</v>
      </c>
      <c r="C40" s="217"/>
      <c r="D40" s="217"/>
      <c r="E40" s="220">
        <f>IF(K40=L40,_xlfn.IFNA(VLOOKUP(I40,科目余额表!B:M,12,0),0),-_xlfn.IFNA(VLOOKUP(I40,科目余额表!B:M,12,0),0))</f>
        <v>0</v>
      </c>
      <c r="F40" s="221">
        <f>ROUND(SUMIF(本期ETY!D:D,B40,本期ETY!F:F),2)</f>
        <v>0</v>
      </c>
      <c r="G40" s="221">
        <f>ROUND(SUMIF(本期ETY!D:D,B40,本期ETY!G:G),2)</f>
        <v>0</v>
      </c>
      <c r="H40" s="222">
        <f t="shared" si="1"/>
        <v>0</v>
      </c>
      <c r="I40" t="s">
        <v>1306</v>
      </c>
      <c r="K40" t="s">
        <v>1228</v>
      </c>
      <c r="L40" t="str">
        <f>_xlfn.IFNA(VLOOKUP(I40,科目余额表!B:M,11,0),K40)</f>
        <v>借</v>
      </c>
    </row>
    <row r="41" spans="1:12">
      <c r="A41" s="218" t="s">
        <v>1307</v>
      </c>
      <c r="B41" s="219" t="s">
        <v>1308</v>
      </c>
      <c r="C41" s="217"/>
      <c r="D41" s="217"/>
      <c r="E41" s="220">
        <f>IF(K41=L41,_xlfn.IFNA(VLOOKUP(I41,科目余额表!B:M,12,0),0),-_xlfn.IFNA(VLOOKUP(I41,科目余额表!B:M,12,0),0))</f>
        <v>0</v>
      </c>
      <c r="F41" s="221">
        <f>ROUND(SUMIF(本期ETY!D:D,B41,本期ETY!F:F),2)</f>
        <v>0</v>
      </c>
      <c r="G41" s="221">
        <f>ROUND(SUMIF(本期ETY!D:D,B41,本期ETY!G:G),2)</f>
        <v>0</v>
      </c>
      <c r="H41" s="222">
        <f t="shared" si="1"/>
        <v>0</v>
      </c>
      <c r="I41" t="s">
        <v>499</v>
      </c>
      <c r="K41" t="s">
        <v>1228</v>
      </c>
      <c r="L41" t="str">
        <f>_xlfn.IFNA(VLOOKUP(I41,科目余额表!B:M,11,0),K41)</f>
        <v>借</v>
      </c>
    </row>
    <row r="42" spans="1:12">
      <c r="A42" s="218" t="s">
        <v>1309</v>
      </c>
      <c r="B42" s="219" t="s">
        <v>1310</v>
      </c>
      <c r="C42" s="217"/>
      <c r="D42" s="217"/>
      <c r="E42" s="220">
        <f>IF(K42=L42,_xlfn.IFNA(VLOOKUP(I42,科目余额表!B:M,12,0),0),-_xlfn.IFNA(VLOOKUP(I42,科目余额表!B:M,12,0),0))</f>
        <v>0</v>
      </c>
      <c r="F42" s="221">
        <f>ROUND(SUMIF(本期ETY!D:D,B42,本期ETY!F:F),2)</f>
        <v>0</v>
      </c>
      <c r="G42" s="221">
        <f>ROUND(SUMIF(本期ETY!D:D,B42,本期ETY!G:G),2)</f>
        <v>0</v>
      </c>
      <c r="H42" s="222">
        <f t="shared" si="1"/>
        <v>0</v>
      </c>
      <c r="I42" t="s">
        <v>483</v>
      </c>
      <c r="K42" t="s">
        <v>1228</v>
      </c>
      <c r="L42" t="str">
        <f>_xlfn.IFNA(VLOOKUP(I42,科目余额表!B:M,11,0),K42)</f>
        <v>借</v>
      </c>
    </row>
    <row r="43" spans="1:12">
      <c r="A43" s="218" t="s">
        <v>1311</v>
      </c>
      <c r="B43" s="219" t="s">
        <v>1312</v>
      </c>
      <c r="C43" s="217"/>
      <c r="D43" s="217"/>
      <c r="E43" s="220">
        <f>IF(K43=L43,_xlfn.IFNA(VLOOKUP(I43,科目余额表!B:M,12,0),0),-_xlfn.IFNA(VLOOKUP(I43,科目余额表!B:M,12,0),0))</f>
        <v>0</v>
      </c>
      <c r="F43" s="221">
        <f>ROUND(SUMIF(本期ETY!D:D,B43,本期ETY!F:F),2)</f>
        <v>0</v>
      </c>
      <c r="G43" s="221">
        <f>ROUND(SUMIF(本期ETY!D:D,B43,本期ETY!G:G),2)</f>
        <v>0</v>
      </c>
      <c r="H43" s="222">
        <f t="shared" si="1"/>
        <v>0</v>
      </c>
      <c r="I43" t="s">
        <v>501</v>
      </c>
      <c r="K43" t="s">
        <v>1228</v>
      </c>
      <c r="L43" t="str">
        <f>_xlfn.IFNA(VLOOKUP(I43,科目余额表!B:M,11,0),K43)</f>
        <v>借</v>
      </c>
    </row>
    <row r="44" spans="1:12">
      <c r="A44" s="218" t="s">
        <v>1313</v>
      </c>
      <c r="B44" s="219" t="s">
        <v>1314</v>
      </c>
      <c r="C44" s="217"/>
      <c r="D44" s="217"/>
      <c r="E44" s="220">
        <f>IF(K44=L44,_xlfn.IFNA(VLOOKUP(I44,科目余额表!B:M,12,0),0),-_xlfn.IFNA(VLOOKUP(I44,科目余额表!B:M,12,0),0))</f>
        <v>0</v>
      </c>
      <c r="F44" s="221">
        <f>ROUND(SUMIF(本期ETY!D:D,B44,本期ETY!F:F),2)</f>
        <v>0</v>
      </c>
      <c r="G44" s="221">
        <f>ROUND(SUMIF(本期ETY!D:D,B44,本期ETY!G:G),2)</f>
        <v>0</v>
      </c>
      <c r="H44" s="222">
        <f t="shared" si="1"/>
        <v>0</v>
      </c>
      <c r="I44" t="s">
        <v>503</v>
      </c>
      <c r="K44" t="s">
        <v>1228</v>
      </c>
      <c r="L44" t="str">
        <f>_xlfn.IFNA(VLOOKUP(I44,科目余额表!B:M,11,0),K44)</f>
        <v>借</v>
      </c>
    </row>
    <row r="45" spans="1:12">
      <c r="A45" s="218" t="s">
        <v>1315</v>
      </c>
      <c r="B45" s="219" t="s">
        <v>1316</v>
      </c>
      <c r="C45" s="217"/>
      <c r="D45" s="217"/>
      <c r="E45" s="220">
        <f>IF(K45=L45,_xlfn.IFNA(VLOOKUP(I45,科目余额表!B:M,12,0),0),-_xlfn.IFNA(VLOOKUP(I45,科目余额表!B:M,12,0),0))</f>
        <v>0</v>
      </c>
      <c r="F45" s="221">
        <f>ROUND(SUMIF(本期ETY!D:D,B45,本期ETY!F:F),2)</f>
        <v>0</v>
      </c>
      <c r="G45" s="221">
        <f>ROUND(SUMIF(本期ETY!D:D,B45,本期ETY!G:G),2)</f>
        <v>0</v>
      </c>
      <c r="H45" s="222">
        <f t="shared" si="1"/>
        <v>0</v>
      </c>
      <c r="I45" t="s">
        <v>1317</v>
      </c>
      <c r="K45" t="s">
        <v>1228</v>
      </c>
      <c r="L45" t="str">
        <f>_xlfn.IFNA(VLOOKUP(I45,科目余额表!B:M,11,0),K45)</f>
        <v>借</v>
      </c>
    </row>
    <row r="46" spans="1:12">
      <c r="A46" s="218" t="s">
        <v>1318</v>
      </c>
      <c r="B46" s="219" t="s">
        <v>1319</v>
      </c>
      <c r="C46" s="217"/>
      <c r="D46" s="217"/>
      <c r="E46" s="220">
        <f>IF(K46=L46,_xlfn.IFNA(VLOOKUP(I46,科目余额表!B:M,12,0),0),-_xlfn.IFNA(VLOOKUP(I46,科目余额表!B:M,12,0),0))</f>
        <v>0</v>
      </c>
      <c r="F46" s="221">
        <f>ROUND(SUMIF(本期ETY!D:D,B46,本期ETY!F:F),2)</f>
        <v>0</v>
      </c>
      <c r="G46" s="221">
        <f>ROUND(SUMIF(本期ETY!D:D,B46,本期ETY!G:G),2)</f>
        <v>0</v>
      </c>
      <c r="H46" s="222">
        <f t="shared" si="1"/>
        <v>0</v>
      </c>
      <c r="I46" t="s">
        <v>1320</v>
      </c>
      <c r="K46" t="s">
        <v>1228</v>
      </c>
      <c r="L46" t="str">
        <f>_xlfn.IFNA(VLOOKUP(I46,科目余额表!B:M,11,0),K46)</f>
        <v>借</v>
      </c>
    </row>
    <row r="47" spans="1:12">
      <c r="A47" s="218" t="s">
        <v>1321</v>
      </c>
      <c r="B47" s="219" t="s">
        <v>1322</v>
      </c>
      <c r="C47" s="217"/>
      <c r="D47" s="217"/>
      <c r="E47" s="220">
        <f>IF(K47=L47,_xlfn.IFNA(VLOOKUP(I47,科目余额表!B:M,12,0),0),-_xlfn.IFNA(VLOOKUP(I47,科目余额表!B:M,12,0),0))</f>
        <v>0</v>
      </c>
      <c r="F47" s="221">
        <f>ROUND(SUMIF(本期ETY!D:D,B47,本期ETY!F:F),2)</f>
        <v>0</v>
      </c>
      <c r="G47" s="221">
        <f>ROUND(SUMIF(本期ETY!D:D,B47,本期ETY!G:G),2)</f>
        <v>0</v>
      </c>
      <c r="H47" s="222">
        <f>ROUND(E47-F47+G47,2)</f>
        <v>0</v>
      </c>
      <c r="I47" t="s">
        <v>1323</v>
      </c>
      <c r="K47" t="s">
        <v>1250</v>
      </c>
      <c r="L47" t="str">
        <f>_xlfn.IFNA(VLOOKUP(I47,科目余额表!B:M,11,0),K47)</f>
        <v>贷</v>
      </c>
    </row>
    <row r="48" spans="1:12">
      <c r="A48" s="218" t="s">
        <v>1324</v>
      </c>
      <c r="B48" s="219" t="s">
        <v>79</v>
      </c>
      <c r="C48" s="217"/>
      <c r="D48" s="217"/>
      <c r="E48" s="217">
        <f>E32-E47</f>
        <v>0</v>
      </c>
      <c r="F48" s="217">
        <f t="shared" ref="F48:G48" si="5">F32-F47</f>
        <v>0</v>
      </c>
      <c r="G48" s="217">
        <f t="shared" si="5"/>
        <v>0</v>
      </c>
      <c r="H48" s="217">
        <f>H32-H47</f>
        <v>0</v>
      </c>
      <c r="L48">
        <f>_xlfn.IFNA(VLOOKUP(I48,科目余额表!B:M,11,0),K48)</f>
        <v>0</v>
      </c>
    </row>
    <row r="49" spans="1:12">
      <c r="A49" s="218" t="s">
        <v>1325</v>
      </c>
      <c r="B49" s="219" t="s">
        <v>1326</v>
      </c>
      <c r="C49" s="217"/>
      <c r="D49" s="217"/>
      <c r="E49" s="220">
        <f>IF(K49=L49,_xlfn.IFNA(VLOOKUP(I49,科目余额表!B:M,12,0),0),-_xlfn.IFNA(VLOOKUP(I49,科目余额表!B:M,12,0),0))</f>
        <v>0</v>
      </c>
      <c r="F49" s="221">
        <f>ROUND(SUMIF(本期ETY!D:D,B49,本期ETY!F:F),2)</f>
        <v>0</v>
      </c>
      <c r="G49" s="221">
        <f>ROUND(SUMIF(本期ETY!D:D,B49,本期ETY!G:G),2)</f>
        <v>0</v>
      </c>
      <c r="H49" s="222">
        <f t="shared" si="1"/>
        <v>0</v>
      </c>
      <c r="I49" t="s">
        <v>78</v>
      </c>
      <c r="K49" t="s">
        <v>1228</v>
      </c>
      <c r="L49" t="str">
        <f>_xlfn.IFNA(VLOOKUP(I49,科目余额表!B:M,11,0),K49)</f>
        <v>借</v>
      </c>
    </row>
    <row r="50" spans="1:12">
      <c r="A50" s="218" t="s">
        <v>1327</v>
      </c>
      <c r="B50" s="219" t="s">
        <v>1328</v>
      </c>
      <c r="C50" s="217"/>
      <c r="D50" s="217"/>
      <c r="E50" s="220">
        <f>IF(K50=L50,_xlfn.IFNA(VLOOKUP(I50,科目余额表!B:M,12,0),0),-_xlfn.IFNA(VLOOKUP(I50,科目余额表!B:M,12,0),0))</f>
        <v>0</v>
      </c>
      <c r="F50" s="221">
        <f>ROUND(SUMIF(本期ETY!D:D,B50,本期ETY!F:F),2)</f>
        <v>0</v>
      </c>
      <c r="G50" s="221">
        <f>ROUND(SUMIF(本期ETY!D:D,B50,本期ETY!G:G),2)</f>
        <v>0</v>
      </c>
      <c r="H50" s="222">
        <f>ROUND(E50-F50+G50,2)</f>
        <v>0</v>
      </c>
      <c r="I50" t="s">
        <v>1329</v>
      </c>
      <c r="K50" t="s">
        <v>1250</v>
      </c>
      <c r="L50" t="str">
        <f>_xlfn.IFNA(VLOOKUP(I50,科目余额表!B:M,11,0),K50)</f>
        <v>贷</v>
      </c>
    </row>
    <row r="51" spans="1:12">
      <c r="A51" s="218" t="s">
        <v>1330</v>
      </c>
      <c r="B51" s="219"/>
      <c r="C51" s="217"/>
      <c r="D51" s="224" t="s">
        <v>1241</v>
      </c>
      <c r="E51" s="217">
        <f>E49-E50</f>
        <v>0</v>
      </c>
      <c r="F51" s="217">
        <f t="shared" ref="F51:H51" si="6">F49-F50</f>
        <v>0</v>
      </c>
      <c r="G51" s="217">
        <f t="shared" si="6"/>
        <v>0</v>
      </c>
      <c r="H51" s="217">
        <f t="shared" si="6"/>
        <v>0</v>
      </c>
      <c r="L51">
        <f>_xlfn.IFNA(VLOOKUP(I51,科目余额表!B:M,11,0),K51)</f>
        <v>0</v>
      </c>
    </row>
    <row r="52" spans="1:12">
      <c r="A52" s="219" t="s">
        <v>1331</v>
      </c>
      <c r="B52" s="219" t="s">
        <v>1332</v>
      </c>
      <c r="C52" s="217"/>
      <c r="D52" s="217"/>
      <c r="E52" s="220">
        <f>IF(K52=L52,_xlfn.IFNA(VLOOKUP(I52,科目余额表!B:M,12,0),0),-_xlfn.IFNA(VLOOKUP(I52,科目余额表!B:M,12,0),0))</f>
        <v>0</v>
      </c>
      <c r="F52" s="221">
        <f>ROUND(SUMIF(本期ETY!D:D,B52,本期ETY!F:F),2)</f>
        <v>0</v>
      </c>
      <c r="G52" s="221">
        <f>ROUND(SUMIF(本期ETY!D:D,B52,本期ETY!G:G),2)</f>
        <v>0</v>
      </c>
      <c r="H52" s="222">
        <f t="shared" si="1"/>
        <v>0</v>
      </c>
      <c r="I52" t="s">
        <v>1332</v>
      </c>
      <c r="K52" t="s">
        <v>1228</v>
      </c>
      <c r="L52" t="str">
        <f>_xlfn.IFNA(VLOOKUP(I52,科目余额表!B:M,11,0),K52)</f>
        <v>借</v>
      </c>
    </row>
    <row r="53" spans="1:12">
      <c r="A53" s="218" t="s">
        <v>1333</v>
      </c>
      <c r="B53" s="219" t="s">
        <v>1334</v>
      </c>
      <c r="C53" s="217"/>
      <c r="D53" s="217"/>
      <c r="E53" s="220">
        <f>IF(K53=L53,_xlfn.IFNA(VLOOKUP(I53,科目余额表!B:M,12,0),0),-_xlfn.IFNA(VLOOKUP(I53,科目余额表!B:M,12,0),0))</f>
        <v>0</v>
      </c>
      <c r="F53" s="221">
        <f>ROUND(SUMIF(本期ETY!D:D,B53,本期ETY!F:F),2)</f>
        <v>0</v>
      </c>
      <c r="G53" s="221">
        <f>ROUND(SUMIF(本期ETY!D:D,B53,本期ETY!G:G),2)</f>
        <v>0</v>
      </c>
      <c r="H53" s="222">
        <f t="shared" si="1"/>
        <v>0</v>
      </c>
      <c r="I53" t="s">
        <v>1334</v>
      </c>
      <c r="K53" t="s">
        <v>1228</v>
      </c>
      <c r="L53" t="str">
        <f>_xlfn.IFNA(VLOOKUP(I53,科目余额表!B:M,11,0),K53)</f>
        <v>借</v>
      </c>
    </row>
    <row r="54" spans="1:12">
      <c r="A54" s="218" t="s">
        <v>1335</v>
      </c>
      <c r="B54" s="219" t="s">
        <v>80</v>
      </c>
      <c r="C54" s="217"/>
      <c r="D54" s="217"/>
      <c r="E54" s="220">
        <f>IF(K54=L54,_xlfn.IFNA(VLOOKUP(I54,科目余额表!B:M,12,0),0),-_xlfn.IFNA(VLOOKUP(I54,科目余额表!B:M,12,0),0))</f>
        <v>0</v>
      </c>
      <c r="F54" s="221">
        <f>ROUND(SUMIF(本期ETY!D:D,B54,本期ETY!F:F),2)</f>
        <v>0</v>
      </c>
      <c r="G54" s="221">
        <f>ROUND(SUMIF(本期ETY!D:D,B54,本期ETY!G:G),2)</f>
        <v>0</v>
      </c>
      <c r="H54" s="222">
        <f t="shared" si="1"/>
        <v>0</v>
      </c>
      <c r="I54" t="s">
        <v>80</v>
      </c>
      <c r="K54" t="s">
        <v>1228</v>
      </c>
      <c r="L54" t="str">
        <f>_xlfn.IFNA(VLOOKUP(I54,科目余额表!B:M,11,0),K54)</f>
        <v>借</v>
      </c>
    </row>
    <row r="55" spans="1:12">
      <c r="A55" s="216" t="s">
        <v>1336</v>
      </c>
      <c r="B55" s="219"/>
      <c r="C55" s="225"/>
      <c r="D55" s="225"/>
      <c r="E55" s="226">
        <f>E3+E7+E8+E9+E10+E11+E14+E17+E18+E19+E20+E21+E22+E29+E30+E48+E51+E52+E53+E54+E25+E26+E31</f>
        <v>0</v>
      </c>
      <c r="F55" s="226">
        <f>F3+F7+F8+F9+F10+F11+F14+F17+F18+F19+F20+F21+F22+F29+F30+F48+F51+F52+F53+F54+F25+F26+F31</f>
        <v>0</v>
      </c>
      <c r="G55" s="226">
        <f>G3+G7+G8+G9+G10+G11+G14+G17+G18+G19+G20+G21+G22+G29+G30+G48+G51+G52+G53+G54+G25+G26+G31</f>
        <v>0</v>
      </c>
      <c r="H55" s="226">
        <f>H3+H7+H8+H9+H10+H11+H14+H17+H18+H19+H20+H21+H22+H29+H30+H48+H51+H52+H53+H54+H25+H26+H31</f>
        <v>0</v>
      </c>
      <c r="L55">
        <f>_xlfn.IFNA(VLOOKUP(I55,科目余额表!B:M,11,0),K55)</f>
        <v>0</v>
      </c>
    </row>
    <row r="56" spans="1:12">
      <c r="A56" s="216" t="s">
        <v>1337</v>
      </c>
      <c r="B56" s="219"/>
      <c r="C56" s="217"/>
      <c r="D56" s="217"/>
      <c r="E56" s="217"/>
      <c r="L56">
        <f>_xlfn.IFNA(VLOOKUP(I56,科目余额表!B:M,11,0),K56)</f>
        <v>0</v>
      </c>
    </row>
    <row r="57" spans="1:12">
      <c r="A57" s="218" t="s">
        <v>1338</v>
      </c>
      <c r="B57" s="219" t="s">
        <v>1339</v>
      </c>
      <c r="C57" s="217"/>
      <c r="D57" s="217"/>
      <c r="E57" s="220">
        <f>IF(K57=L57,_xlfn.IFNA(VLOOKUP(I57,科目余额表!B:M,12,0),0),-_xlfn.IFNA(VLOOKUP(I57,科目余额表!B:M,12,0),0))</f>
        <v>0</v>
      </c>
      <c r="F57" s="221">
        <f>ROUND(SUMIF(本期ETY!D:D,B57,本期ETY!F:F),2)</f>
        <v>0</v>
      </c>
      <c r="G57" s="221">
        <f>ROUND(SUMIF(本期ETY!D:D,B57,本期ETY!G:G),2)</f>
        <v>0</v>
      </c>
      <c r="H57" s="222">
        <f t="shared" ref="H57:H70" si="7">ROUND(E57+F57-G57,2)</f>
        <v>0</v>
      </c>
      <c r="I57" t="s">
        <v>1339</v>
      </c>
      <c r="K57" t="s">
        <v>1228</v>
      </c>
      <c r="L57" t="str">
        <f>_xlfn.IFNA(VLOOKUP(I57,科目余额表!B:M,11,0),K57)</f>
        <v>借</v>
      </c>
    </row>
    <row r="58" spans="1:12">
      <c r="A58" s="218" t="s">
        <v>1340</v>
      </c>
      <c r="B58" s="219" t="s">
        <v>1341</v>
      </c>
      <c r="C58" s="217"/>
      <c r="D58" s="217"/>
      <c r="E58" s="220">
        <f>IF(K58=L58,_xlfn.IFNA(VLOOKUP(I58,科目余额表!B:M,12,0),0),-_xlfn.IFNA(VLOOKUP(I58,科目余额表!B:M,12,0),0))</f>
        <v>0</v>
      </c>
      <c r="F58" s="221"/>
      <c r="G58" s="221"/>
      <c r="H58" s="222">
        <f t="shared" si="7"/>
        <v>0</v>
      </c>
      <c r="I58" t="s">
        <v>12</v>
      </c>
      <c r="K58" t="s">
        <v>1228</v>
      </c>
      <c r="L58" t="str">
        <f>_xlfn.IFNA(VLOOKUP(I58,科目余额表!B:M,11,0),K58)</f>
        <v>借</v>
      </c>
    </row>
    <row r="59" spans="1:12">
      <c r="A59" s="218" t="s">
        <v>1342</v>
      </c>
      <c r="B59" s="219" t="s">
        <v>1343</v>
      </c>
      <c r="C59" s="217"/>
      <c r="D59" s="217"/>
      <c r="E59" s="220">
        <f>IF(K59=L59,_xlfn.IFNA(VLOOKUP(I59,科目余额表!B:M,12,0),0),-_xlfn.IFNA(VLOOKUP(I59,科目余额表!B:M,12,0),0))</f>
        <v>0</v>
      </c>
      <c r="F59" s="221"/>
      <c r="G59" s="221"/>
      <c r="H59" s="222">
        <f>ROUND(E59-F59+G59,2)</f>
        <v>0</v>
      </c>
      <c r="I59" t="s">
        <v>1343</v>
      </c>
      <c r="K59" t="s">
        <v>1344</v>
      </c>
      <c r="L59" t="s">
        <v>1344</v>
      </c>
    </row>
    <row r="60" spans="1:12">
      <c r="A60" s="218" t="s">
        <v>1345</v>
      </c>
      <c r="B60" s="219"/>
      <c r="C60" s="217"/>
      <c r="D60" s="224" t="s">
        <v>1241</v>
      </c>
      <c r="E60" s="217">
        <f>E58-E59</f>
        <v>0</v>
      </c>
      <c r="F60" s="221">
        <f>ROUND(SUMIF(本期ETY!D:D,B60,本期ETY!F:F),2)</f>
        <v>0</v>
      </c>
      <c r="G60" s="221">
        <f>ROUND(SUMIF(本期ETY!D:D,B60,本期ETY!G:G),2)</f>
        <v>0</v>
      </c>
      <c r="H60" s="222">
        <f>H58-H59</f>
        <v>0</v>
      </c>
    </row>
    <row r="61" spans="1:12">
      <c r="A61" s="219" t="s">
        <v>1346</v>
      </c>
      <c r="B61" s="219" t="s">
        <v>14</v>
      </c>
      <c r="C61" s="224" t="s">
        <v>1243</v>
      </c>
      <c r="D61" s="224"/>
      <c r="E61" s="220">
        <f>IF(K61=L61,_xlfn.IFNA(VLOOKUP(I61,科目余额表!B:M,12,0),0),-_xlfn.IFNA(VLOOKUP(I61,科目余额表!B:M,12,0),0))</f>
        <v>0</v>
      </c>
      <c r="F61" s="221">
        <f>ROUND(SUMIF(本期ETY!D:D,B61,本期ETY!F:F),2)</f>
        <v>0</v>
      </c>
      <c r="G61" s="221">
        <f>ROUND(SUMIF(本期ETY!D:D,B61,本期ETY!G:G),2)</f>
        <v>0</v>
      </c>
      <c r="H61" s="222">
        <f t="shared" si="7"/>
        <v>0</v>
      </c>
      <c r="I61" t="s">
        <v>14</v>
      </c>
      <c r="K61" t="s">
        <v>1228</v>
      </c>
      <c r="L61" t="str">
        <f>_xlfn.IFNA(VLOOKUP(I61,科目余额表!B:M,11,0),K61)</f>
        <v>借</v>
      </c>
    </row>
    <row r="62" spans="1:12" ht="13.2" customHeight="1">
      <c r="A62" s="219" t="s">
        <v>1347</v>
      </c>
      <c r="B62" s="219" t="s">
        <v>1348</v>
      </c>
      <c r="C62" s="224"/>
      <c r="D62" s="224"/>
      <c r="E62" s="220">
        <f>IF(K62=L62,_xlfn.IFNA(VLOOKUP(I62,科目余额表!B:M,12,0),0),-_xlfn.IFNA(VLOOKUP(I62,科目余额表!B:M,12,0),0))</f>
        <v>0</v>
      </c>
      <c r="F62" s="221">
        <f>ROUND(SUMIF(本期ETY!D:D,B62,本期ETY!F:F),2)</f>
        <v>0</v>
      </c>
      <c r="G62" s="221">
        <f>ROUND(SUMIF(本期ETY!D:D,B62,本期ETY!G:G),2)</f>
        <v>0</v>
      </c>
      <c r="H62" s="222">
        <f t="shared" si="7"/>
        <v>0</v>
      </c>
    </row>
    <row r="63" spans="1:12">
      <c r="A63" s="219" t="s">
        <v>1349</v>
      </c>
      <c r="B63" s="219" t="s">
        <v>1350</v>
      </c>
      <c r="C63" s="224"/>
      <c r="D63" s="224"/>
      <c r="E63" s="220">
        <f>IF(K63=L63,_xlfn.IFNA(VLOOKUP(I63,科目余额表!B:M,12,0),0),-_xlfn.IFNA(VLOOKUP(I63,科目余额表!B:M,12,0),0))</f>
        <v>0</v>
      </c>
      <c r="F63" s="221">
        <f>ROUND(SUMIF(本期ETY!D:D,B63,本期ETY!F:F),2)</f>
        <v>0</v>
      </c>
      <c r="G63" s="221">
        <f>ROUND(SUMIF(本期ETY!D:D,B63,本期ETY!G:G),2)</f>
        <v>0</v>
      </c>
      <c r="H63" s="222">
        <f>ROUND(E63-F63+G63,2)</f>
        <v>0</v>
      </c>
    </row>
    <row r="64" spans="1:12">
      <c r="A64" s="219" t="s">
        <v>1351</v>
      </c>
      <c r="B64" s="219"/>
      <c r="C64" s="217"/>
      <c r="D64" s="224" t="s">
        <v>1241</v>
      </c>
      <c r="E64" s="217">
        <f>E62-E63</f>
        <v>0</v>
      </c>
      <c r="F64" s="221"/>
      <c r="G64" s="221"/>
      <c r="H64" s="222">
        <f>H62-H63</f>
        <v>0</v>
      </c>
      <c r="I64" t="s">
        <v>16</v>
      </c>
      <c r="K64" t="s">
        <v>1228</v>
      </c>
      <c r="L64" t="str">
        <f>_xlfn.IFNA(VLOOKUP(I64,科目余额表!B:M,11,0),K64)</f>
        <v>借</v>
      </c>
    </row>
    <row r="65" spans="1:12">
      <c r="A65" s="219" t="s">
        <v>1352</v>
      </c>
      <c r="B65" s="219" t="s">
        <v>11</v>
      </c>
      <c r="C65" s="224" t="s">
        <v>1243</v>
      </c>
      <c r="D65" s="224"/>
      <c r="E65" s="220">
        <f>IF(K65=L65,_xlfn.IFNA(VLOOKUP(I65,科目余额表!B:M,12,0),0),-_xlfn.IFNA(VLOOKUP(I65,科目余额表!B:M,12,0),0))</f>
        <v>0</v>
      </c>
      <c r="F65" s="221">
        <f>ROUND(SUMIF(本期ETY!D:D,B65,本期ETY!F:F),2)</f>
        <v>0</v>
      </c>
      <c r="G65" s="221">
        <f>ROUND(SUMIF(本期ETY!D:D,B65,本期ETY!G:G),2)</f>
        <v>0</v>
      </c>
      <c r="H65" s="222">
        <f t="shared" si="7"/>
        <v>0</v>
      </c>
      <c r="I65" t="s">
        <v>11</v>
      </c>
      <c r="K65" t="s">
        <v>1228</v>
      </c>
      <c r="L65" t="str">
        <f>_xlfn.IFNA(VLOOKUP(I65,科目余额表!B:M,11,0),K65)</f>
        <v>借</v>
      </c>
    </row>
    <row r="66" spans="1:12">
      <c r="A66" s="219" t="s">
        <v>1353</v>
      </c>
      <c r="B66" s="219" t="s">
        <v>1354</v>
      </c>
      <c r="C66" s="224"/>
      <c r="D66" s="224"/>
      <c r="E66" s="220">
        <f>IF(K66=L66,_xlfn.IFNA(VLOOKUP(I66,科目余额表!B:M,12,0),0),-_xlfn.IFNA(VLOOKUP(I66,科目余额表!B:M,12,0),0))</f>
        <v>0</v>
      </c>
      <c r="F66" s="221">
        <f>ROUND(SUMIF(本期ETY!D:D,B66,本期ETY!F:F),2)</f>
        <v>0</v>
      </c>
      <c r="G66" s="221">
        <f>ROUND(SUMIF(本期ETY!D:D,B66,本期ETY!G:G),2)</f>
        <v>0</v>
      </c>
      <c r="H66" s="222">
        <f t="shared" si="7"/>
        <v>0</v>
      </c>
      <c r="I66" t="s">
        <v>20</v>
      </c>
      <c r="K66" t="s">
        <v>1228</v>
      </c>
      <c r="L66" t="str">
        <f>_xlfn.IFNA(VLOOKUP(I66,科目余额表!B:M,11,0),K66)</f>
        <v>借</v>
      </c>
    </row>
    <row r="67" spans="1:12">
      <c r="A67" s="219" t="s">
        <v>1355</v>
      </c>
      <c r="B67" s="219" t="s">
        <v>1356</v>
      </c>
      <c r="C67" s="224"/>
      <c r="D67" s="224"/>
      <c r="E67" s="220">
        <f>IF(K67=L67,_xlfn.IFNA(VLOOKUP(I67,科目余额表!B:M,12,0),0),-_xlfn.IFNA(VLOOKUP(I67,科目余额表!B:M,12,0),0))</f>
        <v>0</v>
      </c>
      <c r="F67" s="221">
        <f>ROUND(SUMIF(本期ETY!D:D,B67,本期ETY!F:F),2)</f>
        <v>0</v>
      </c>
      <c r="G67" s="221">
        <f>ROUND(SUMIF(本期ETY!D:D,B67,本期ETY!G:G),2)</f>
        <v>0</v>
      </c>
      <c r="H67" s="222">
        <f>ROUND(E67-F67+G67,2)</f>
        <v>0</v>
      </c>
      <c r="I67" t="s">
        <v>1356</v>
      </c>
      <c r="K67" t="s">
        <v>1344</v>
      </c>
      <c r="L67" t="s">
        <v>1344</v>
      </c>
    </row>
    <row r="68" spans="1:12">
      <c r="A68" s="219" t="s">
        <v>1357</v>
      </c>
      <c r="B68" s="219" t="s">
        <v>1358</v>
      </c>
      <c r="C68" s="224"/>
      <c r="D68" s="224"/>
      <c r="E68" s="220">
        <f>IF(K68=L68,_xlfn.IFNA(VLOOKUP(I68,科目余额表!B:M,12,0),0),-_xlfn.IFNA(VLOOKUP(I68,科目余额表!B:M,12,0),0))</f>
        <v>0</v>
      </c>
      <c r="F68" s="221">
        <f>ROUND(SUMIF(本期ETY!D:D,B68,本期ETY!F:F),2)</f>
        <v>0</v>
      </c>
      <c r="G68" s="221">
        <f>ROUND(SUMIF(本期ETY!D:D,B68,本期ETY!G:G),2)</f>
        <v>0</v>
      </c>
      <c r="H68" s="222">
        <f>ROUND(E68-F68+G68,2)</f>
        <v>0</v>
      </c>
      <c r="I68" t="s">
        <v>1358</v>
      </c>
      <c r="K68" t="s">
        <v>1344</v>
      </c>
      <c r="L68" t="s">
        <v>1344</v>
      </c>
    </row>
    <row r="69" spans="1:12">
      <c r="A69" s="218" t="s">
        <v>1359</v>
      </c>
      <c r="B69" s="219"/>
      <c r="C69" s="217"/>
      <c r="D69" s="217"/>
      <c r="E69" s="217">
        <f>E66-E67-E68</f>
        <v>0</v>
      </c>
      <c r="F69" s="221"/>
      <c r="G69" s="221"/>
      <c r="H69" s="222">
        <f>H66-H67-H68</f>
        <v>0</v>
      </c>
    </row>
    <row r="70" spans="1:12">
      <c r="A70" s="218" t="s">
        <v>1360</v>
      </c>
      <c r="B70" s="219" t="s">
        <v>1361</v>
      </c>
      <c r="C70" s="217"/>
      <c r="D70" s="217"/>
      <c r="E70" s="220">
        <f>IF(K70=L70,_xlfn.IFNA(VLOOKUP(I70,科目余额表!B:M,12,0),0),-_xlfn.IFNA(VLOOKUP(I70,科目余额表!B:M,12,0),0))</f>
        <v>0</v>
      </c>
      <c r="F70" s="221">
        <f>ROUND(SUMIF(本期ETY!D:D,B70,本期ETY!F:F),2)</f>
        <v>0</v>
      </c>
      <c r="G70" s="221">
        <f>ROUND(SUMIF(本期ETY!D:D,B70,本期ETY!G:G),2)</f>
        <v>0</v>
      </c>
      <c r="H70" s="222">
        <f t="shared" si="7"/>
        <v>0</v>
      </c>
      <c r="I70" t="s">
        <v>1161</v>
      </c>
      <c r="K70" t="s">
        <v>1228</v>
      </c>
      <c r="L70" t="str">
        <f>_xlfn.IFNA(VLOOKUP(I70,科目余额表!B:M,11,0),K70)</f>
        <v>借</v>
      </c>
    </row>
    <row r="71" spans="1:12">
      <c r="A71" s="218" t="s">
        <v>1362</v>
      </c>
      <c r="B71" s="219" t="s">
        <v>1363</v>
      </c>
      <c r="C71" s="217"/>
      <c r="D71" s="217"/>
      <c r="E71" s="220">
        <f>IF(K71=L71,_xlfn.IFNA(VLOOKUP(I71,科目余额表!B:M,12,0),0),-_xlfn.IFNA(VLOOKUP(I71,科目余额表!B:M,12,0),0))</f>
        <v>0</v>
      </c>
      <c r="F71" s="221">
        <f>ROUND(SUMIF(本期ETY!D:D,B71,本期ETY!F:F),2)</f>
        <v>0</v>
      </c>
      <c r="G71" s="221">
        <f>ROUND(SUMIF(本期ETY!D:D,B71,本期ETY!G:G),2)</f>
        <v>0</v>
      </c>
      <c r="H71" s="222">
        <f>ROUND(E71-F71+G71,2)</f>
        <v>0</v>
      </c>
      <c r="I71" t="s">
        <v>1162</v>
      </c>
      <c r="K71" t="s">
        <v>1250</v>
      </c>
      <c r="L71" t="str">
        <f>_xlfn.IFNA(VLOOKUP(I71,科目余额表!B:M,11,0),K71)</f>
        <v>贷</v>
      </c>
    </row>
    <row r="72" spans="1:12">
      <c r="A72" s="218" t="s">
        <v>1364</v>
      </c>
      <c r="B72" s="219"/>
      <c r="C72" s="217"/>
      <c r="D72" s="217"/>
      <c r="E72" s="217">
        <f>E70-E71</f>
        <v>0</v>
      </c>
      <c r="F72" s="217">
        <f t="shared" ref="F72:H72" si="8">F70-F71</f>
        <v>0</v>
      </c>
      <c r="G72" s="217">
        <f t="shared" si="8"/>
        <v>0</v>
      </c>
      <c r="H72" s="217">
        <f t="shared" si="8"/>
        <v>0</v>
      </c>
      <c r="L72">
        <f>_xlfn.IFNA(VLOOKUP(I72,科目余额表!B:M,11,0),K72)</f>
        <v>0</v>
      </c>
    </row>
    <row r="73" spans="1:12">
      <c r="A73" s="218" t="s">
        <v>1365</v>
      </c>
      <c r="B73" s="219" t="s">
        <v>19</v>
      </c>
      <c r="C73" s="217"/>
      <c r="D73" s="224" t="s">
        <v>1241</v>
      </c>
      <c r="E73" s="220">
        <f>IF(K73=L73,_xlfn.IFNA(VLOOKUP(I73,科目余额表!B:M,12,0),0),-_xlfn.IFNA(VLOOKUP(I73,科目余额表!B:M,12,0),0))</f>
        <v>0</v>
      </c>
      <c r="F73" s="221">
        <f>ROUND(SUMIF(本期ETY!D:D,B73,本期ETY!F:F),2)</f>
        <v>0</v>
      </c>
      <c r="G73" s="221">
        <f>ROUND(SUMIF(本期ETY!D:D,B73,本期ETY!G:G),2)</f>
        <v>0</v>
      </c>
      <c r="H73" s="222">
        <f t="shared" ref="H73:H75" si="9">ROUND(E73+F73-G73,2)</f>
        <v>0</v>
      </c>
      <c r="I73" t="s">
        <v>19</v>
      </c>
      <c r="K73" t="s">
        <v>1228</v>
      </c>
      <c r="L73" t="str">
        <f>_xlfn.IFNA(VLOOKUP(I73,科目余额表!B:M,11,0),K73)</f>
        <v>借</v>
      </c>
    </row>
    <row r="74" spans="1:12">
      <c r="A74" s="218" t="s">
        <v>1366</v>
      </c>
      <c r="B74" s="219" t="s">
        <v>45</v>
      </c>
      <c r="C74" s="217"/>
      <c r="D74" s="224" t="s">
        <v>1241</v>
      </c>
      <c r="E74" s="220">
        <f>IF(K74=L74,_xlfn.IFNA(VLOOKUP(I74,科目余额表!B:M,12,0),0),-_xlfn.IFNA(VLOOKUP(I74,科目余额表!B:M,12,0),0))</f>
        <v>0</v>
      </c>
      <c r="F74" s="221">
        <f>ROUND(SUMIF(本期ETY!D:D,B74,本期ETY!F:F),2)</f>
        <v>0</v>
      </c>
      <c r="G74" s="221">
        <f>ROUND(SUMIF(本期ETY!D:D,B74,本期ETY!G:G),2)</f>
        <v>0</v>
      </c>
      <c r="H74" s="222">
        <f t="shared" si="9"/>
        <v>0</v>
      </c>
      <c r="I74" t="s">
        <v>45</v>
      </c>
      <c r="K74" t="s">
        <v>1228</v>
      </c>
      <c r="L74" t="str">
        <f>_xlfn.IFNA(VLOOKUP(I74,科目余额表!B:M,11,0),K74)</f>
        <v>借</v>
      </c>
    </row>
    <row r="75" spans="1:12">
      <c r="A75" s="218" t="s">
        <v>1367</v>
      </c>
      <c r="B75" s="219" t="s">
        <v>1368</v>
      </c>
      <c r="C75" s="217"/>
      <c r="D75" s="224"/>
      <c r="E75" s="220">
        <f>IF(K75=L75,_xlfn.IFNA(VLOOKUP(I75,科目余额表!B:M,12,0),0),-_xlfn.IFNA(VLOOKUP(I75,科目余额表!B:M,12,0),0))</f>
        <v>0</v>
      </c>
      <c r="F75" s="221">
        <f>ROUND(SUMIF(本期ETY!D:D,B75,本期ETY!F:F),2)</f>
        <v>0</v>
      </c>
      <c r="G75" s="221">
        <f>ROUND(SUMIF(本期ETY!D:D,B75,本期ETY!G:G),2)</f>
        <v>0</v>
      </c>
      <c r="H75" s="222">
        <f t="shared" si="9"/>
        <v>0</v>
      </c>
      <c r="I75" t="s">
        <v>1163</v>
      </c>
      <c r="K75" t="s">
        <v>1228</v>
      </c>
      <c r="L75" t="str">
        <f>_xlfn.IFNA(VLOOKUP(I75,科目余额表!B:M,11,0),K75)</f>
        <v>借</v>
      </c>
    </row>
    <row r="76" spans="1:12">
      <c r="A76" s="218" t="s">
        <v>1369</v>
      </c>
      <c r="B76" s="219" t="s">
        <v>1370</v>
      </c>
      <c r="C76" s="217"/>
      <c r="D76" s="224"/>
      <c r="E76" s="220">
        <f>IF(K76=L76,_xlfn.IFNA(VLOOKUP(I76,科目余额表!B:M,12,0),0),-_xlfn.IFNA(VLOOKUP(I76,科目余额表!B:M,12,0),0))</f>
        <v>0</v>
      </c>
      <c r="F76" s="221">
        <f>ROUND(SUMIF(本期ETY!D:D,B76,本期ETY!F:F),2)</f>
        <v>0</v>
      </c>
      <c r="G76" s="221">
        <f>ROUND(SUMIF(本期ETY!D:D,B76,本期ETY!G:G),2)</f>
        <v>0</v>
      </c>
      <c r="H76" s="222">
        <f>ROUND(E76-F76+G76,2)</f>
        <v>0</v>
      </c>
      <c r="I76" t="s">
        <v>1371</v>
      </c>
      <c r="K76" t="s">
        <v>1250</v>
      </c>
      <c r="L76" t="str">
        <f>_xlfn.IFNA(VLOOKUP(I76,科目余额表!B:M,11,0),K76)</f>
        <v>贷</v>
      </c>
    </row>
    <row r="77" spans="1:12">
      <c r="A77" s="218" t="s">
        <v>1372</v>
      </c>
      <c r="B77" s="219" t="s">
        <v>1373</v>
      </c>
      <c r="C77" s="217"/>
      <c r="D77" s="224"/>
      <c r="E77" s="220">
        <f>IF(K77=L77,_xlfn.IFNA(VLOOKUP(I77,科目余额表!B:M,12,0),0),-_xlfn.IFNA(VLOOKUP(I77,科目余额表!B:M,12,0),0))</f>
        <v>0</v>
      </c>
      <c r="F77" s="221">
        <f>ROUND(SUMIF(本期ETY!D:D,B77,本期ETY!F:F),2)</f>
        <v>0</v>
      </c>
      <c r="G77" s="221">
        <f>ROUND(SUMIF(本期ETY!D:D,B77,本期ETY!G:G),2)</f>
        <v>0</v>
      </c>
      <c r="H77" s="222">
        <f>ROUND(E77-F77+G77,2)</f>
        <v>0</v>
      </c>
      <c r="I77" t="s">
        <v>1374</v>
      </c>
      <c r="K77" t="s">
        <v>1250</v>
      </c>
      <c r="L77" t="str">
        <f>_xlfn.IFNA(VLOOKUP(I77,科目余额表!B:M,11,0),K77)</f>
        <v>贷</v>
      </c>
    </row>
    <row r="78" spans="1:12">
      <c r="A78" s="218" t="s">
        <v>1375</v>
      </c>
      <c r="B78" s="219"/>
      <c r="C78" s="217"/>
      <c r="D78" s="217"/>
      <c r="E78" s="217">
        <f>E75-E76-E77</f>
        <v>0</v>
      </c>
      <c r="F78" s="217">
        <f t="shared" ref="F78:G78" si="10">F75-F76-F77</f>
        <v>0</v>
      </c>
      <c r="G78" s="217">
        <f t="shared" si="10"/>
        <v>0</v>
      </c>
      <c r="H78" s="217">
        <f>H75-H76-H77</f>
        <v>0</v>
      </c>
      <c r="L78">
        <f>_xlfn.IFNA(VLOOKUP(I78,科目余额表!B:M,11,0),K78)</f>
        <v>0</v>
      </c>
    </row>
    <row r="79" spans="1:12">
      <c r="A79" s="218" t="s">
        <v>1376</v>
      </c>
      <c r="B79" s="219" t="s">
        <v>1377</v>
      </c>
      <c r="C79" s="217"/>
      <c r="D79" s="217"/>
      <c r="E79" s="220">
        <f>IF(K79=L79,_xlfn.IFNA(VLOOKUP(I79,科目余额表!B:M,12,0),0),-_xlfn.IFNA(VLOOKUP(I79,科目余额表!B:M,12,0),0))</f>
        <v>0</v>
      </c>
      <c r="F79" s="221">
        <f>ROUND(SUMIF(本期ETY!D:D,B79,本期ETY!F:F),2)</f>
        <v>0</v>
      </c>
      <c r="G79" s="221">
        <f>ROUND(SUMIF(本期ETY!D:D,B79,本期ETY!G:G),2)</f>
        <v>0</v>
      </c>
      <c r="H79" s="222">
        <f t="shared" ref="H79" si="11">ROUND(E79+F79-G79,2)</f>
        <v>0</v>
      </c>
      <c r="I79" t="s">
        <v>98</v>
      </c>
      <c r="K79" t="s">
        <v>1228</v>
      </c>
      <c r="L79" t="str">
        <f>_xlfn.IFNA(VLOOKUP(I79,科目余额表!B:M,11,0),K79)</f>
        <v>借</v>
      </c>
    </row>
    <row r="80" spans="1:12">
      <c r="A80" s="218" t="s">
        <v>1378</v>
      </c>
      <c r="B80" s="219" t="s">
        <v>1379</v>
      </c>
      <c r="C80" s="217"/>
      <c r="D80" s="217"/>
      <c r="E80" s="220">
        <f>IF(K80=L80,_xlfn.IFNA(VLOOKUP(I80,科目余额表!B:M,12,0),0),-_xlfn.IFNA(VLOOKUP(I80,科目余额表!B:M,12,0),0))</f>
        <v>0</v>
      </c>
      <c r="F80" s="221">
        <f>ROUND(SUMIF(本期ETY!D:D,B80,本期ETY!F:F),2)</f>
        <v>0</v>
      </c>
      <c r="G80" s="221">
        <f>ROUND(SUMIF(本期ETY!D:D,B80,本期ETY!G:G),2)</f>
        <v>0</v>
      </c>
      <c r="H80" s="222">
        <f>ROUND(E80-F80+G80,2)</f>
        <v>0</v>
      </c>
      <c r="I80" t="s">
        <v>717</v>
      </c>
      <c r="K80" t="s">
        <v>1250</v>
      </c>
      <c r="L80" t="str">
        <f>_xlfn.IFNA(VLOOKUP(I80,科目余额表!B:M,11,0),K80)</f>
        <v>贷</v>
      </c>
    </row>
    <row r="81" spans="1:12">
      <c r="A81" s="218" t="s">
        <v>1380</v>
      </c>
      <c r="B81" s="219" t="s">
        <v>1381</v>
      </c>
      <c r="C81" s="217"/>
      <c r="D81" s="217"/>
      <c r="E81" s="220">
        <f>IF(K81=L81,_xlfn.IFNA(VLOOKUP(I81,科目余额表!B:M,12,0),0),-_xlfn.IFNA(VLOOKUP(I81,科目余额表!B:M,12,0),0))</f>
        <v>0</v>
      </c>
      <c r="F81" s="221">
        <f>ROUND(SUMIF(本期ETY!D:D,B81,本期ETY!F:F),2)</f>
        <v>0</v>
      </c>
      <c r="G81" s="221">
        <f>ROUND(SUMIF(本期ETY!D:D,B81,本期ETY!G:G),2)</f>
        <v>0</v>
      </c>
      <c r="H81" s="222">
        <f>ROUND(E81-F81+G81,2)</f>
        <v>0</v>
      </c>
      <c r="I81" t="s">
        <v>1165</v>
      </c>
      <c r="K81" t="s">
        <v>1250</v>
      </c>
      <c r="L81" t="str">
        <f>_xlfn.IFNA(VLOOKUP(I81,科目余额表!B:M,11,0),K81)</f>
        <v>贷</v>
      </c>
    </row>
    <row r="82" spans="1:12">
      <c r="A82" s="218" t="s">
        <v>1382</v>
      </c>
      <c r="B82" s="219"/>
      <c r="C82" s="217"/>
      <c r="D82" s="217"/>
      <c r="E82" s="217">
        <f>E79-E80-E81</f>
        <v>0</v>
      </c>
      <c r="F82" s="217">
        <f t="shared" ref="F82:G82" si="12">F79-F80-F81</f>
        <v>0</v>
      </c>
      <c r="G82" s="217">
        <f t="shared" si="12"/>
        <v>0</v>
      </c>
      <c r="H82" s="217">
        <f>H79-H80-H81</f>
        <v>0</v>
      </c>
      <c r="L82">
        <f>_xlfn.IFNA(VLOOKUP(I82,科目余额表!B:M,11,0),K82)</f>
        <v>0</v>
      </c>
    </row>
    <row r="83" spans="1:12">
      <c r="A83" s="218" t="s">
        <v>1383</v>
      </c>
      <c r="B83" s="219" t="s">
        <v>1384</v>
      </c>
      <c r="C83" s="217"/>
      <c r="D83" s="217"/>
      <c r="E83" s="220">
        <f>IF(K83=L83,_xlfn.IFNA(VLOOKUP(I83,科目余额表!B:M,12,0),0),-_xlfn.IFNA(VLOOKUP(I83,科目余额表!B:M,12,0),0))</f>
        <v>0</v>
      </c>
      <c r="F83" s="221">
        <f>ROUND(SUMIF(本期ETY!D:D,B83,本期ETY!F:F),2)</f>
        <v>0</v>
      </c>
      <c r="G83" s="221">
        <f>ROUND(SUMIF(本期ETY!D:D,B83,本期ETY!G:G),2)</f>
        <v>0</v>
      </c>
      <c r="H83" s="222">
        <f t="shared" ref="H83:H88" si="13">ROUND(E83+F83-G83,2)</f>
        <v>0</v>
      </c>
      <c r="I83" t="s">
        <v>709</v>
      </c>
      <c r="K83" t="s">
        <v>1228</v>
      </c>
      <c r="L83" t="str">
        <f>_xlfn.IFNA(VLOOKUP(I83,科目余额表!B:M,11,0),K83)</f>
        <v>借</v>
      </c>
    </row>
    <row r="84" spans="1:12">
      <c r="A84" s="218" t="s">
        <v>1385</v>
      </c>
      <c r="B84" s="219" t="s">
        <v>677</v>
      </c>
      <c r="C84" s="217"/>
      <c r="D84" s="217"/>
      <c r="E84" s="220">
        <f>IF(K84=L84,_xlfn.IFNA(VLOOKUP(I84,科目余额表!B:M,12,0),0),-_xlfn.IFNA(VLOOKUP(I84,科目余额表!B:M,12,0),0))</f>
        <v>0</v>
      </c>
      <c r="F84" s="221">
        <f>ROUND(SUMIF(本期ETY!D:D,B84,本期ETY!F:F),2)</f>
        <v>0</v>
      </c>
      <c r="G84" s="221">
        <f>ROUND(SUMIF(本期ETY!D:D,B84,本期ETY!G:G),2)</f>
        <v>0</v>
      </c>
      <c r="H84" s="222">
        <f t="shared" si="13"/>
        <v>0</v>
      </c>
      <c r="I84" t="s">
        <v>677</v>
      </c>
      <c r="K84" t="s">
        <v>1228</v>
      </c>
      <c r="L84" t="str">
        <f>_xlfn.IFNA(VLOOKUP(I84,科目余额表!B:M,11,0),K84)</f>
        <v>借</v>
      </c>
    </row>
    <row r="85" spans="1:12">
      <c r="A85" s="218" t="s">
        <v>1386</v>
      </c>
      <c r="B85" s="219" t="s">
        <v>1387</v>
      </c>
      <c r="C85" s="217"/>
      <c r="D85" s="217"/>
      <c r="E85" s="220">
        <f>IF(K85=L85,_xlfn.IFNA(VLOOKUP(I85,科目余额表!B:M,12,0),0),-_xlfn.IFNA(VLOOKUP(I85,科目余额表!B:M,12,0),0))</f>
        <v>0</v>
      </c>
      <c r="F85" s="221">
        <f>ROUND(SUMIF(本期ETY!D:D,B85,本期ETY!F:F),2)</f>
        <v>0</v>
      </c>
      <c r="G85" s="221">
        <f>ROUND(SUMIF(本期ETY!D:D,B85,本期ETY!G:G),2)</f>
        <v>0</v>
      </c>
      <c r="H85" s="222">
        <f t="shared" si="13"/>
        <v>0</v>
      </c>
      <c r="I85" t="s">
        <v>724</v>
      </c>
      <c r="K85" t="s">
        <v>1228</v>
      </c>
      <c r="L85" t="str">
        <f>_xlfn.IFNA(VLOOKUP(I85,科目余额表!B:M,11,0),K85)</f>
        <v>借</v>
      </c>
    </row>
    <row r="86" spans="1:12">
      <c r="A86" s="218" t="s">
        <v>1388</v>
      </c>
      <c r="B86" s="219" t="s">
        <v>1389</v>
      </c>
      <c r="C86" s="217"/>
      <c r="D86" s="217"/>
      <c r="E86" s="220">
        <f>IF(K86=L86,_xlfn.IFNA(VLOOKUP(I86,科目余额表!B:M,12,0),0),-_xlfn.IFNA(VLOOKUP(I86,科目余额表!B:M,12,0),0))</f>
        <v>0</v>
      </c>
      <c r="F86" s="221">
        <f>ROUND(SUMIF(本期ETY!D:D,B86,本期ETY!F:F),2)</f>
        <v>0</v>
      </c>
      <c r="G86" s="221">
        <f>ROUND(SUMIF(本期ETY!D:D,B86,本期ETY!G:G),2)</f>
        <v>0</v>
      </c>
      <c r="H86" s="222">
        <f t="shared" si="13"/>
        <v>0</v>
      </c>
      <c r="I86" t="s">
        <v>1389</v>
      </c>
      <c r="K86" t="s">
        <v>1228</v>
      </c>
      <c r="L86" t="str">
        <f>_xlfn.IFNA(VLOOKUP(I86,科目余额表!B:M,11,0),K86)</f>
        <v>借</v>
      </c>
    </row>
    <row r="87" spans="1:12">
      <c r="A87" s="218" t="s">
        <v>1390</v>
      </c>
      <c r="B87" s="219" t="s">
        <v>1391</v>
      </c>
      <c r="C87" s="217"/>
      <c r="D87" s="217"/>
      <c r="E87" s="220">
        <f>IF(K87=L87,_xlfn.IFNA(VLOOKUP(I87,科目余额表!B:M,12,0),0),-_xlfn.IFNA(VLOOKUP(I87,科目余额表!B:M,12,0),0))</f>
        <v>0</v>
      </c>
      <c r="F87" s="221">
        <f>ROUND(SUMIF(本期ETY!D:D,B87,本期ETY!F:F),2)</f>
        <v>0</v>
      </c>
      <c r="G87" s="221">
        <f>ROUND(SUMIF(本期ETY!D:D,B87,本期ETY!G:G),2)</f>
        <v>0</v>
      </c>
      <c r="H87" s="222">
        <f t="shared" si="13"/>
        <v>0</v>
      </c>
      <c r="I87" t="s">
        <v>1391</v>
      </c>
      <c r="K87" t="s">
        <v>1228</v>
      </c>
      <c r="L87" t="str">
        <f>_xlfn.IFNA(VLOOKUP(I87,科目余额表!B:M,11,0),K87)</f>
        <v>借</v>
      </c>
    </row>
    <row r="88" spans="1:12">
      <c r="A88" s="218" t="s">
        <v>1392</v>
      </c>
      <c r="B88" s="219" t="s">
        <v>1393</v>
      </c>
      <c r="C88" s="217"/>
      <c r="D88" s="217"/>
      <c r="E88" s="220">
        <f>IF(K88=L88,_xlfn.IFNA(VLOOKUP(I88,科目余额表!B:M,12,0),0),-_xlfn.IFNA(VLOOKUP(I88,科目余额表!B:M,12,0),0))</f>
        <v>0</v>
      </c>
      <c r="F88" s="221">
        <f>ROUND(SUMIF(本期ETY!D:D,B88,本期ETY!F:F),2)</f>
        <v>0</v>
      </c>
      <c r="G88" s="221">
        <f>ROUND(SUMIF(本期ETY!D:D,B88,本期ETY!G:G),2)</f>
        <v>0</v>
      </c>
      <c r="H88" s="222">
        <f t="shared" si="13"/>
        <v>0</v>
      </c>
      <c r="I88" t="s">
        <v>100</v>
      </c>
      <c r="K88" t="s">
        <v>1228</v>
      </c>
      <c r="L88" t="str">
        <f>_xlfn.IFNA(VLOOKUP(I88,科目余额表!B:M,11,0),K88)</f>
        <v>借</v>
      </c>
    </row>
    <row r="89" spans="1:12">
      <c r="A89" s="218" t="s">
        <v>1394</v>
      </c>
      <c r="B89" s="219" t="s">
        <v>1395</v>
      </c>
      <c r="C89" s="217"/>
      <c r="D89" s="217"/>
      <c r="E89" s="220">
        <f>IF(K89=L89,_xlfn.IFNA(VLOOKUP(I89,科目余额表!B:M,12,0),0),-_xlfn.IFNA(VLOOKUP(I89,科目余额表!B:M,12,0),0))</f>
        <v>0</v>
      </c>
      <c r="F89" s="221">
        <f>ROUND(SUMIF(本期ETY!D:D,B89,本期ETY!F:F),2)</f>
        <v>0</v>
      </c>
      <c r="G89" s="221">
        <f>ROUND(SUMIF(本期ETY!D:D,B89,本期ETY!G:G),2)</f>
        <v>0</v>
      </c>
      <c r="H89" s="222">
        <f>ROUND(E89-F89+G89,2)</f>
        <v>0</v>
      </c>
      <c r="I89" t="s">
        <v>1396</v>
      </c>
      <c r="K89" t="s">
        <v>1250</v>
      </c>
      <c r="L89" t="str">
        <f>_xlfn.IFNA(VLOOKUP(I89,科目余额表!B:M,11,0),K89)</f>
        <v>贷</v>
      </c>
    </row>
    <row r="90" spans="1:12">
      <c r="A90" s="218" t="s">
        <v>1397</v>
      </c>
      <c r="B90" s="219" t="s">
        <v>1398</v>
      </c>
      <c r="C90" s="217"/>
      <c r="D90" s="217"/>
      <c r="E90" s="220">
        <f>IF(K90=L90,_xlfn.IFNA(VLOOKUP(I90,科目余额表!B:M,12,0),0),-_xlfn.IFNA(VLOOKUP(I90,科目余额表!B:M,12,0),0))</f>
        <v>0</v>
      </c>
      <c r="F90" s="221">
        <f>ROUND(SUMIF(本期ETY!D:D,B90,本期ETY!F:F),2)</f>
        <v>0</v>
      </c>
      <c r="G90" s="221">
        <f>ROUND(SUMIF(本期ETY!D:D,B90,本期ETY!G:G),2)</f>
        <v>0</v>
      </c>
      <c r="H90" s="222">
        <f>ROUND(E90-F90+G90,2)</f>
        <v>0</v>
      </c>
      <c r="I90" t="s">
        <v>1399</v>
      </c>
      <c r="K90" t="s">
        <v>1250</v>
      </c>
      <c r="L90" t="str">
        <f>_xlfn.IFNA(VLOOKUP(I90,科目余额表!B:M,11,0),K90)</f>
        <v>贷</v>
      </c>
    </row>
    <row r="91" spans="1:12">
      <c r="A91" s="218" t="s">
        <v>1400</v>
      </c>
      <c r="B91" s="219"/>
      <c r="C91" s="217"/>
      <c r="D91" s="224" t="s">
        <v>1241</v>
      </c>
      <c r="E91" s="217">
        <f>E88-E89-E90</f>
        <v>0</v>
      </c>
      <c r="F91" s="217">
        <f t="shared" ref="F91:H91" si="14">F88-F89-F90</f>
        <v>0</v>
      </c>
      <c r="G91" s="217">
        <f t="shared" si="14"/>
        <v>0</v>
      </c>
      <c r="H91" s="217">
        <f t="shared" si="14"/>
        <v>0</v>
      </c>
      <c r="L91">
        <f>_xlfn.IFNA(VLOOKUP(I91,科目余额表!B:M,11,0),K91)</f>
        <v>0</v>
      </c>
    </row>
    <row r="92" spans="1:12">
      <c r="A92" s="218" t="s">
        <v>1401</v>
      </c>
      <c r="B92" s="219" t="s">
        <v>1402</v>
      </c>
      <c r="C92" s="217"/>
      <c r="D92" s="224"/>
      <c r="E92" s="220">
        <f>IF(K92=L92,_xlfn.IFNA(VLOOKUP(I92,科目余额表!B:M,12,0),0),-_xlfn.IFNA(VLOOKUP(I92,科目余额表!B:M,12,0),0))</f>
        <v>0</v>
      </c>
      <c r="F92" s="221">
        <f>ROUND(SUMIF(本期ETY!D:D,B92,本期ETY!F:F),2)</f>
        <v>0</v>
      </c>
      <c r="G92" s="221">
        <f>ROUND(SUMIF(本期ETY!D:D,B92,本期ETY!G:G),2)</f>
        <v>0</v>
      </c>
      <c r="H92" s="222">
        <f t="shared" ref="H92" si="15">ROUND(E92+F92-G92,2)</f>
        <v>0</v>
      </c>
      <c r="I92" t="s">
        <v>99</v>
      </c>
      <c r="K92" t="s">
        <v>1228</v>
      </c>
      <c r="L92" t="str">
        <f>_xlfn.IFNA(VLOOKUP(I92,科目余额表!B:M,11,0),K92)</f>
        <v>借</v>
      </c>
    </row>
    <row r="93" spans="1:12">
      <c r="A93" s="218" t="s">
        <v>1403</v>
      </c>
      <c r="B93" s="219" t="s">
        <v>1404</v>
      </c>
      <c r="C93" s="217"/>
      <c r="D93" s="224"/>
      <c r="E93" s="220">
        <f>IF(K93=L93,_xlfn.IFNA(VLOOKUP(I93,科目余额表!B:M,12,0),0),-_xlfn.IFNA(VLOOKUP(I93,科目余额表!B:M,12,0),0))</f>
        <v>0</v>
      </c>
      <c r="F93" s="221">
        <f>ROUND(SUMIF(本期ETY!D:D,B93,本期ETY!F:F),2)</f>
        <v>0</v>
      </c>
      <c r="G93" s="221">
        <f>ROUND(SUMIF(本期ETY!D:D,B93,本期ETY!G:G),2)</f>
        <v>0</v>
      </c>
      <c r="H93" s="222">
        <f>ROUND(E93-F93+G93,2)</f>
        <v>0</v>
      </c>
      <c r="I93" t="s">
        <v>1167</v>
      </c>
      <c r="K93" t="s">
        <v>1250</v>
      </c>
      <c r="L93" t="str">
        <f>_xlfn.IFNA(VLOOKUP(I93,科目余额表!B:M,11,0),K93)</f>
        <v>贷</v>
      </c>
    </row>
    <row r="94" spans="1:12">
      <c r="A94" s="218" t="s">
        <v>1405</v>
      </c>
      <c r="B94" s="219" t="s">
        <v>1406</v>
      </c>
      <c r="C94" s="217"/>
      <c r="D94" s="224"/>
      <c r="E94" s="220">
        <f>IF(K94=L94,_xlfn.IFNA(VLOOKUP(I94,科目余额表!B:M,12,0),0),-_xlfn.IFNA(VLOOKUP(I94,科目余额表!B:M,12,0),0))</f>
        <v>0</v>
      </c>
      <c r="F94" s="221">
        <f>ROUND(SUMIF(本期ETY!D:D,B94,本期ETY!F:F),2)</f>
        <v>0</v>
      </c>
      <c r="G94" s="221">
        <f>ROUND(SUMIF(本期ETY!D:D,B94,本期ETY!G:G),2)</f>
        <v>0</v>
      </c>
      <c r="H94" s="222">
        <f>ROUND(E94-F94+G94,2)</f>
        <v>0</v>
      </c>
      <c r="I94" t="s">
        <v>1407</v>
      </c>
      <c r="K94" t="s">
        <v>1250</v>
      </c>
      <c r="L94" t="str">
        <f>_xlfn.IFNA(VLOOKUP(I94,科目余额表!B:M,11,0),K94)</f>
        <v>贷</v>
      </c>
    </row>
    <row r="95" spans="1:12">
      <c r="A95" s="218" t="s">
        <v>1408</v>
      </c>
      <c r="B95" s="219"/>
      <c r="C95" s="217"/>
      <c r="D95" s="217"/>
      <c r="E95" s="217">
        <f>E92-E93-E94</f>
        <v>0</v>
      </c>
      <c r="F95" s="217">
        <f t="shared" ref="F95:H95" si="16">F92-F93-F94</f>
        <v>0</v>
      </c>
      <c r="G95" s="217">
        <f t="shared" si="16"/>
        <v>0</v>
      </c>
      <c r="H95" s="217">
        <f t="shared" si="16"/>
        <v>0</v>
      </c>
      <c r="L95">
        <f>_xlfn.IFNA(VLOOKUP(I95,科目余额表!B:M,11,0),K95)</f>
        <v>0</v>
      </c>
    </row>
    <row r="96" spans="1:12">
      <c r="A96" s="218" t="s">
        <v>1409</v>
      </c>
      <c r="B96" s="219" t="s">
        <v>1410</v>
      </c>
      <c r="C96" s="217"/>
      <c r="D96" s="217"/>
      <c r="E96" s="220">
        <f>IF(K96=L96,_xlfn.IFNA(VLOOKUP(I96,科目余额表!B:M,12,0),0),-_xlfn.IFNA(VLOOKUP(I96,科目余额表!B:M,12,0),0))</f>
        <v>0</v>
      </c>
      <c r="F96" s="221">
        <f>ROUND(SUMIF(本期ETY!D:D,B96,本期ETY!F:F),2)</f>
        <v>0</v>
      </c>
      <c r="G96" s="221">
        <f>ROUND(SUMIF(本期ETY!D:D,B96,本期ETY!G:G),2)</f>
        <v>0</v>
      </c>
      <c r="H96" s="222">
        <f t="shared" ref="H96:H97" si="17">ROUND(E96+F96-G96,2)</f>
        <v>0</v>
      </c>
      <c r="I96" t="s">
        <v>1410</v>
      </c>
      <c r="K96" t="s">
        <v>1228</v>
      </c>
      <c r="L96" t="str">
        <f>_xlfn.IFNA(VLOOKUP(I96,科目余额表!B:M,11,0),K96)</f>
        <v>借</v>
      </c>
    </row>
    <row r="97" spans="1:12">
      <c r="A97" s="218" t="s">
        <v>1411</v>
      </c>
      <c r="B97" s="219" t="s">
        <v>1412</v>
      </c>
      <c r="C97" s="217"/>
      <c r="D97" s="217"/>
      <c r="E97" s="220">
        <f>IF(K97=L97,_xlfn.IFNA(VLOOKUP(I97,科目余额表!B:M,12,0),0),-_xlfn.IFNA(VLOOKUP(I97,科目余额表!B:M,12,0),0))</f>
        <v>0</v>
      </c>
      <c r="F97" s="221">
        <f>ROUND(SUMIF(本期ETY!D:D,B97,本期ETY!F:F),2)</f>
        <v>0</v>
      </c>
      <c r="G97" s="221">
        <f>ROUND(SUMIF(本期ETY!D:D,B97,本期ETY!G:G),2)</f>
        <v>0</v>
      </c>
      <c r="H97" s="222">
        <f t="shared" si="17"/>
        <v>0</v>
      </c>
      <c r="I97" t="s">
        <v>1413</v>
      </c>
      <c r="K97" t="s">
        <v>1228</v>
      </c>
      <c r="L97" t="str">
        <f>_xlfn.IFNA(VLOOKUP(I97,科目余额表!B:M,11,0),K97)</f>
        <v>借</v>
      </c>
    </row>
    <row r="98" spans="1:12">
      <c r="A98" s="218" t="s">
        <v>1414</v>
      </c>
      <c r="B98" s="219" t="s">
        <v>1415</v>
      </c>
      <c r="C98" s="217"/>
      <c r="D98" s="217"/>
      <c r="E98" s="220">
        <f>IF(K98=L98,_xlfn.IFNA(VLOOKUP(I98,科目余额表!B:M,12,0),0),-_xlfn.IFNA(VLOOKUP(I98,科目余额表!B:M,12,0),0))</f>
        <v>0</v>
      </c>
      <c r="F98" s="221">
        <f>ROUND(SUMIF(本期ETY!D:D,B98,本期ETY!F:F),2)</f>
        <v>0</v>
      </c>
      <c r="G98" s="221">
        <f>ROUND(SUMIF(本期ETY!D:D,B98,本期ETY!G:G),2)</f>
        <v>0</v>
      </c>
      <c r="H98" s="222">
        <f>ROUND(E98-F98+G98,2)</f>
        <v>0</v>
      </c>
      <c r="I98" t="s">
        <v>1416</v>
      </c>
      <c r="K98" t="s">
        <v>1250</v>
      </c>
      <c r="L98" t="str">
        <f>_xlfn.IFNA(VLOOKUP(I98,科目余额表!B:M,11,0),K98)</f>
        <v>贷</v>
      </c>
    </row>
    <row r="99" spans="1:12">
      <c r="A99" s="218" t="s">
        <v>1417</v>
      </c>
      <c r="B99" s="219"/>
      <c r="C99" s="217"/>
      <c r="D99" s="217"/>
      <c r="E99" s="217">
        <f>E97-E98</f>
        <v>0</v>
      </c>
      <c r="F99" s="217">
        <f t="shared" ref="F99:H99" si="18">F97-F98</f>
        <v>0</v>
      </c>
      <c r="G99" s="217">
        <f t="shared" si="18"/>
        <v>0</v>
      </c>
      <c r="H99" s="217">
        <f t="shared" si="18"/>
        <v>0</v>
      </c>
      <c r="L99">
        <f>_xlfn.IFNA(VLOOKUP(I99,科目余额表!B:M,11,0),K99)</f>
        <v>0</v>
      </c>
    </row>
    <row r="100" spans="1:12">
      <c r="A100" s="218" t="s">
        <v>1418</v>
      </c>
      <c r="B100" s="219" t="s">
        <v>1168</v>
      </c>
      <c r="C100" s="217"/>
      <c r="D100" s="217"/>
      <c r="E100" s="220">
        <f>IF(K100=L100,_xlfn.IFNA(VLOOKUP(I100,科目余额表!B:M,12,0),0),-_xlfn.IFNA(VLOOKUP(I100,科目余额表!B:M,12,0),0))</f>
        <v>0</v>
      </c>
      <c r="F100" s="221">
        <f>ROUND(SUMIF(本期ETY!D:D,B100,本期ETY!F:F),2)</f>
        <v>0</v>
      </c>
      <c r="G100" s="221">
        <f>ROUND(SUMIF(本期ETY!D:D,B100,本期ETY!G:G),2)</f>
        <v>0</v>
      </c>
      <c r="H100" s="222">
        <f t="shared" ref="H100:H102" si="19">ROUND(E100+F100-G100,2)</f>
        <v>0</v>
      </c>
      <c r="I100" t="s">
        <v>1168</v>
      </c>
      <c r="K100" t="s">
        <v>1228</v>
      </c>
      <c r="L100" t="str">
        <f>_xlfn.IFNA(VLOOKUP(I100,科目余额表!B:M,11,0),K100)</f>
        <v>借</v>
      </c>
    </row>
    <row r="101" spans="1:12">
      <c r="A101" s="218" t="s">
        <v>1419</v>
      </c>
      <c r="B101" s="219" t="s">
        <v>1169</v>
      </c>
      <c r="C101" s="217"/>
      <c r="D101" s="217"/>
      <c r="E101" s="220">
        <f>IF(K101=L101,_xlfn.IFNA(VLOOKUP(I101,科目余额表!B:M,12,0),0),-_xlfn.IFNA(VLOOKUP(I101,科目余额表!B:M,12,0),0))</f>
        <v>0</v>
      </c>
      <c r="F101" s="221">
        <f>ROUND(SUMIF(本期ETY!D:D,B101,本期ETY!F:F),2)</f>
        <v>0</v>
      </c>
      <c r="G101" s="221">
        <f>ROUND(SUMIF(本期ETY!D:D,B101,本期ETY!G:G),2)</f>
        <v>0</v>
      </c>
      <c r="H101" s="222">
        <f t="shared" si="19"/>
        <v>0</v>
      </c>
      <c r="I101" t="s">
        <v>1169</v>
      </c>
      <c r="K101" t="s">
        <v>1228</v>
      </c>
      <c r="L101" t="str">
        <f>_xlfn.IFNA(VLOOKUP(I101,科目余额表!B:M,11,0),K101)</f>
        <v>借</v>
      </c>
    </row>
    <row r="102" spans="1:12">
      <c r="A102" s="218" t="s">
        <v>1420</v>
      </c>
      <c r="B102" s="219" t="s">
        <v>81</v>
      </c>
      <c r="C102" s="217"/>
      <c r="D102" s="217"/>
      <c r="E102" s="220">
        <f>IF(K102=L102,_xlfn.IFNA(VLOOKUP(I102,科目余额表!B:M,12,0),0),-_xlfn.IFNA(VLOOKUP(I102,科目余额表!B:M,12,0),0))</f>
        <v>0</v>
      </c>
      <c r="F102" s="221">
        <f>ROUND(SUMIF(本期ETY!D:D,B102,本期ETY!F:F),2)</f>
        <v>0</v>
      </c>
      <c r="G102" s="221">
        <f>ROUND(SUMIF(本期ETY!D:D,B102,本期ETY!G:G),2)</f>
        <v>0</v>
      </c>
      <c r="H102" s="222">
        <f t="shared" si="19"/>
        <v>0</v>
      </c>
      <c r="I102" t="s">
        <v>1421</v>
      </c>
      <c r="K102" t="s">
        <v>1228</v>
      </c>
      <c r="L102" t="str">
        <f>_xlfn.IFNA(VLOOKUP(I102,科目余额表!B:M,11,0),K102)</f>
        <v>借</v>
      </c>
    </row>
    <row r="103" spans="1:12">
      <c r="A103" s="227" t="s">
        <v>1422</v>
      </c>
      <c r="B103" s="219"/>
      <c r="C103" s="226"/>
      <c r="D103" s="226"/>
      <c r="E103" s="228">
        <f>E57+E60+E61+E64+E65+E69+E72+E73+E74+E78+E82+E84+E86+E87+E91+E95+E96+E99+E100+E101+E102+E83+E85</f>
        <v>0</v>
      </c>
      <c r="F103" s="217">
        <f>F57+F60+F61+F64+F65+F69+F72+F73+F74+F78+F82+F84+F86+F87+F91+F95+F96+F99+F100+F101+F102+F83+F85</f>
        <v>0</v>
      </c>
      <c r="G103" s="217">
        <f>G57+G60+G61+G64+G65+G69+G72+G73+G74+G78+G82+G84+G86+G87+G91+G95+G96+G99+G100+G101+G102+G83+G85</f>
        <v>0</v>
      </c>
      <c r="H103" s="228">
        <f>H57+H60+H61+H64+H65+H69+H72+H73+H74+H78+H82+H84+H86+H87+H91+H95+H96+H99+H100+H101+H102+H83+H85</f>
        <v>0</v>
      </c>
      <c r="L103">
        <f>_xlfn.IFNA(VLOOKUP(I103,科目余额表!B:M,11,0),K103)</f>
        <v>0</v>
      </c>
    </row>
    <row r="104" spans="1:12">
      <c r="A104" s="227" t="s">
        <v>1423</v>
      </c>
      <c r="B104" s="219"/>
      <c r="C104" s="217"/>
      <c r="D104" s="217"/>
      <c r="E104" s="228">
        <f>E103+E55</f>
        <v>0</v>
      </c>
      <c r="F104" s="217">
        <f>F103+F55</f>
        <v>0</v>
      </c>
      <c r="G104" s="217">
        <f>G103+G55</f>
        <v>0</v>
      </c>
      <c r="H104" s="228">
        <f>H103+H55</f>
        <v>0</v>
      </c>
      <c r="L104">
        <f>_xlfn.IFNA(VLOOKUP(I104,科目余额表!B:M,11,0),K104)</f>
        <v>0</v>
      </c>
    </row>
    <row r="105" spans="1:12">
      <c r="A105" s="229" t="s">
        <v>1424</v>
      </c>
      <c r="B105" s="219"/>
      <c r="C105" s="217"/>
      <c r="D105" s="217"/>
      <c r="E105" s="217"/>
      <c r="L105">
        <f>_xlfn.IFNA(VLOOKUP(I105,科目余额表!B:M,11,0),K105)</f>
        <v>0</v>
      </c>
    </row>
    <row r="106" spans="1:12">
      <c r="A106" s="230" t="s">
        <v>1425</v>
      </c>
      <c r="B106" s="219" t="s">
        <v>1152</v>
      </c>
      <c r="C106" s="217"/>
      <c r="D106" s="217"/>
      <c r="E106" s="220">
        <f>IF(K106=L106,_xlfn.IFNA(VLOOKUP(I106,科目余额表!B:M,12,0),0),-_xlfn.IFNA(VLOOKUP(I106,科目余额表!B:M,12,0),0))</f>
        <v>0</v>
      </c>
      <c r="F106" s="221">
        <f>ROUND(SUMIF(本期ETY!D:D,B106,本期ETY!F:F),2)</f>
        <v>0</v>
      </c>
      <c r="G106" s="221">
        <f>ROUND(SUMIF(本期ETY!D:D,B106,本期ETY!G:G),2)</f>
        <v>0</v>
      </c>
      <c r="H106" s="222">
        <f>ROUND(E106-F106+G106,2)</f>
        <v>0</v>
      </c>
      <c r="I106" t="s">
        <v>1152</v>
      </c>
      <c r="K106" t="s">
        <v>1250</v>
      </c>
      <c r="L106" t="str">
        <f>_xlfn.IFNA(VLOOKUP(I106,科目余额表!B:M,11,0),K106)</f>
        <v>贷</v>
      </c>
    </row>
    <row r="107" spans="1:12">
      <c r="A107" s="230" t="s">
        <v>1426</v>
      </c>
      <c r="B107" s="219" t="s">
        <v>1427</v>
      </c>
      <c r="C107" s="217"/>
      <c r="D107" s="217"/>
      <c r="E107" s="220">
        <f>IF(K107=L107,_xlfn.IFNA(VLOOKUP(I107,科目余额表!B:M,12,0),0),-_xlfn.IFNA(VLOOKUP(I107,科目余额表!B:M,12,0),0))</f>
        <v>0</v>
      </c>
      <c r="F107" s="221">
        <f>ROUND(SUMIF(本期ETY!D:D,B107,本期ETY!F:F),2)</f>
        <v>0</v>
      </c>
      <c r="G107" s="221">
        <f>ROUND(SUMIF(本期ETY!D:D,B107,本期ETY!G:G),2)</f>
        <v>0</v>
      </c>
      <c r="H107" s="222">
        <f t="shared" ref="H107:H130" si="20">ROUND(E107-F107+G107,2)</f>
        <v>0</v>
      </c>
      <c r="I107" t="s">
        <v>1427</v>
      </c>
      <c r="K107" t="s">
        <v>1250</v>
      </c>
      <c r="L107" t="str">
        <f>_xlfn.IFNA(VLOOKUP(I107,科目余额表!B:M,11,0),K107)</f>
        <v>贷</v>
      </c>
    </row>
    <row r="108" spans="1:12">
      <c r="A108" s="230" t="s">
        <v>1428</v>
      </c>
      <c r="B108" s="219" t="s">
        <v>1429</v>
      </c>
      <c r="C108" s="217"/>
      <c r="D108" s="217"/>
      <c r="E108" s="220">
        <f>IF(K108=L108,_xlfn.IFNA(VLOOKUP(I108,科目余额表!B:M,12,0),0),-_xlfn.IFNA(VLOOKUP(I108,科目余额表!B:M,12,0),0))</f>
        <v>0</v>
      </c>
      <c r="F108" s="221">
        <f>ROUND(SUMIF(本期ETY!D:D,B108,本期ETY!F:F),2)</f>
        <v>0</v>
      </c>
      <c r="G108" s="221">
        <f>ROUND(SUMIF(本期ETY!D:D,B108,本期ETY!G:G),2)</f>
        <v>0</v>
      </c>
      <c r="H108" s="222">
        <f t="shared" si="20"/>
        <v>0</v>
      </c>
      <c r="I108" t="s">
        <v>1429</v>
      </c>
      <c r="K108" t="s">
        <v>1250</v>
      </c>
      <c r="L108" t="str">
        <f>_xlfn.IFNA(VLOOKUP(I108,科目余额表!B:M,11,0),K108)</f>
        <v>贷</v>
      </c>
    </row>
    <row r="109" spans="1:12">
      <c r="A109" s="231" t="s">
        <v>1430</v>
      </c>
      <c r="B109" s="219" t="s">
        <v>821</v>
      </c>
      <c r="C109" s="217"/>
      <c r="D109" s="224" t="s">
        <v>1241</v>
      </c>
      <c r="E109" s="220">
        <f>IF(K109=L109,_xlfn.IFNA(VLOOKUP(I109,科目余额表!B:M,12,0),0),-_xlfn.IFNA(VLOOKUP(I109,科目余额表!B:M,12,0),0))</f>
        <v>0</v>
      </c>
      <c r="F109" s="221">
        <f>ROUND(SUMIF(本期ETY!D:D,B109,本期ETY!F:F),2)</f>
        <v>0</v>
      </c>
      <c r="G109" s="221">
        <f>ROUND(SUMIF(本期ETY!D:D,B109,本期ETY!G:G),2)</f>
        <v>0</v>
      </c>
      <c r="H109" s="222">
        <f t="shared" si="20"/>
        <v>0</v>
      </c>
      <c r="I109" t="s">
        <v>821</v>
      </c>
      <c r="K109" t="s">
        <v>1250</v>
      </c>
      <c r="L109" t="str">
        <f>_xlfn.IFNA(VLOOKUP(I109,科目余额表!B:M,11,0),K109)</f>
        <v>贷</v>
      </c>
    </row>
    <row r="110" spans="1:12">
      <c r="A110" s="231" t="s">
        <v>1431</v>
      </c>
      <c r="B110" s="219" t="s">
        <v>1432</v>
      </c>
      <c r="C110" s="224" t="s">
        <v>1243</v>
      </c>
      <c r="D110" s="224"/>
      <c r="E110" s="220">
        <f>IF(K110=L110,_xlfn.IFNA(VLOOKUP(I110,科目余额表!B:M,12,0),0),-_xlfn.IFNA(VLOOKUP(I110,科目余额表!B:M,12,0),0))</f>
        <v>0</v>
      </c>
      <c r="F110" s="221">
        <f>ROUND(SUMIF(本期ETY!D:D,B110,本期ETY!F:F),2)</f>
        <v>0</v>
      </c>
      <c r="G110" s="221">
        <f>ROUND(SUMIF(本期ETY!D:D,B110,本期ETY!G:G),2)</f>
        <v>0</v>
      </c>
      <c r="H110" s="222">
        <f t="shared" si="20"/>
        <v>0</v>
      </c>
      <c r="I110" t="s">
        <v>1432</v>
      </c>
      <c r="K110" t="s">
        <v>1250</v>
      </c>
      <c r="L110" t="str">
        <f>_xlfn.IFNA(VLOOKUP(I110,科目余额表!B:M,11,0),K110)</f>
        <v>贷</v>
      </c>
    </row>
    <row r="111" spans="1:12">
      <c r="A111" s="230" t="s">
        <v>1433</v>
      </c>
      <c r="B111" s="219" t="s">
        <v>1434</v>
      </c>
      <c r="C111" s="217"/>
      <c r="D111" s="217"/>
      <c r="E111" s="220">
        <f>IF(K111=L111,_xlfn.IFNA(VLOOKUP(I111,科目余额表!B:M,12,0),0),-_xlfn.IFNA(VLOOKUP(I111,科目余额表!B:M,12,0),0))</f>
        <v>0</v>
      </c>
      <c r="F111" s="221">
        <f>ROUND(SUMIF(本期ETY!D:D,B111,本期ETY!F:F),2)</f>
        <v>0</v>
      </c>
      <c r="G111" s="221">
        <f>ROUND(SUMIF(本期ETY!D:D,B111,本期ETY!G:G),2)</f>
        <v>0</v>
      </c>
      <c r="H111" s="222">
        <f t="shared" si="20"/>
        <v>0</v>
      </c>
      <c r="I111" t="s">
        <v>1434</v>
      </c>
      <c r="K111" t="s">
        <v>1250</v>
      </c>
      <c r="L111" t="str">
        <f>_xlfn.IFNA(VLOOKUP(I111,科目余额表!B:M,11,0),K111)</f>
        <v>贷</v>
      </c>
    </row>
    <row r="112" spans="1:12">
      <c r="A112" s="230" t="s">
        <v>1435</v>
      </c>
      <c r="B112" s="219" t="s">
        <v>1170</v>
      </c>
      <c r="C112" s="217"/>
      <c r="D112" s="217"/>
      <c r="E112" s="220">
        <f>IF(K112=L112,_xlfn.IFNA(VLOOKUP(I112,科目余额表!B:M,12,0),0),-_xlfn.IFNA(VLOOKUP(I112,科目余额表!B:M,12,0),0))</f>
        <v>0</v>
      </c>
      <c r="F112" s="221">
        <f>ROUND(SUMIF(本期ETY!D:D,B112,本期ETY!F:F),2)</f>
        <v>0</v>
      </c>
      <c r="G112" s="221">
        <f>ROUND(SUMIF(本期ETY!D:D,B112,本期ETY!G:G),2)</f>
        <v>0</v>
      </c>
      <c r="H112" s="222">
        <f t="shared" si="20"/>
        <v>0</v>
      </c>
      <c r="I112" t="s">
        <v>1170</v>
      </c>
      <c r="K112" t="s">
        <v>1250</v>
      </c>
      <c r="L112" t="str">
        <f>_xlfn.IFNA(VLOOKUP(I112,科目余额表!B:M,11,0),K112)</f>
        <v>贷</v>
      </c>
    </row>
    <row r="113" spans="1:12">
      <c r="A113" s="231" t="s">
        <v>1436</v>
      </c>
      <c r="B113" s="219" t="s">
        <v>1437</v>
      </c>
      <c r="C113" s="217"/>
      <c r="D113" s="217"/>
      <c r="E113" s="220">
        <f>IF(K113=L113,_xlfn.IFNA(VLOOKUP(I113,科目余额表!B:M,12,0),0),-_xlfn.IFNA(VLOOKUP(I113,科目余额表!B:M,12,0),0))</f>
        <v>0</v>
      </c>
      <c r="F113" s="221">
        <f>ROUND(SUMIF(本期ETY!D:D,B113,本期ETY!F:F),2)</f>
        <v>0</v>
      </c>
      <c r="G113" s="221">
        <f>ROUND(SUMIF(本期ETY!D:D,B113,本期ETY!G:G),2)</f>
        <v>0</v>
      </c>
      <c r="H113" s="222">
        <f t="shared" si="20"/>
        <v>0</v>
      </c>
      <c r="I113" t="s">
        <v>102</v>
      </c>
      <c r="K113" t="s">
        <v>1250</v>
      </c>
      <c r="L113" t="str">
        <f>_xlfn.IFNA(VLOOKUP(I113,科目余额表!B:M,11,0),K113)</f>
        <v>贷</v>
      </c>
    </row>
    <row r="114" spans="1:12">
      <c r="A114" s="231" t="s">
        <v>1438</v>
      </c>
      <c r="B114" s="219" t="s">
        <v>1439</v>
      </c>
      <c r="C114" s="217"/>
      <c r="D114" s="217"/>
      <c r="E114" s="220">
        <f>IF(K114=L114,_xlfn.IFNA(VLOOKUP(I114,科目余额表!B:M,12,0),0),-_xlfn.IFNA(VLOOKUP(I114,科目余额表!B:M,12,0),0))</f>
        <v>0</v>
      </c>
      <c r="F114" s="221">
        <f>ROUND(SUMIF(本期ETY!D:D,B114,本期ETY!F:F),2)</f>
        <v>0</v>
      </c>
      <c r="G114" s="221">
        <f>ROUND(SUMIF(本期ETY!D:D,B114,本期ETY!G:G),2)</f>
        <v>0</v>
      </c>
      <c r="H114" s="222">
        <f t="shared" si="20"/>
        <v>0</v>
      </c>
      <c r="I114" t="s">
        <v>1185</v>
      </c>
      <c r="K114" t="s">
        <v>1250</v>
      </c>
      <c r="L114" t="str">
        <f>_xlfn.IFNA(VLOOKUP(I114,科目余额表!B:M,11,0),K114)</f>
        <v>贷</v>
      </c>
    </row>
    <row r="115" spans="1:12">
      <c r="A115" s="230" t="s">
        <v>1440</v>
      </c>
      <c r="B115" s="219" t="s">
        <v>1441</v>
      </c>
      <c r="C115" s="217"/>
      <c r="D115" s="217"/>
      <c r="E115" s="220">
        <f>IF(K115=L115,_xlfn.IFNA(VLOOKUP(I115,科目余额表!B:M,12,0),0),-_xlfn.IFNA(VLOOKUP(I115,科目余额表!B:M,12,0),0))</f>
        <v>0</v>
      </c>
      <c r="F115" s="221">
        <f>ROUND(SUMIF(本期ETY!D:D,B115,本期ETY!F:F),2)</f>
        <v>0</v>
      </c>
      <c r="G115" s="221">
        <f>ROUND(SUMIF(本期ETY!D:D,B115,本期ETY!G:G),2)</f>
        <v>0</v>
      </c>
      <c r="H115" s="222">
        <f t="shared" si="20"/>
        <v>0</v>
      </c>
      <c r="I115" t="s">
        <v>1442</v>
      </c>
      <c r="K115" t="s">
        <v>1250</v>
      </c>
      <c r="L115" t="str">
        <f>_xlfn.IFNA(VLOOKUP(I115,科目余额表!B:M,11,0),K115)</f>
        <v>贷</v>
      </c>
    </row>
    <row r="116" spans="1:12">
      <c r="A116" s="230" t="s">
        <v>1443</v>
      </c>
      <c r="B116" s="219" t="s">
        <v>1444</v>
      </c>
      <c r="C116" s="217"/>
      <c r="D116" s="217"/>
      <c r="E116" s="220">
        <f>IF(K116=L116,_xlfn.IFNA(VLOOKUP(I116,科目余额表!B:M,12,0),0),-_xlfn.IFNA(VLOOKUP(I116,科目余额表!B:M,12,0),0))</f>
        <v>0</v>
      </c>
      <c r="F116" s="221">
        <f>ROUND(SUMIF(本期ETY!D:D,B116,本期ETY!F:F),2)</f>
        <v>0</v>
      </c>
      <c r="G116" s="221">
        <f>ROUND(SUMIF(本期ETY!D:D,B116,本期ETY!G:G),2)</f>
        <v>0</v>
      </c>
      <c r="H116" s="222">
        <f t="shared" si="20"/>
        <v>0</v>
      </c>
      <c r="I116" t="s">
        <v>1444</v>
      </c>
      <c r="K116" t="s">
        <v>1250</v>
      </c>
      <c r="L116" t="str">
        <f>_xlfn.IFNA(VLOOKUP(I116,科目余额表!B:M,11,0),K116)</f>
        <v>贷</v>
      </c>
    </row>
    <row r="117" spans="1:12">
      <c r="A117" s="231" t="s">
        <v>1445</v>
      </c>
      <c r="B117" s="219" t="s">
        <v>1446</v>
      </c>
      <c r="C117" s="217"/>
      <c r="D117" s="217"/>
      <c r="E117" s="220">
        <f>IF(K117=L117,_xlfn.IFNA(VLOOKUP(I117,科目余额表!B:M,12,0),0),-_xlfn.IFNA(VLOOKUP(I117,科目余额表!B:M,12,0),0))</f>
        <v>0</v>
      </c>
      <c r="F117" s="221">
        <f>ROUND(SUMIF(本期ETY!D:D,B117,本期ETY!F:F),2)</f>
        <v>0</v>
      </c>
      <c r="G117" s="221">
        <f>ROUND(SUMIF(本期ETY!D:D,B117,本期ETY!G:G),2)</f>
        <v>0</v>
      </c>
      <c r="H117" s="222">
        <f t="shared" si="20"/>
        <v>0</v>
      </c>
      <c r="I117" t="s">
        <v>1446</v>
      </c>
      <c r="K117" t="s">
        <v>1250</v>
      </c>
      <c r="L117" t="str">
        <f>_xlfn.IFNA(VLOOKUP(I117,科目余额表!B:M,11,0),K117)</f>
        <v>贷</v>
      </c>
    </row>
    <row r="118" spans="1:12">
      <c r="A118" s="230" t="s">
        <v>1447</v>
      </c>
      <c r="B118" s="219" t="s">
        <v>1448</v>
      </c>
      <c r="C118" s="217"/>
      <c r="D118" s="217"/>
      <c r="E118" s="220">
        <f>IF(K118=L118,_xlfn.IFNA(VLOOKUP(I118,科目余额表!B:M,12,0),0),-_xlfn.IFNA(VLOOKUP(I118,科目余额表!B:M,12,0),0))</f>
        <v>0</v>
      </c>
      <c r="F118" s="221">
        <f>ROUND(SUMIF(本期ETY!D:D,B118,本期ETY!F:F),2)</f>
        <v>0</v>
      </c>
      <c r="G118" s="221">
        <f>ROUND(SUMIF(本期ETY!D:D,B118,本期ETY!G:G),2)</f>
        <v>0</v>
      </c>
      <c r="H118" s="222">
        <f t="shared" si="20"/>
        <v>0</v>
      </c>
      <c r="I118" t="s">
        <v>1448</v>
      </c>
      <c r="K118" t="s">
        <v>1250</v>
      </c>
      <c r="L118" t="str">
        <f>_xlfn.IFNA(VLOOKUP(I118,科目余额表!B:M,11,0),K118)</f>
        <v>贷</v>
      </c>
    </row>
    <row r="119" spans="1:12">
      <c r="A119" s="230" t="s">
        <v>1449</v>
      </c>
      <c r="B119" s="219" t="s">
        <v>1450</v>
      </c>
      <c r="C119" s="217"/>
      <c r="D119" s="217"/>
      <c r="E119" s="220">
        <f>IF(K119=L119,_xlfn.IFNA(VLOOKUP(I119,科目余额表!B:M,12,0),0),-_xlfn.IFNA(VLOOKUP(I119,科目余额表!B:M,12,0),0))</f>
        <v>0</v>
      </c>
      <c r="F119" s="221">
        <f>ROUND(SUMIF(本期ETY!D:D,B119,本期ETY!F:F),2)</f>
        <v>0</v>
      </c>
      <c r="G119" s="221">
        <f>ROUND(SUMIF(本期ETY!D:D,B119,本期ETY!G:G),2)</f>
        <v>0</v>
      </c>
      <c r="H119" s="222">
        <f t="shared" si="20"/>
        <v>0</v>
      </c>
      <c r="I119" t="s">
        <v>1450</v>
      </c>
      <c r="K119" t="s">
        <v>1250</v>
      </c>
      <c r="L119" t="str">
        <f>_xlfn.IFNA(VLOOKUP(I119,科目余额表!B:M,11,0),K119)</f>
        <v>贷</v>
      </c>
    </row>
    <row r="120" spans="1:12">
      <c r="A120" s="230" t="s">
        <v>1451</v>
      </c>
      <c r="B120" s="219" t="s">
        <v>1171</v>
      </c>
      <c r="C120" s="217"/>
      <c r="D120" s="217"/>
      <c r="E120" s="220">
        <f>IF(K120=L120,_xlfn.IFNA(VLOOKUP(I120,科目余额表!B:M,12,0),0),-_xlfn.IFNA(VLOOKUP(I120,科目余额表!B:M,12,0),0))</f>
        <v>0</v>
      </c>
      <c r="F120" s="221">
        <f>ROUND(SUMIF(本期ETY!D:D,B120,本期ETY!F:F),2)</f>
        <v>0</v>
      </c>
      <c r="G120" s="221">
        <f>ROUND(SUMIF(本期ETY!D:D,B120,本期ETY!G:G),2)</f>
        <v>0</v>
      </c>
      <c r="H120" s="222">
        <f t="shared" si="20"/>
        <v>0</v>
      </c>
      <c r="I120" t="s">
        <v>1171</v>
      </c>
      <c r="K120" t="s">
        <v>1250</v>
      </c>
      <c r="L120" t="str">
        <f>_xlfn.IFNA(VLOOKUP(I120,科目余额表!B:M,11,0),K120)</f>
        <v>贷</v>
      </c>
    </row>
    <row r="121" spans="1:12">
      <c r="A121" s="230" t="s">
        <v>1452</v>
      </c>
      <c r="B121" s="219" t="s">
        <v>1172</v>
      </c>
      <c r="C121" s="217"/>
      <c r="D121" s="217"/>
      <c r="E121" s="220">
        <f>IF(K121=L121,_xlfn.IFNA(VLOOKUP(I121,科目余额表!B:M,12,0),0),-_xlfn.IFNA(VLOOKUP(I121,科目余额表!B:M,12,0),0))</f>
        <v>0</v>
      </c>
      <c r="F121" s="221">
        <f>ROUND(SUMIF(本期ETY!D:D,B121,本期ETY!F:F),2)</f>
        <v>0</v>
      </c>
      <c r="G121" s="221">
        <f>ROUND(SUMIF(本期ETY!D:D,B121,本期ETY!G:G),2)</f>
        <v>0</v>
      </c>
      <c r="H121" s="222">
        <f t="shared" si="20"/>
        <v>0</v>
      </c>
      <c r="I121" t="s">
        <v>1172</v>
      </c>
      <c r="K121" t="s">
        <v>1250</v>
      </c>
      <c r="L121" t="str">
        <f>_xlfn.IFNA(VLOOKUP(I121,科目余额表!B:M,11,0),K121)</f>
        <v>贷</v>
      </c>
    </row>
    <row r="122" spans="1:12">
      <c r="A122" s="230" t="s">
        <v>1453</v>
      </c>
      <c r="B122" s="219" t="s">
        <v>1454</v>
      </c>
      <c r="C122" s="217"/>
      <c r="D122" s="217"/>
      <c r="E122" s="220">
        <f>IF(K122=L122,_xlfn.IFNA(VLOOKUP(I122,科目余额表!B:M,12,0),0),-_xlfn.IFNA(VLOOKUP(I122,科目余额表!B:M,12,0),0))</f>
        <v>0</v>
      </c>
      <c r="F122" s="221">
        <f>ROUND(SUMIF(本期ETY!D:D,B122,本期ETY!F:F),2)</f>
        <v>0</v>
      </c>
      <c r="G122" s="221">
        <f>ROUND(SUMIF(本期ETY!D:D,B122,本期ETY!G:G),2)</f>
        <v>0</v>
      </c>
      <c r="H122" s="222">
        <f t="shared" si="20"/>
        <v>0</v>
      </c>
      <c r="I122" t="s">
        <v>867</v>
      </c>
      <c r="K122" t="s">
        <v>1250</v>
      </c>
      <c r="L122" t="str">
        <f>_xlfn.IFNA(VLOOKUP(I122,科目余额表!B:M,11,0),K122)</f>
        <v>贷</v>
      </c>
    </row>
    <row r="123" spans="1:12">
      <c r="A123" s="230" t="s">
        <v>1455</v>
      </c>
      <c r="B123" s="219" t="s">
        <v>1456</v>
      </c>
      <c r="C123" s="217"/>
      <c r="D123" s="217"/>
      <c r="E123" s="220">
        <f>IF(K123=L123,_xlfn.IFNA(VLOOKUP(I123,科目余额表!B:M,12,0),0),-_xlfn.IFNA(VLOOKUP(I123,科目余额表!B:M,12,0),0))</f>
        <v>0</v>
      </c>
      <c r="F123" s="221">
        <f>ROUND(SUMIF(本期ETY!D:D,B123,本期ETY!F:F),2)</f>
        <v>0</v>
      </c>
      <c r="G123" s="221">
        <f>ROUND(SUMIF(本期ETY!D:D,B123,本期ETY!G:G),2)</f>
        <v>0</v>
      </c>
      <c r="H123" s="222">
        <f t="shared" si="20"/>
        <v>0</v>
      </c>
      <c r="I123" t="s">
        <v>868</v>
      </c>
      <c r="K123" t="s">
        <v>1250</v>
      </c>
      <c r="L123" t="str">
        <f>_xlfn.IFNA(VLOOKUP(I123,科目余额表!B:M,11,0),K123)</f>
        <v>贷</v>
      </c>
    </row>
    <row r="124" spans="1:12">
      <c r="A124" s="230" t="s">
        <v>1457</v>
      </c>
      <c r="B124" s="219" t="s">
        <v>869</v>
      </c>
      <c r="C124" s="217"/>
      <c r="D124" s="217"/>
      <c r="E124" s="220">
        <f>IF(K124=L124,_xlfn.IFNA(VLOOKUP(I124,科目余额表!B:M,12,0),0),-_xlfn.IFNA(VLOOKUP(I124,科目余额表!B:M,12,0),0))</f>
        <v>0</v>
      </c>
      <c r="F124" s="221">
        <f>ROUND(SUMIF(本期ETY!D:D,B124,本期ETY!F:F),2)</f>
        <v>0</v>
      </c>
      <c r="G124" s="221">
        <f>ROUND(SUMIF(本期ETY!D:D,B124,本期ETY!G:G),2)</f>
        <v>0</v>
      </c>
      <c r="H124" s="222">
        <f>ROUND(E124-F124+G124,2)</f>
        <v>0</v>
      </c>
      <c r="I124" t="s">
        <v>869</v>
      </c>
      <c r="K124" t="s">
        <v>1250</v>
      </c>
      <c r="L124" t="str">
        <f>_xlfn.IFNA(VLOOKUP(I124,科目余额表!B:M,11,0),K124)</f>
        <v>贷</v>
      </c>
    </row>
    <row r="125" spans="1:12">
      <c r="A125" s="230" t="s">
        <v>1458</v>
      </c>
      <c r="B125" s="219" t="s">
        <v>1459</v>
      </c>
      <c r="C125" s="217"/>
      <c r="D125" s="217"/>
      <c r="E125" s="220">
        <f>IF(K125=L125,_xlfn.IFNA(VLOOKUP(I125,科目余额表!B:M,12,0),0),-_xlfn.IFNA(VLOOKUP(I125,科目余额表!B:M,12,0),0))</f>
        <v>0</v>
      </c>
      <c r="F125" s="221">
        <f>ROUND(SUMIF(本期ETY!D:D,B125,本期ETY!F:F),2)</f>
        <v>0</v>
      </c>
      <c r="G125" s="221">
        <f>ROUND(SUMIF(本期ETY!D:D,B125,本期ETY!G:G),2)</f>
        <v>0</v>
      </c>
      <c r="H125" s="222">
        <f t="shared" si="20"/>
        <v>0</v>
      </c>
      <c r="I125" t="s">
        <v>1459</v>
      </c>
      <c r="K125" t="s">
        <v>1250</v>
      </c>
      <c r="L125" t="str">
        <f>_xlfn.IFNA(VLOOKUP(I125,科目余额表!B:M,11,0),K125)</f>
        <v>贷</v>
      </c>
    </row>
    <row r="126" spans="1:12">
      <c r="A126" s="230" t="s">
        <v>1460</v>
      </c>
      <c r="B126" s="219" t="s">
        <v>1461</v>
      </c>
      <c r="C126" s="217"/>
      <c r="D126" s="217"/>
      <c r="E126" s="220">
        <f>IF(K126=L126,_xlfn.IFNA(VLOOKUP(I126,科目余额表!B:M,12,0),0),-_xlfn.IFNA(VLOOKUP(I126,科目余额表!B:M,12,0),0))</f>
        <v>0</v>
      </c>
      <c r="F126" s="221">
        <f>ROUND(SUMIF(本期ETY!D:D,B126,本期ETY!F:F),2)</f>
        <v>0</v>
      </c>
      <c r="G126" s="221">
        <f>ROUND(SUMIF(本期ETY!D:D,B126,本期ETY!G:G),2)</f>
        <v>0</v>
      </c>
      <c r="H126" s="222">
        <f t="shared" si="20"/>
        <v>0</v>
      </c>
      <c r="I126" t="s">
        <v>1461</v>
      </c>
      <c r="K126" t="s">
        <v>1250</v>
      </c>
      <c r="L126" t="str">
        <f>_xlfn.IFNA(VLOOKUP(I126,科目余额表!B:M,11,0),K126)</f>
        <v>贷</v>
      </c>
    </row>
    <row r="127" spans="1:12">
      <c r="A127" s="230" t="s">
        <v>1462</v>
      </c>
      <c r="B127" s="219" t="s">
        <v>83</v>
      </c>
      <c r="C127" s="217"/>
      <c r="D127" s="224" t="s">
        <v>1241</v>
      </c>
      <c r="E127" s="220">
        <f>IF(K127=L127,_xlfn.IFNA(VLOOKUP(I127,科目余额表!B:M,12,0),0),-_xlfn.IFNA(VLOOKUP(I127,科目余额表!B:M,12,0),0))</f>
        <v>0</v>
      </c>
      <c r="F127" s="221">
        <f>ROUND(SUMIF(本期ETY!D:D,B127,本期ETY!F:F),2)</f>
        <v>0</v>
      </c>
      <c r="G127" s="221">
        <f>ROUND(SUMIF(本期ETY!D:D,B127,本期ETY!G:G),2)</f>
        <v>0</v>
      </c>
      <c r="H127" s="222">
        <f t="shared" si="20"/>
        <v>0</v>
      </c>
      <c r="I127" t="s">
        <v>83</v>
      </c>
      <c r="K127" t="s">
        <v>1250</v>
      </c>
      <c r="L127" t="str">
        <f>_xlfn.IFNA(VLOOKUP(I127,科目余额表!B:M,11,0),K127)</f>
        <v>贷</v>
      </c>
    </row>
    <row r="128" spans="1:12">
      <c r="A128" s="230" t="s">
        <v>1463</v>
      </c>
      <c r="B128" s="219" t="s">
        <v>1464</v>
      </c>
      <c r="C128" s="217"/>
      <c r="D128" s="217"/>
      <c r="E128" s="220">
        <f>IF(K128=L128,_xlfn.IFNA(VLOOKUP(I128,科目余额表!B:M,12,0),0),-_xlfn.IFNA(VLOOKUP(I128,科目余额表!B:M,12,0),0))</f>
        <v>0</v>
      </c>
      <c r="F128" s="221">
        <f>ROUND(SUMIF(本期ETY!D:D,B128,本期ETY!F:F),2)</f>
        <v>0</v>
      </c>
      <c r="G128" s="221">
        <f>ROUND(SUMIF(本期ETY!D:D,B128,本期ETY!G:G),2)</f>
        <v>0</v>
      </c>
      <c r="H128" s="222">
        <f t="shared" si="20"/>
        <v>0</v>
      </c>
      <c r="I128" t="s">
        <v>1464</v>
      </c>
      <c r="K128" t="s">
        <v>1250</v>
      </c>
      <c r="L128" t="str">
        <f>_xlfn.IFNA(VLOOKUP(I128,科目余额表!B:M,11,0),K128)</f>
        <v>贷</v>
      </c>
    </row>
    <row r="129" spans="1:12">
      <c r="A129" s="230" t="s">
        <v>1465</v>
      </c>
      <c r="B129" s="219" t="s">
        <v>1466</v>
      </c>
      <c r="C129" s="217"/>
      <c r="D129" s="217"/>
      <c r="E129" s="220">
        <f>IF(K129=L129,_xlfn.IFNA(VLOOKUP(I129,科目余额表!B:M,12,0),0),-_xlfn.IFNA(VLOOKUP(I129,科目余额表!B:M,12,0),0))</f>
        <v>0</v>
      </c>
      <c r="F129" s="221">
        <f>ROUND(SUMIF(本期ETY!D:D,B129,本期ETY!F:F),2)</f>
        <v>0</v>
      </c>
      <c r="G129" s="221">
        <f>ROUND(SUMIF(本期ETY!D:D,B129,本期ETY!G:G),2)</f>
        <v>0</v>
      </c>
      <c r="H129" s="222">
        <f t="shared" si="20"/>
        <v>0</v>
      </c>
      <c r="I129" t="s">
        <v>1466</v>
      </c>
      <c r="K129" t="s">
        <v>1250</v>
      </c>
      <c r="L129" t="str">
        <f>_xlfn.IFNA(VLOOKUP(I129,科目余额表!B:M,11,0),K129)</f>
        <v>贷</v>
      </c>
    </row>
    <row r="130" spans="1:12">
      <c r="A130" s="230" t="s">
        <v>1467</v>
      </c>
      <c r="B130" s="219" t="s">
        <v>1468</v>
      </c>
      <c r="C130" s="217"/>
      <c r="D130" s="217"/>
      <c r="E130" s="220">
        <f>IF(K130=L130,_xlfn.IFNA(VLOOKUP(I130,科目余额表!B:M,12,0),0),-_xlfn.IFNA(VLOOKUP(I130,科目余额表!B:M,12,0),0))</f>
        <v>0</v>
      </c>
      <c r="F130" s="221">
        <f>ROUND(SUMIF(本期ETY!D:D,B130,本期ETY!F:F),2)</f>
        <v>0</v>
      </c>
      <c r="G130" s="221">
        <f>ROUND(SUMIF(本期ETY!D:D,B130,本期ETY!G:G),2)</f>
        <v>0</v>
      </c>
      <c r="H130" s="222">
        <f t="shared" si="20"/>
        <v>0</v>
      </c>
      <c r="I130" t="s">
        <v>1468</v>
      </c>
      <c r="K130" t="s">
        <v>1250</v>
      </c>
      <c r="L130" t="str">
        <f>_xlfn.IFNA(VLOOKUP(I130,科目余额表!B:M,11,0),K130)</f>
        <v>贷</v>
      </c>
    </row>
    <row r="131" spans="1:12">
      <c r="A131" s="229" t="s">
        <v>1469</v>
      </c>
      <c r="B131" s="219"/>
      <c r="C131" s="226"/>
      <c r="D131" s="226"/>
      <c r="E131" s="228">
        <f>E106+E107+E108+E109+E110+E111+E112+E113+E114+E115+E116+E117+E118+E119+E120+E121+E124+E125+E126+E127+E128+E129+E130+E122+E123</f>
        <v>0</v>
      </c>
      <c r="F131" s="217">
        <f t="shared" ref="F131:G131" si="21">F106+F107+F108+F109+F110+F111+F112+F113+F114+F115+F116+F117+F118+F119+F120+F121+F124+F125+F126+F127+F128+F129+F130+F122+F123</f>
        <v>0</v>
      </c>
      <c r="G131" s="217">
        <f t="shared" si="21"/>
        <v>0</v>
      </c>
      <c r="H131" s="228">
        <f>H106+H107+H108+H109+H110+H111+H112+H113+H114+H115+H116+H117+H118+H119+H120+H121+H124+H125+H126+H127+H128+H129+H130+H122+H123</f>
        <v>0</v>
      </c>
      <c r="L131">
        <f>_xlfn.IFNA(VLOOKUP(I131,科目余额表!B:M,11,0),K131)</f>
        <v>0</v>
      </c>
    </row>
    <row r="132" spans="1:12">
      <c r="A132" s="229" t="s">
        <v>1470</v>
      </c>
      <c r="B132" s="219"/>
      <c r="C132" s="217"/>
      <c r="D132" s="217"/>
      <c r="E132" s="217"/>
      <c r="L132">
        <f>_xlfn.IFNA(VLOOKUP(I132,科目余额表!B:M,11,0),K132)</f>
        <v>0</v>
      </c>
    </row>
    <row r="133" spans="1:12">
      <c r="A133" s="230" t="s">
        <v>1471</v>
      </c>
      <c r="B133" s="219" t="s">
        <v>1472</v>
      </c>
      <c r="C133" s="217"/>
      <c r="D133" s="217"/>
      <c r="E133" s="217"/>
      <c r="F133" s="221">
        <f>ROUND(SUMIF(本期ETY!D:D,B133,本期ETY!F:F),2)</f>
        <v>0</v>
      </c>
      <c r="G133" s="221">
        <f>ROUND(SUMIF(本期ETY!D:D,B133,本期ETY!G:G),2)</f>
        <v>0</v>
      </c>
      <c r="H133" s="222">
        <f t="shared" ref="H133:H147" si="22">ROUND(E133-F133+G133,2)</f>
        <v>0</v>
      </c>
      <c r="I133" t="s">
        <v>1472</v>
      </c>
      <c r="K133" t="s">
        <v>1250</v>
      </c>
      <c r="L133" t="str">
        <f>_xlfn.IFNA(VLOOKUP(I133,科目余额表!B:M,11,0),K133)</f>
        <v>贷</v>
      </c>
    </row>
    <row r="134" spans="1:12">
      <c r="A134" s="230" t="s">
        <v>1473</v>
      </c>
      <c r="B134" s="219" t="s">
        <v>1153</v>
      </c>
      <c r="C134" s="217"/>
      <c r="D134" s="217"/>
      <c r="E134" s="220">
        <f>IF(K134=L134,_xlfn.IFNA(VLOOKUP(I134,科目余额表!B:M,12,0),0),-_xlfn.IFNA(VLOOKUP(I134,科目余额表!B:M,12,0),0))</f>
        <v>0</v>
      </c>
      <c r="F134" s="221">
        <f>ROUND(SUMIF(本期ETY!D:D,B134,本期ETY!F:F),2)</f>
        <v>0</v>
      </c>
      <c r="G134" s="221">
        <f>ROUND(SUMIF(本期ETY!D:D,B134,本期ETY!G:G),2)</f>
        <v>0</v>
      </c>
      <c r="H134" s="222">
        <f t="shared" si="22"/>
        <v>0</v>
      </c>
      <c r="I134" t="s">
        <v>1153</v>
      </c>
      <c r="K134" t="s">
        <v>1250</v>
      </c>
      <c r="L134" t="str">
        <f>_xlfn.IFNA(VLOOKUP(I134,科目余额表!B:M,11,0),K134)</f>
        <v>贷</v>
      </c>
    </row>
    <row r="135" spans="1:12">
      <c r="A135" s="230" t="s">
        <v>1474</v>
      </c>
      <c r="B135" s="219" t="s">
        <v>1174</v>
      </c>
      <c r="C135" s="217"/>
      <c r="D135" s="217"/>
      <c r="E135" s="220">
        <f>IF(K135=L135,_xlfn.IFNA(VLOOKUP(I135,科目余额表!B:M,12,0),0),-_xlfn.IFNA(VLOOKUP(I135,科目余额表!B:M,12,0),0))</f>
        <v>0</v>
      </c>
      <c r="F135" s="221">
        <f>ROUND(SUMIF(本期ETY!D:D,B135,本期ETY!F:F),2)</f>
        <v>0</v>
      </c>
      <c r="G135" s="221">
        <f>ROUND(SUMIF(本期ETY!D:D,B135,本期ETY!G:G),2)</f>
        <v>0</v>
      </c>
      <c r="H135" s="222">
        <f t="shared" si="22"/>
        <v>0</v>
      </c>
      <c r="I135" t="s">
        <v>1174</v>
      </c>
      <c r="K135" t="s">
        <v>1250</v>
      </c>
      <c r="L135" t="str">
        <f>_xlfn.IFNA(VLOOKUP(I135,科目余额表!B:M,11,0),K135)</f>
        <v>贷</v>
      </c>
    </row>
    <row r="136" spans="1:12">
      <c r="A136" s="230" t="s">
        <v>1475</v>
      </c>
      <c r="B136" s="219" t="s">
        <v>1476</v>
      </c>
      <c r="C136" s="217"/>
      <c r="D136" s="217"/>
      <c r="E136" s="217"/>
      <c r="F136" s="221">
        <f>ROUND(SUMIF(本期ETY!D:D,B136,本期ETY!F:F),2)</f>
        <v>0</v>
      </c>
      <c r="G136" s="221">
        <f>ROUND(SUMIF(本期ETY!D:D,B136,本期ETY!G:G),2)</f>
        <v>0</v>
      </c>
      <c r="H136" s="222">
        <f t="shared" si="22"/>
        <v>0</v>
      </c>
      <c r="I136" t="s">
        <v>1477</v>
      </c>
      <c r="K136" t="s">
        <v>1250</v>
      </c>
      <c r="L136" t="str">
        <f>_xlfn.IFNA(VLOOKUP(I136,科目余额表!B:M,11,0),K136)</f>
        <v>贷</v>
      </c>
    </row>
    <row r="137" spans="1:12">
      <c r="A137" s="231" t="s">
        <v>1478</v>
      </c>
      <c r="B137" s="219" t="s">
        <v>1479</v>
      </c>
      <c r="C137" s="217"/>
      <c r="D137" s="217"/>
      <c r="E137" s="217"/>
      <c r="F137" s="221">
        <f>ROUND(SUMIF(本期ETY!D:D,B137,本期ETY!F:F),2)</f>
        <v>0</v>
      </c>
      <c r="G137" s="221">
        <f>ROUND(SUMIF(本期ETY!D:D,B137,本期ETY!G:G),2)</f>
        <v>0</v>
      </c>
      <c r="H137" s="222">
        <f t="shared" si="22"/>
        <v>0</v>
      </c>
      <c r="I137" t="s">
        <v>1479</v>
      </c>
      <c r="K137" t="s">
        <v>1250</v>
      </c>
      <c r="L137" t="str">
        <f>_xlfn.IFNA(VLOOKUP(I137,科目余额表!B:M,11,0),K137)</f>
        <v>贷</v>
      </c>
    </row>
    <row r="138" spans="1:12">
      <c r="A138" s="231" t="s">
        <v>1480</v>
      </c>
      <c r="B138" s="219" t="s">
        <v>101</v>
      </c>
      <c r="C138" s="217"/>
      <c r="D138" s="224" t="s">
        <v>1241</v>
      </c>
      <c r="E138" s="217"/>
      <c r="F138" s="221">
        <f>ROUND(SUMIF(本期ETY!D:D,B138,本期ETY!F:F),2)</f>
        <v>0</v>
      </c>
      <c r="G138" s="221">
        <f>ROUND(SUMIF(本期ETY!D:D,B138,本期ETY!G:G),2)</f>
        <v>0</v>
      </c>
      <c r="H138" s="222">
        <f t="shared" si="22"/>
        <v>0</v>
      </c>
      <c r="I138" t="s">
        <v>101</v>
      </c>
      <c r="K138" t="s">
        <v>1250</v>
      </c>
      <c r="L138" t="str">
        <f>_xlfn.IFNA(VLOOKUP(I138,科目余额表!B:M,11,0),K138)</f>
        <v>贷</v>
      </c>
    </row>
    <row r="139" spans="1:12">
      <c r="A139" s="231" t="s">
        <v>1481</v>
      </c>
      <c r="B139" s="219" t="s">
        <v>1482</v>
      </c>
      <c r="C139" s="217"/>
      <c r="D139" s="224"/>
      <c r="E139" s="220">
        <f>IF(K139=L139,_xlfn.IFNA(VLOOKUP(I139,科目余额表!B:M,12,0),0),-_xlfn.IFNA(VLOOKUP(I139,科目余额表!B:M,12,0),0))</f>
        <v>0</v>
      </c>
      <c r="F139" s="221">
        <f>ROUND(SUMIF(本期ETY!D:D,B139,本期ETY!F:F),2)</f>
        <v>0</v>
      </c>
      <c r="G139" s="221">
        <f>ROUND(SUMIF(本期ETY!D:D,B139,本期ETY!G:G),2)</f>
        <v>0</v>
      </c>
      <c r="H139" s="222">
        <f t="shared" si="22"/>
        <v>0</v>
      </c>
      <c r="I139" t="s">
        <v>1482</v>
      </c>
      <c r="K139" t="s">
        <v>1250</v>
      </c>
      <c r="L139" t="str">
        <f>_xlfn.IFNA(VLOOKUP(I139,科目余额表!B:M,11,0),K139)</f>
        <v>贷</v>
      </c>
    </row>
    <row r="140" spans="1:12">
      <c r="A140" s="231" t="s">
        <v>1483</v>
      </c>
      <c r="B140" s="219" t="s">
        <v>1484</v>
      </c>
      <c r="C140" s="217"/>
      <c r="D140" s="224"/>
      <c r="E140" s="220">
        <f>IF(K140=L140,_xlfn.IFNA(VLOOKUP(I140,科目余额表!B:M,12,0),0),-_xlfn.IFNA(VLOOKUP(I140,科目余额表!B:M,12,0),0))</f>
        <v>0</v>
      </c>
      <c r="F140" s="221">
        <f>ROUND(SUMIF(本期ETY!D:D,B140,本期ETY!F:F),2)</f>
        <v>0</v>
      </c>
      <c r="G140" s="221">
        <f>ROUND(SUMIF(本期ETY!D:D,B140,本期ETY!G:G),2)</f>
        <v>0</v>
      </c>
      <c r="H140" s="222">
        <f t="shared" si="22"/>
        <v>0</v>
      </c>
      <c r="I140" t="s">
        <v>103</v>
      </c>
      <c r="K140" t="s">
        <v>1250</v>
      </c>
      <c r="L140" t="str">
        <f>_xlfn.IFNA(VLOOKUP(I140,科目余额表!B:M,11,0),K140)</f>
        <v>贷</v>
      </c>
    </row>
    <row r="141" spans="1:12">
      <c r="A141" s="231" t="s">
        <v>1485</v>
      </c>
      <c r="B141" s="219" t="s">
        <v>1486</v>
      </c>
      <c r="C141" s="217"/>
      <c r="D141" s="224"/>
      <c r="E141" s="220">
        <f>IF(K141=L141,_xlfn.IFNA(VLOOKUP(I141,科目余额表!B:M,12,0),0),-_xlfn.IFNA(VLOOKUP(I141,科目余额表!B:M,12,0),0))</f>
        <v>0</v>
      </c>
      <c r="F141" s="221">
        <f>ROUND(SUMIF(本期ETY!D:D,B141,本期ETY!F:F),2)</f>
        <v>0</v>
      </c>
      <c r="G141" s="221">
        <f>ROUND(SUMIF(本期ETY!D:D,B141,本期ETY!G:G),2)</f>
        <v>0</v>
      </c>
      <c r="H141" s="222">
        <f t="shared" ref="H141" si="23">ROUND(E141+F141-G141,2)</f>
        <v>0</v>
      </c>
      <c r="I141" t="s">
        <v>1487</v>
      </c>
      <c r="K141" t="s">
        <v>1488</v>
      </c>
      <c r="L141" t="s">
        <v>1488</v>
      </c>
    </row>
    <row r="142" spans="1:12">
      <c r="A142" s="230" t="s">
        <v>1489</v>
      </c>
      <c r="B142" s="219"/>
      <c r="C142" s="217"/>
      <c r="D142" s="217"/>
      <c r="E142" s="220">
        <f>E140-E141</f>
        <v>0</v>
      </c>
      <c r="F142" s="221"/>
      <c r="G142" s="221"/>
      <c r="H142" s="222">
        <f>H140-H141</f>
        <v>0</v>
      </c>
    </row>
    <row r="143" spans="1:12">
      <c r="A143" s="230" t="s">
        <v>1490</v>
      </c>
      <c r="B143" s="219" t="s">
        <v>1491</v>
      </c>
      <c r="C143" s="217"/>
      <c r="D143" s="217"/>
      <c r="E143" s="220">
        <f>IF(K143=L143,_xlfn.IFNA(VLOOKUP(I143,科目余额表!B:M,12,0),0),-_xlfn.IFNA(VLOOKUP(I143,科目余额表!B:M,12,0),0))</f>
        <v>0</v>
      </c>
      <c r="F143" s="221">
        <f>ROUND(SUMIF(本期ETY!D:D,B143,本期ETY!F:F),2)</f>
        <v>0</v>
      </c>
      <c r="G143" s="221">
        <f>ROUND(SUMIF(本期ETY!D:D,B143,本期ETY!G:G),2)</f>
        <v>0</v>
      </c>
      <c r="H143" s="222">
        <f t="shared" si="22"/>
        <v>0</v>
      </c>
      <c r="I143" t="s">
        <v>1491</v>
      </c>
      <c r="K143" t="s">
        <v>1250</v>
      </c>
      <c r="L143" t="str">
        <f>_xlfn.IFNA(VLOOKUP(I143,科目余额表!B:M,11,0),K143)</f>
        <v>贷</v>
      </c>
    </row>
    <row r="144" spans="1:12">
      <c r="A144" s="230" t="s">
        <v>1492</v>
      </c>
      <c r="B144" s="219" t="s">
        <v>1493</v>
      </c>
      <c r="C144" s="217"/>
      <c r="D144" s="217"/>
      <c r="E144" s="220">
        <f>IF(K144=L144,_xlfn.IFNA(VLOOKUP(I144,科目余额表!B:M,12,0),0),-_xlfn.IFNA(VLOOKUP(I144,科目余额表!B:M,12,0),0))</f>
        <v>0</v>
      </c>
      <c r="F144" s="221">
        <f>ROUND(SUMIF(本期ETY!D:D,B144,本期ETY!F:F),2)</f>
        <v>0</v>
      </c>
      <c r="G144" s="221">
        <f>ROUND(SUMIF(本期ETY!D:D,B144,本期ETY!G:G),2)</f>
        <v>0</v>
      </c>
      <c r="H144" s="222">
        <f t="shared" si="22"/>
        <v>0</v>
      </c>
      <c r="I144" t="s">
        <v>1493</v>
      </c>
      <c r="K144" t="s">
        <v>1250</v>
      </c>
      <c r="L144" t="str">
        <f>_xlfn.IFNA(VLOOKUP(I144,科目余额表!B:M,11,0),K144)</f>
        <v>贷</v>
      </c>
    </row>
    <row r="145" spans="1:12">
      <c r="A145" s="230" t="s">
        <v>1494</v>
      </c>
      <c r="B145" s="219" t="s">
        <v>1173</v>
      </c>
      <c r="C145" s="217"/>
      <c r="D145" s="217"/>
      <c r="E145" s="220">
        <f>IF(K145=L145,_xlfn.IFNA(VLOOKUP(I145,科目余额表!B:M,12,0),0),-_xlfn.IFNA(VLOOKUP(I145,科目余额表!B:M,12,0),0))</f>
        <v>0</v>
      </c>
      <c r="F145" s="221">
        <f>ROUND(SUMIF(本期ETY!D:D,B145,本期ETY!F:F),2)</f>
        <v>0</v>
      </c>
      <c r="G145" s="221">
        <f>ROUND(SUMIF(本期ETY!D:D,B145,本期ETY!G:G),2)</f>
        <v>0</v>
      </c>
      <c r="H145" s="222">
        <f t="shared" si="22"/>
        <v>0</v>
      </c>
      <c r="I145" t="s">
        <v>1173</v>
      </c>
      <c r="K145" t="s">
        <v>1250</v>
      </c>
      <c r="L145" t="str">
        <f>_xlfn.IFNA(VLOOKUP(I145,科目余额表!B:M,11,0),K145)</f>
        <v>贷</v>
      </c>
    </row>
    <row r="146" spans="1:12">
      <c r="A146" s="230" t="s">
        <v>1495</v>
      </c>
      <c r="B146" s="219" t="s">
        <v>1175</v>
      </c>
      <c r="C146" s="217"/>
      <c r="D146" s="217"/>
      <c r="E146" s="220">
        <f>IF(K146=L146,_xlfn.IFNA(VLOOKUP(I146,科目余额表!B:M,12,0),0),-_xlfn.IFNA(VLOOKUP(I146,科目余额表!B:M,12,0),0))</f>
        <v>0</v>
      </c>
      <c r="F146" s="221">
        <f>ROUND(SUMIF(本期ETY!D:D,B146,本期ETY!F:F),2)</f>
        <v>0</v>
      </c>
      <c r="G146" s="221">
        <f>ROUND(SUMIF(本期ETY!D:D,B146,本期ETY!G:G),2)</f>
        <v>0</v>
      </c>
      <c r="H146" s="222">
        <f t="shared" si="22"/>
        <v>0</v>
      </c>
      <c r="I146" t="s">
        <v>1175</v>
      </c>
      <c r="K146" t="s">
        <v>1250</v>
      </c>
      <c r="L146" t="str">
        <f>_xlfn.IFNA(VLOOKUP(I146,科目余额表!B:M,11,0),K146)</f>
        <v>贷</v>
      </c>
    </row>
    <row r="147" spans="1:12">
      <c r="A147" s="230" t="s">
        <v>1496</v>
      </c>
      <c r="B147" s="219" t="s">
        <v>85</v>
      </c>
      <c r="C147" s="217"/>
      <c r="D147" s="217"/>
      <c r="E147" s="220">
        <f>IF(K147=L147,_xlfn.IFNA(VLOOKUP(I147,科目余额表!B:M,12,0),0),-_xlfn.IFNA(VLOOKUP(I147,科目余额表!B:M,12,0),0))</f>
        <v>0</v>
      </c>
      <c r="F147" s="221">
        <f>ROUND(SUMIF(本期ETY!D:D,B147,本期ETY!F:F),2)</f>
        <v>0</v>
      </c>
      <c r="G147" s="221">
        <f>ROUND(SUMIF(本期ETY!D:D,B147,本期ETY!G:G),2)</f>
        <v>0</v>
      </c>
      <c r="H147" s="222">
        <f t="shared" si="22"/>
        <v>0</v>
      </c>
      <c r="I147" t="s">
        <v>85</v>
      </c>
      <c r="K147" t="s">
        <v>1250</v>
      </c>
      <c r="L147" t="str">
        <f>_xlfn.IFNA(VLOOKUP(I147,科目余额表!B:M,11,0),K147)</f>
        <v>贷</v>
      </c>
    </row>
    <row r="148" spans="1:12">
      <c r="A148" s="229" t="s">
        <v>1497</v>
      </c>
      <c r="B148" s="219"/>
      <c r="C148" s="226"/>
      <c r="D148" s="226"/>
      <c r="E148" s="228">
        <f>E133+E134+E135+E138+E139+E142+E143+E144+E145+E146+E147</f>
        <v>0</v>
      </c>
      <c r="F148" s="217">
        <f t="shared" ref="F148:G148" si="24">F133+F134+F135+F138+F142+F143+F144+F145+F146+F147</f>
        <v>0</v>
      </c>
      <c r="G148" s="217">
        <f t="shared" si="24"/>
        <v>0</v>
      </c>
      <c r="H148" s="228">
        <f>H133+H134+H135+H138+H139+H142+H143+H144+H145+H146+H147</f>
        <v>0</v>
      </c>
      <c r="L148">
        <f>_xlfn.IFNA(VLOOKUP(I148,科目余额表!B:M,11,0),K148)</f>
        <v>0</v>
      </c>
    </row>
    <row r="149" spans="1:12">
      <c r="A149" s="229" t="s">
        <v>1498</v>
      </c>
      <c r="B149" s="219"/>
      <c r="C149" s="217"/>
      <c r="D149" s="217"/>
      <c r="E149" s="228">
        <f>E148+E131</f>
        <v>0</v>
      </c>
      <c r="F149" s="217">
        <f t="shared" ref="F149:H149" si="25">F148+F131</f>
        <v>0</v>
      </c>
      <c r="G149" s="217">
        <f t="shared" si="25"/>
        <v>0</v>
      </c>
      <c r="H149" s="228">
        <f t="shared" si="25"/>
        <v>0</v>
      </c>
      <c r="L149">
        <f>_xlfn.IFNA(VLOOKUP(I149,科目余额表!B:M,11,0),K149)</f>
        <v>0</v>
      </c>
    </row>
    <row r="150" spans="1:12">
      <c r="A150" s="232" t="s">
        <v>1499</v>
      </c>
      <c r="B150" s="219"/>
      <c r="C150" s="217"/>
      <c r="D150" s="217"/>
      <c r="E150" s="217"/>
      <c r="L150">
        <f>_xlfn.IFNA(VLOOKUP(I150,科目余额表!B:M,11,0),K150)</f>
        <v>0</v>
      </c>
    </row>
    <row r="151" spans="1:12">
      <c r="A151" s="230" t="s">
        <v>1500</v>
      </c>
      <c r="B151" s="219" t="s">
        <v>1501</v>
      </c>
      <c r="C151" s="217"/>
      <c r="D151" s="217"/>
      <c r="E151" s="220">
        <f>IF(K151=L151,_xlfn.IFNA(VLOOKUP(I151,科目余额表!B:M,12,0),0),-_xlfn.IFNA(VLOOKUP(I151,科目余额表!B:M,12,0),0))</f>
        <v>0</v>
      </c>
      <c r="F151" s="221">
        <f>ROUND(SUMIF(本期ETY!D:D,B151,本期ETY!F:F),2)</f>
        <v>0</v>
      </c>
      <c r="G151" s="221">
        <f>ROUND(SUMIF(本期ETY!D:D,B151,本期ETY!G:G),2)</f>
        <v>0</v>
      </c>
      <c r="H151" s="222">
        <f t="shared" ref="H151:H160" si="26">ROUND(E151-F151+G151,2)</f>
        <v>0</v>
      </c>
      <c r="I151" t="s">
        <v>1176</v>
      </c>
      <c r="K151" t="s">
        <v>1250</v>
      </c>
      <c r="L151" t="str">
        <f>_xlfn.IFNA(VLOOKUP(I151,科目余额表!B:M,11,0),K151)</f>
        <v>贷</v>
      </c>
    </row>
    <row r="152" spans="1:12">
      <c r="A152" s="230" t="s">
        <v>1502</v>
      </c>
      <c r="B152" s="219" t="s">
        <v>1503</v>
      </c>
      <c r="C152" s="217"/>
      <c r="D152" s="217"/>
      <c r="E152" s="217"/>
      <c r="F152" s="221">
        <f>ROUND(SUMIF(本期ETY!D:D,B152,本期ETY!F:F),2)</f>
        <v>0</v>
      </c>
      <c r="G152" s="221">
        <f>ROUND(SUMIF(本期ETY!D:D,B152,本期ETY!G:G),2)</f>
        <v>0</v>
      </c>
      <c r="H152" s="222">
        <f t="shared" si="26"/>
        <v>0</v>
      </c>
      <c r="I152" t="s">
        <v>1503</v>
      </c>
      <c r="K152" t="s">
        <v>1250</v>
      </c>
      <c r="L152" t="str">
        <f>_xlfn.IFNA(VLOOKUP(I152,科目余额表!B:M,11,0),K152)</f>
        <v>贷</v>
      </c>
    </row>
    <row r="153" spans="1:12">
      <c r="A153" s="230" t="s">
        <v>1504</v>
      </c>
      <c r="B153" s="219"/>
      <c r="C153" s="217"/>
      <c r="D153" s="217"/>
      <c r="E153" s="217"/>
      <c r="F153" s="221">
        <f>ROUND(SUMIF(本期ETY!D:D,B153,本期ETY!F:F),2)</f>
        <v>0</v>
      </c>
      <c r="G153" s="221">
        <f>ROUND(SUMIF(本期ETY!D:D,B153,本期ETY!G:G),2)</f>
        <v>0</v>
      </c>
      <c r="H153" s="222">
        <f t="shared" si="26"/>
        <v>0</v>
      </c>
      <c r="L153">
        <f>_xlfn.IFNA(VLOOKUP(I153,科目余额表!B:M,11,0),K153)</f>
        <v>0</v>
      </c>
    </row>
    <row r="154" spans="1:12">
      <c r="A154" s="230" t="s">
        <v>1505</v>
      </c>
      <c r="B154" s="219"/>
      <c r="C154" s="217"/>
      <c r="D154" s="217"/>
      <c r="E154" s="217"/>
      <c r="F154" s="221">
        <f>ROUND(SUMIF(本期ETY!D:D,B154,本期ETY!F:F),2)</f>
        <v>0</v>
      </c>
      <c r="G154" s="221">
        <f>ROUND(SUMIF(本期ETY!D:D,B154,本期ETY!G:G),2)</f>
        <v>0</v>
      </c>
      <c r="H154" s="222">
        <f t="shared" si="26"/>
        <v>0</v>
      </c>
      <c r="L154">
        <f>_xlfn.IFNA(VLOOKUP(I154,科目余额表!B:M,11,0),K154)</f>
        <v>0</v>
      </c>
    </row>
    <row r="155" spans="1:12">
      <c r="A155" s="230" t="s">
        <v>1506</v>
      </c>
      <c r="B155" s="219" t="s">
        <v>1177</v>
      </c>
      <c r="C155" s="217"/>
      <c r="D155" s="217"/>
      <c r="E155" s="220">
        <f>IF(K155=L155,_xlfn.IFNA(VLOOKUP(I155,科目余额表!B:M,12,0),0),-_xlfn.IFNA(VLOOKUP(I155,科目余额表!B:M,12,0),0))</f>
        <v>0</v>
      </c>
      <c r="F155" s="221">
        <f>ROUND(SUMIF(本期ETY!D:D,B155,本期ETY!F:F),2)</f>
        <v>0</v>
      </c>
      <c r="G155" s="221">
        <f>ROUND(SUMIF(本期ETY!D:D,B155,本期ETY!G:G),2)</f>
        <v>0</v>
      </c>
      <c r="H155" s="222">
        <f t="shared" si="26"/>
        <v>0</v>
      </c>
      <c r="I155" t="s">
        <v>1177</v>
      </c>
      <c r="K155" t="s">
        <v>1250</v>
      </c>
      <c r="L155" t="str">
        <f>_xlfn.IFNA(VLOOKUP(I155,科目余额表!B:M,11,0),K155)</f>
        <v>贷</v>
      </c>
    </row>
    <row r="156" spans="1:12">
      <c r="A156" s="230" t="s">
        <v>1507</v>
      </c>
      <c r="B156" s="219" t="s">
        <v>1508</v>
      </c>
      <c r="C156" s="217"/>
      <c r="D156" s="217"/>
      <c r="E156" s="217"/>
      <c r="F156" s="221">
        <f>ROUND(SUMIF(本期ETY!D:D,B156,本期ETY!F:F),2)</f>
        <v>0</v>
      </c>
      <c r="G156" s="221">
        <f>ROUND(SUMIF(本期ETY!D:D,B156,本期ETY!G:G),2)</f>
        <v>0</v>
      </c>
      <c r="H156" s="222">
        <f t="shared" si="26"/>
        <v>0</v>
      </c>
      <c r="I156" t="s">
        <v>1509</v>
      </c>
      <c r="K156" t="s">
        <v>1250</v>
      </c>
      <c r="L156" t="str">
        <f>_xlfn.IFNA(VLOOKUP(I156,科目余额表!B:M,11,0),K156)</f>
        <v>贷</v>
      </c>
    </row>
    <row r="157" spans="1:12">
      <c r="A157" s="230" t="s">
        <v>1510</v>
      </c>
      <c r="B157" s="219" t="s">
        <v>1178</v>
      </c>
      <c r="C157" s="217"/>
      <c r="D157" s="217"/>
      <c r="E157" s="220">
        <f>IF(K157=L157,_xlfn.IFNA(VLOOKUP(I157,科目余额表!B:M,12,0),0),-_xlfn.IFNA(VLOOKUP(I157,科目余额表!B:M,12,0),0))</f>
        <v>0</v>
      </c>
      <c r="F157" s="221">
        <f>ROUND(SUMIF(本期ETY!D:D,B157,本期ETY!F:F),2)</f>
        <v>0</v>
      </c>
      <c r="G157" s="221">
        <f>ROUND(SUMIF(本期ETY!D:D,B157,本期ETY!G:G),2)</f>
        <v>0</v>
      </c>
      <c r="H157" s="222">
        <f t="shared" si="26"/>
        <v>0</v>
      </c>
      <c r="I157" t="s">
        <v>1178</v>
      </c>
      <c r="K157" t="s">
        <v>1250</v>
      </c>
      <c r="L157" t="str">
        <f>_xlfn.IFNA(VLOOKUP(I157,科目余额表!B:M,11,0),K157)</f>
        <v>贷</v>
      </c>
    </row>
    <row r="158" spans="1:12">
      <c r="A158" s="230" t="s">
        <v>1511</v>
      </c>
      <c r="B158" s="219" t="s">
        <v>1512</v>
      </c>
      <c r="C158" s="217"/>
      <c r="D158" s="217"/>
      <c r="E158" s="217"/>
      <c r="F158" s="221">
        <f>ROUND(SUMIF(本期ETY!D:D,B158,本期ETY!F:F),2)</f>
        <v>0</v>
      </c>
      <c r="G158" s="221">
        <f>ROUND(SUMIF(本期ETY!D:D,B158,本期ETY!G:G),2)</f>
        <v>0</v>
      </c>
      <c r="H158" s="222">
        <f t="shared" si="26"/>
        <v>0</v>
      </c>
      <c r="I158" t="s">
        <v>1512</v>
      </c>
      <c r="K158" t="s">
        <v>1250</v>
      </c>
      <c r="L158" t="str">
        <f>_xlfn.IFNA(VLOOKUP(I158,科目余额表!B:M,11,0),K158)</f>
        <v>贷</v>
      </c>
    </row>
    <row r="159" spans="1:12">
      <c r="A159" s="230" t="s">
        <v>1513</v>
      </c>
      <c r="B159" s="219" t="s">
        <v>71</v>
      </c>
      <c r="C159" s="217"/>
      <c r="D159" s="217"/>
      <c r="E159" s="220">
        <f>IF(K159=L159,_xlfn.IFNA(VLOOKUP(I159,科目余额表!B:M,12,0),0),-_xlfn.IFNA(VLOOKUP(I159,科目余额表!B:M,12,0),0))</f>
        <v>0</v>
      </c>
      <c r="F159" s="221">
        <f>ROUND(SUMIF(本期ETY!D:D,B159,本期ETY!F:F),2)</f>
        <v>0</v>
      </c>
      <c r="G159" s="221">
        <f>ROUND(SUMIF(本期ETY!D:D,B159,本期ETY!G:G),2)</f>
        <v>0</v>
      </c>
      <c r="H159" s="222">
        <f t="shared" si="26"/>
        <v>0</v>
      </c>
      <c r="I159" t="s">
        <v>71</v>
      </c>
      <c r="K159" t="s">
        <v>1250</v>
      </c>
      <c r="L159" t="str">
        <f>_xlfn.IFNA(VLOOKUP(I159,科目余额表!B:M,11,0),K159)</f>
        <v>贷</v>
      </c>
    </row>
    <row r="160" spans="1:12">
      <c r="A160" s="230" t="s">
        <v>1514</v>
      </c>
      <c r="B160" s="219" t="s">
        <v>1515</v>
      </c>
      <c r="C160" s="217"/>
      <c r="D160" s="217"/>
      <c r="E160" s="217"/>
      <c r="F160" s="221">
        <f>ROUND(SUMIF(本期ETY!D:D,B160,本期ETY!F:F),2)</f>
        <v>0</v>
      </c>
      <c r="G160" s="221">
        <f>ROUND(SUMIF(本期ETY!D:D,B160,本期ETY!G:G),2)</f>
        <v>0</v>
      </c>
      <c r="H160" s="222">
        <f t="shared" si="26"/>
        <v>0</v>
      </c>
      <c r="I160" t="s">
        <v>1515</v>
      </c>
      <c r="K160" t="s">
        <v>1250</v>
      </c>
      <c r="L160" t="str">
        <f>_xlfn.IFNA(VLOOKUP(I160,科目余额表!B:M,11,0),K160)</f>
        <v>贷</v>
      </c>
    </row>
    <row r="161" spans="1:12">
      <c r="A161" s="230" t="s">
        <v>1516</v>
      </c>
      <c r="B161" s="219" t="s">
        <v>73</v>
      </c>
      <c r="C161" s="217"/>
      <c r="D161" s="217"/>
      <c r="E161" s="217">
        <f>E251</f>
        <v>0</v>
      </c>
      <c r="F161" s="221">
        <f>ROUND(SUMIF(本期ETY!D:D,B161,本期ETY!F:F),2)</f>
        <v>0</v>
      </c>
      <c r="G161" s="221">
        <f>ROUND(SUMIF(本期ETY!D:D,B161,本期ETY!G:G),2)</f>
        <v>0</v>
      </c>
      <c r="H161" s="222">
        <f>H251</f>
        <v>0</v>
      </c>
      <c r="I161" t="s">
        <v>73</v>
      </c>
      <c r="K161" t="s">
        <v>1250</v>
      </c>
      <c r="L161" t="str">
        <f>_xlfn.IFNA(VLOOKUP(I161,科目余额表!B:M,11,0),K161)</f>
        <v>贷</v>
      </c>
    </row>
    <row r="162" spans="1:12">
      <c r="A162" s="230" t="s">
        <v>1517</v>
      </c>
      <c r="B162" s="219"/>
      <c r="C162" s="225"/>
      <c r="D162" s="225"/>
      <c r="E162" s="225" t="str">
        <f t="shared" ref="E162:H162" si="27">IF((SUM(E151:E155,E157:E161)-E156-E153-E154)&lt;&gt;0,(SUM(E151:E155,E157:E161)-E156-E153-E154),"")</f>
        <v/>
      </c>
      <c r="F162" s="225" t="str">
        <f t="shared" si="27"/>
        <v/>
      </c>
      <c r="G162" s="225" t="str">
        <f t="shared" si="27"/>
        <v/>
      </c>
      <c r="H162" s="225" t="str">
        <f t="shared" si="27"/>
        <v/>
      </c>
      <c r="L162">
        <f>_xlfn.IFNA(VLOOKUP(I162,科目余额表!B:M,11,0),K162)</f>
        <v>0</v>
      </c>
    </row>
    <row r="163" spans="1:12">
      <c r="A163" s="230" t="s">
        <v>1518</v>
      </c>
      <c r="B163" s="219" t="s">
        <v>1519</v>
      </c>
      <c r="C163" s="217"/>
      <c r="D163" s="217"/>
      <c r="E163" s="217"/>
      <c r="F163" s="221">
        <f>ROUND(SUMIF(本期ETY!D:D,B163,本期ETY!F:F),2)</f>
        <v>0</v>
      </c>
      <c r="G163" s="221">
        <f>ROUND(SUMIF(本期ETY!D:D,B163,本期ETY!G:G),2)</f>
        <v>0</v>
      </c>
      <c r="H163" s="222">
        <f t="shared" ref="H163" si="28">ROUND(E163-F163+G163,2)</f>
        <v>0</v>
      </c>
      <c r="I163" t="s">
        <v>1519</v>
      </c>
      <c r="K163" t="s">
        <v>1250</v>
      </c>
      <c r="L163" t="str">
        <f>_xlfn.IFNA(VLOOKUP(I163,科目余额表!B:M,11,0),K163)</f>
        <v>贷</v>
      </c>
    </row>
    <row r="164" spans="1:12">
      <c r="A164" s="233" t="s">
        <v>1520</v>
      </c>
      <c r="B164" s="219"/>
      <c r="C164" s="226"/>
      <c r="D164" s="226"/>
      <c r="E164" s="226">
        <f t="shared" ref="E164" si="29">SUM(E162:E163)</f>
        <v>0</v>
      </c>
      <c r="F164" s="226">
        <f t="shared" ref="F164:H164" si="30">SUM(F162:F163)</f>
        <v>0</v>
      </c>
      <c r="G164" s="226">
        <f t="shared" si="30"/>
        <v>0</v>
      </c>
      <c r="H164" s="226">
        <f t="shared" si="30"/>
        <v>0</v>
      </c>
    </row>
    <row r="165" spans="1:12">
      <c r="A165" s="233" t="s">
        <v>1521</v>
      </c>
      <c r="B165" s="219"/>
      <c r="C165" s="226"/>
      <c r="D165" s="226"/>
      <c r="E165" s="226">
        <f t="shared" ref="E165:H165" si="31">SUM(E149,E164)</f>
        <v>0</v>
      </c>
      <c r="F165" s="226">
        <f t="shared" si="31"/>
        <v>0</v>
      </c>
      <c r="G165" s="226">
        <f t="shared" si="31"/>
        <v>0</v>
      </c>
      <c r="H165" s="226">
        <f t="shared" si="31"/>
        <v>0</v>
      </c>
    </row>
    <row r="166" spans="1:12">
      <c r="A166" s="232" t="s">
        <v>1522</v>
      </c>
      <c r="B166" s="219"/>
      <c r="C166" s="234"/>
      <c r="D166" s="234"/>
      <c r="E166" s="235">
        <f>SUM(E167:E172)-E168-E169</f>
        <v>0</v>
      </c>
      <c r="F166" s="235">
        <f t="shared" ref="F166:H166" si="32">SUM(F167:F172)-F168-F169</f>
        <v>0</v>
      </c>
      <c r="G166" s="235">
        <f t="shared" si="32"/>
        <v>0</v>
      </c>
      <c r="H166" s="235">
        <f t="shared" si="32"/>
        <v>0</v>
      </c>
    </row>
    <row r="167" spans="1:12">
      <c r="A167" s="231" t="s">
        <v>1523</v>
      </c>
      <c r="B167" s="219" t="s">
        <v>95</v>
      </c>
      <c r="C167" s="234"/>
      <c r="D167" s="234"/>
      <c r="E167" s="217">
        <f>SUM(E168:E169)</f>
        <v>0</v>
      </c>
      <c r="F167" s="217">
        <f t="shared" ref="F167:G167" si="33">SUM(F168:F169)</f>
        <v>0</v>
      </c>
      <c r="G167" s="217">
        <f t="shared" si="33"/>
        <v>0</v>
      </c>
      <c r="H167" s="222">
        <f t="shared" ref="H167:H172" si="34">ROUND(E167-F167+G167,2)</f>
        <v>0</v>
      </c>
      <c r="I167" t="s">
        <v>1524</v>
      </c>
    </row>
    <row r="168" spans="1:12">
      <c r="A168" s="231" t="s">
        <v>1525</v>
      </c>
      <c r="B168" s="219" t="s">
        <v>1526</v>
      </c>
      <c r="C168" s="234"/>
      <c r="D168" s="234"/>
      <c r="E168" s="220">
        <f>_xlfn.IFNA(VLOOKUP(I168,科目余额表!B:M,10,0),0)</f>
        <v>0</v>
      </c>
      <c r="F168" s="221">
        <f>ROUND(SUMIF(本期ETY!D:D,B168,本期ETY!F:F),2)</f>
        <v>0</v>
      </c>
      <c r="G168" s="221">
        <f>ROUND(SUMIF(本期ETY!D:D,B168,本期ETY!G:G),2)</f>
        <v>0</v>
      </c>
      <c r="H168" s="222">
        <f t="shared" si="34"/>
        <v>0</v>
      </c>
      <c r="I168" t="s">
        <v>1186</v>
      </c>
    </row>
    <row r="169" spans="1:12">
      <c r="A169" s="231" t="s">
        <v>1527</v>
      </c>
      <c r="B169" s="219" t="s">
        <v>1528</v>
      </c>
      <c r="C169" s="234"/>
      <c r="D169" s="234"/>
      <c r="E169" s="220">
        <f>_xlfn.IFNA(VLOOKUP(I169,科目余额表!B:M,10,0),0)</f>
        <v>0</v>
      </c>
      <c r="F169" s="221">
        <f>ROUND(SUMIF(本期ETY!D:D,B169,本期ETY!F:F),2)</f>
        <v>0</v>
      </c>
      <c r="G169" s="221">
        <f>ROUND(SUMIF(本期ETY!D:D,B169,本期ETY!G:G),2)</f>
        <v>0</v>
      </c>
      <c r="H169" s="222">
        <f t="shared" si="34"/>
        <v>0</v>
      </c>
      <c r="I169" t="s">
        <v>1187</v>
      </c>
    </row>
    <row r="170" spans="1:12">
      <c r="A170" s="231" t="s">
        <v>1529</v>
      </c>
      <c r="B170" s="219"/>
      <c r="C170" s="234"/>
      <c r="D170" s="234"/>
      <c r="E170" s="217"/>
      <c r="F170" s="221">
        <f>ROUND(SUMIF(本期ETY!D:D,B170,本期ETY!F:F),2)</f>
        <v>0</v>
      </c>
      <c r="G170" s="221">
        <f>ROUND(SUMIF(本期ETY!D:D,B170,本期ETY!G:G),2)</f>
        <v>0</v>
      </c>
      <c r="H170" s="222">
        <f t="shared" si="34"/>
        <v>0</v>
      </c>
    </row>
    <row r="171" spans="1:12">
      <c r="A171" s="231" t="s">
        <v>1530</v>
      </c>
      <c r="B171" s="219" t="s">
        <v>1531</v>
      </c>
      <c r="C171" s="234"/>
      <c r="E171" s="217"/>
      <c r="F171" s="221">
        <f>ROUND(SUMIF(本期ETY!D:D,B171,本期ETY!F:F),2)</f>
        <v>0</v>
      </c>
      <c r="G171" s="221">
        <f>ROUND(SUMIF(本期ETY!D:D,B171,本期ETY!G:G),2)</f>
        <v>0</v>
      </c>
      <c r="H171" s="222">
        <f t="shared" si="34"/>
        <v>0</v>
      </c>
      <c r="I171" t="s">
        <v>1531</v>
      </c>
    </row>
    <row r="172" spans="1:12">
      <c r="A172" s="231" t="s">
        <v>1532</v>
      </c>
      <c r="B172" s="219" t="s">
        <v>1533</v>
      </c>
      <c r="C172" s="234"/>
      <c r="E172" s="217"/>
      <c r="F172" s="221">
        <f>ROUND(SUMIF(本期ETY!D:D,B172,本期ETY!F:F),2)</f>
        <v>0</v>
      </c>
      <c r="G172" s="221">
        <f>ROUND(SUMIF(本期ETY!D:D,B172,本期ETY!G:G),2)</f>
        <v>0</v>
      </c>
      <c r="H172" s="222">
        <f t="shared" si="34"/>
        <v>0</v>
      </c>
      <c r="I172" t="s">
        <v>1533</v>
      </c>
    </row>
    <row r="173" spans="1:12">
      <c r="A173" s="232" t="s">
        <v>1534</v>
      </c>
      <c r="B173" s="219"/>
      <c r="C173" s="234"/>
      <c r="D173" s="235"/>
      <c r="E173" s="235">
        <f>SUM(E174:E188)-E175-E176</f>
        <v>0</v>
      </c>
      <c r="F173" s="235">
        <f t="shared" ref="F173:H173" si="35">SUM(F174:F188)-F175-F176</f>
        <v>0</v>
      </c>
      <c r="G173" s="235">
        <f t="shared" si="35"/>
        <v>0</v>
      </c>
      <c r="H173" s="235">
        <f t="shared" si="35"/>
        <v>0</v>
      </c>
    </row>
    <row r="174" spans="1:12">
      <c r="A174" s="230" t="s">
        <v>1535</v>
      </c>
      <c r="B174" s="219" t="s">
        <v>1536</v>
      </c>
      <c r="C174" s="236"/>
      <c r="E174" s="217">
        <f>SUM(E175:E176)</f>
        <v>0</v>
      </c>
      <c r="F174" s="217">
        <f t="shared" ref="F174:H174" si="36">SUM(F175:F176)</f>
        <v>0</v>
      </c>
      <c r="G174" s="217">
        <f t="shared" si="36"/>
        <v>0</v>
      </c>
      <c r="H174" s="217">
        <f t="shared" si="36"/>
        <v>0</v>
      </c>
      <c r="I174" t="s">
        <v>1537</v>
      </c>
    </row>
    <row r="175" spans="1:12">
      <c r="A175" s="230" t="s">
        <v>1538</v>
      </c>
      <c r="B175" s="219" t="s">
        <v>1539</v>
      </c>
      <c r="C175" s="236"/>
      <c r="E175" s="220">
        <f>_xlfn.IFNA(VLOOKUP(I175,科目余额表!B:M,10,0),0)</f>
        <v>0</v>
      </c>
      <c r="F175" s="221">
        <f>ROUND(SUMIF(本期ETY!D:D,B175,本期ETY!F:F),2)</f>
        <v>0</v>
      </c>
      <c r="G175" s="221">
        <f>ROUND(SUMIF(本期ETY!D:D,B175,本期ETY!G:G),2)</f>
        <v>0</v>
      </c>
      <c r="H175" s="222">
        <f t="shared" ref="H175:H188" si="37">ROUND(E175+F175-G175,2)</f>
        <v>0</v>
      </c>
      <c r="I175" t="s">
        <v>1191</v>
      </c>
    </row>
    <row r="176" spans="1:12">
      <c r="A176" s="230" t="s">
        <v>1540</v>
      </c>
      <c r="B176" s="219" t="s">
        <v>1541</v>
      </c>
      <c r="C176" s="236"/>
      <c r="E176" s="220">
        <f>_xlfn.IFNA(VLOOKUP(I176,科目余额表!B:M,10,0),0)</f>
        <v>0</v>
      </c>
      <c r="F176" s="221">
        <f>ROUND(SUMIF(本期ETY!D:D,B176,本期ETY!F:F),2)</f>
        <v>0</v>
      </c>
      <c r="G176" s="221">
        <f>ROUND(SUMIF(本期ETY!D:D,B176,本期ETY!G:G),2)</f>
        <v>0</v>
      </c>
      <c r="H176" s="222">
        <f t="shared" si="37"/>
        <v>0</v>
      </c>
      <c r="I176" t="s">
        <v>1192</v>
      </c>
    </row>
    <row r="177" spans="1:9">
      <c r="A177" s="230" t="s">
        <v>1542</v>
      </c>
      <c r="B177" s="219"/>
      <c r="C177" s="236"/>
      <c r="E177" s="217"/>
      <c r="F177" s="221">
        <f>ROUND(SUMIF(本期ETY!D:D,B177,本期ETY!F:F),2)</f>
        <v>0</v>
      </c>
      <c r="G177" s="221">
        <f>ROUND(SUMIF(本期ETY!D:D,B177,本期ETY!G:G),2)</f>
        <v>0</v>
      </c>
      <c r="H177" s="222">
        <f t="shared" si="37"/>
        <v>0</v>
      </c>
    </row>
    <row r="178" spans="1:9">
      <c r="A178" s="230" t="s">
        <v>1543</v>
      </c>
      <c r="B178" s="219" t="s">
        <v>1544</v>
      </c>
      <c r="C178" s="236"/>
      <c r="D178" s="236"/>
      <c r="E178" s="217"/>
      <c r="F178" s="221">
        <f>ROUND(SUMIF(本期ETY!D:D,B178,本期ETY!F:F),2)</f>
        <v>0</v>
      </c>
      <c r="G178" s="221">
        <f>ROUND(SUMIF(本期ETY!D:D,B178,本期ETY!G:G),2)</f>
        <v>0</v>
      </c>
      <c r="H178" s="222">
        <f t="shared" si="37"/>
        <v>0</v>
      </c>
      <c r="I178" t="s">
        <v>1544</v>
      </c>
    </row>
    <row r="179" spans="1:9">
      <c r="A179" s="230" t="s">
        <v>1545</v>
      </c>
      <c r="B179" s="219" t="s">
        <v>1546</v>
      </c>
      <c r="C179" s="236"/>
      <c r="D179" s="236"/>
      <c r="E179" s="217"/>
      <c r="F179" s="221">
        <f>ROUND(SUMIF(本期ETY!D:D,B179,本期ETY!F:F),2)</f>
        <v>0</v>
      </c>
      <c r="G179" s="221">
        <f>ROUND(SUMIF(本期ETY!D:D,B179,本期ETY!G:G),2)</f>
        <v>0</v>
      </c>
      <c r="H179" s="222">
        <f t="shared" si="37"/>
        <v>0</v>
      </c>
      <c r="I179" t="s">
        <v>1546</v>
      </c>
    </row>
    <row r="180" spans="1:9">
      <c r="A180" s="230" t="s">
        <v>1547</v>
      </c>
      <c r="B180" s="219" t="s">
        <v>1548</v>
      </c>
      <c r="C180" s="236"/>
      <c r="D180" s="236"/>
      <c r="E180" s="217"/>
      <c r="F180" s="221">
        <f>ROUND(SUMIF(本期ETY!D:D,B180,本期ETY!F:F),2)</f>
        <v>0</v>
      </c>
      <c r="G180" s="221">
        <f>ROUND(SUMIF(本期ETY!D:D,B180,本期ETY!G:G),2)</f>
        <v>0</v>
      </c>
      <c r="H180" s="222">
        <f t="shared" si="37"/>
        <v>0</v>
      </c>
      <c r="I180" t="s">
        <v>1548</v>
      </c>
    </row>
    <row r="181" spans="1:9">
      <c r="A181" s="230" t="s">
        <v>1549</v>
      </c>
      <c r="B181" s="219" t="s">
        <v>1550</v>
      </c>
      <c r="C181" s="236"/>
      <c r="D181" s="236"/>
      <c r="E181" s="217"/>
      <c r="F181" s="221">
        <f>ROUND(SUMIF(本期ETY!D:D,B181,本期ETY!F:F),2)</f>
        <v>0</v>
      </c>
      <c r="G181" s="221">
        <f>ROUND(SUMIF(本期ETY!D:D,B181,本期ETY!G:G),2)</f>
        <v>0</v>
      </c>
      <c r="H181" s="222">
        <f t="shared" si="37"/>
        <v>0</v>
      </c>
      <c r="I181" t="s">
        <v>1550</v>
      </c>
    </row>
    <row r="182" spans="1:9">
      <c r="A182" s="230" t="s">
        <v>1551</v>
      </c>
      <c r="B182" s="219" t="s">
        <v>1552</v>
      </c>
      <c r="C182" s="236"/>
      <c r="D182" s="236"/>
      <c r="E182" s="217"/>
      <c r="F182" s="221">
        <f>ROUND(SUMIF(本期ETY!D:D,B182,本期ETY!F:F),2)</f>
        <v>0</v>
      </c>
      <c r="G182" s="221">
        <f>ROUND(SUMIF(本期ETY!D:D,B182,本期ETY!G:G),2)</f>
        <v>0</v>
      </c>
      <c r="H182" s="222">
        <f t="shared" si="37"/>
        <v>0</v>
      </c>
      <c r="I182" t="s">
        <v>1552</v>
      </c>
    </row>
    <row r="183" spans="1:9">
      <c r="A183" s="230" t="s">
        <v>1553</v>
      </c>
      <c r="B183" s="219" t="s">
        <v>1554</v>
      </c>
      <c r="C183" s="236"/>
      <c r="D183" s="236"/>
      <c r="E183" s="217"/>
      <c r="F183" s="221">
        <f>ROUND(SUMIF(本期ETY!D:D,B183,本期ETY!F:F),2)</f>
        <v>0</v>
      </c>
      <c r="G183" s="221">
        <f>ROUND(SUMIF(本期ETY!D:D,B183,本期ETY!G:G),2)</f>
        <v>0</v>
      </c>
      <c r="H183" s="222">
        <f t="shared" si="37"/>
        <v>0</v>
      </c>
      <c r="I183" t="s">
        <v>1554</v>
      </c>
    </row>
    <row r="184" spans="1:9">
      <c r="A184" s="230" t="s">
        <v>1555</v>
      </c>
      <c r="B184" s="219" t="s">
        <v>1556</v>
      </c>
      <c r="C184" s="237"/>
      <c r="D184" s="237"/>
      <c r="E184" s="220">
        <f>_xlfn.IFNA(VLOOKUP(I184,科目余额表!B:M,10,0),0)</f>
        <v>0</v>
      </c>
      <c r="F184" s="221">
        <f>ROUND(SUMIF(本期ETY!D:D,B184,本期ETY!F:F),2)</f>
        <v>0</v>
      </c>
      <c r="G184" s="221">
        <f>ROUND(SUMIF(本期ETY!D:D,B184,本期ETY!G:G),2)</f>
        <v>0</v>
      </c>
      <c r="H184" s="222">
        <f t="shared" si="37"/>
        <v>0</v>
      </c>
      <c r="I184" t="s">
        <v>1193</v>
      </c>
    </row>
    <row r="185" spans="1:9">
      <c r="A185" s="230" t="s">
        <v>1557</v>
      </c>
      <c r="B185" s="219" t="s">
        <v>1194</v>
      </c>
      <c r="C185" s="237"/>
      <c r="D185" s="237"/>
      <c r="E185" s="217"/>
      <c r="F185" s="221">
        <f>ROUND(SUMIF(本期ETY!D:D,B185,本期ETY!F:F),2)</f>
        <v>0</v>
      </c>
      <c r="G185" s="221">
        <f>ROUND(SUMIF(本期ETY!D:D,B185,本期ETY!G:G),2)</f>
        <v>0</v>
      </c>
      <c r="H185" s="222">
        <f t="shared" si="37"/>
        <v>0</v>
      </c>
      <c r="I185" t="s">
        <v>1194</v>
      </c>
    </row>
    <row r="186" spans="1:9">
      <c r="A186" s="230" t="s">
        <v>1558</v>
      </c>
      <c r="B186" s="219" t="s">
        <v>1195</v>
      </c>
      <c r="C186" s="237"/>
      <c r="D186" s="237"/>
      <c r="E186" s="220">
        <f>_xlfn.IFNA(VLOOKUP(I186,科目余额表!B:M,10,0),0)</f>
        <v>0</v>
      </c>
      <c r="F186" s="221">
        <f>ROUND(SUMIF(本期ETY!D:D,B186,本期ETY!F:F),2)</f>
        <v>0</v>
      </c>
      <c r="G186" s="221">
        <f>ROUND(SUMIF(本期ETY!D:D,B186,本期ETY!G:G),2)</f>
        <v>0</v>
      </c>
      <c r="H186" s="222">
        <f t="shared" si="37"/>
        <v>0</v>
      </c>
      <c r="I186" t="s">
        <v>1195</v>
      </c>
    </row>
    <row r="187" spans="1:9">
      <c r="A187" s="230" t="s">
        <v>1559</v>
      </c>
      <c r="B187" s="219" t="s">
        <v>1560</v>
      </c>
      <c r="C187" s="237"/>
      <c r="D187" s="237"/>
      <c r="E187" s="217"/>
      <c r="F187" s="221">
        <f>ROUND(SUMIF(本期ETY!D:D,B187,本期ETY!F:F),2)</f>
        <v>0</v>
      </c>
      <c r="G187" s="221">
        <f>ROUND(SUMIF(本期ETY!D:D,B187,本期ETY!G:G),2)</f>
        <v>0</v>
      </c>
      <c r="H187" s="222">
        <f t="shared" si="37"/>
        <v>0</v>
      </c>
      <c r="I187" t="s">
        <v>1560</v>
      </c>
    </row>
    <row r="188" spans="1:9">
      <c r="A188" s="230" t="s">
        <v>1561</v>
      </c>
      <c r="B188" s="219" t="s">
        <v>1196</v>
      </c>
      <c r="C188" s="238"/>
      <c r="D188" s="238"/>
      <c r="E188" s="220">
        <f>_xlfn.IFNA(VLOOKUP(I188,科目余额表!B:M,10,0),0)</f>
        <v>0</v>
      </c>
      <c r="F188" s="221">
        <f>ROUND(SUMIF(本期ETY!D:D,B188,本期ETY!F:F),2)</f>
        <v>0</v>
      </c>
      <c r="G188" s="221">
        <f>ROUND(SUMIF(本期ETY!D:D,B188,本期ETY!G:G),2)</f>
        <v>0</v>
      </c>
      <c r="H188" s="222">
        <f t="shared" si="37"/>
        <v>0</v>
      </c>
      <c r="I188" t="s">
        <v>1196</v>
      </c>
    </row>
    <row r="189" spans="1:9">
      <c r="A189" s="230" t="s">
        <v>1562</v>
      </c>
      <c r="B189" s="219" t="s">
        <v>1563</v>
      </c>
      <c r="C189" s="238"/>
      <c r="D189" s="238"/>
      <c r="E189" s="220">
        <f>_xlfn.IFNA(VLOOKUP(I189,科目余额表!B:M,10,0),0)</f>
        <v>0</v>
      </c>
      <c r="F189" s="221">
        <f>ROUND(SUMIF(本期ETY!D:D,B189,本期ETY!F:F),2)</f>
        <v>0</v>
      </c>
      <c r="G189" s="221">
        <f>ROUND(SUMIF(本期ETY!D:D,B189,本期ETY!G:G),2)</f>
        <v>0</v>
      </c>
      <c r="H189" s="222">
        <f t="shared" ref="H189:H200" si="38">ROUND(E189-F189+G189,2)</f>
        <v>0</v>
      </c>
      <c r="I189" t="s">
        <v>1188</v>
      </c>
    </row>
    <row r="190" spans="1:9">
      <c r="A190" s="230" t="s">
        <v>1564</v>
      </c>
      <c r="B190" s="219" t="s">
        <v>1565</v>
      </c>
      <c r="C190" s="238"/>
      <c r="D190" s="238"/>
      <c r="E190" s="220">
        <f>_xlfn.IFNA(VLOOKUP(I190,科目余额表!B:M,10,0),0)</f>
        <v>0</v>
      </c>
      <c r="F190" s="221">
        <f>ROUND(SUMIF(本期ETY!D:D,B190,本期ETY!F:F),2)</f>
        <v>0</v>
      </c>
      <c r="G190" s="221">
        <f>ROUND(SUMIF(本期ETY!D:D,B190,本期ETY!G:G),2)</f>
        <v>0</v>
      </c>
      <c r="H190" s="222">
        <f t="shared" si="38"/>
        <v>0</v>
      </c>
      <c r="I190" t="s">
        <v>1189</v>
      </c>
    </row>
    <row r="191" spans="1:9">
      <c r="A191" s="230" t="s">
        <v>1566</v>
      </c>
      <c r="B191" s="219"/>
      <c r="C191" s="238"/>
      <c r="D191" s="238"/>
      <c r="E191" s="235"/>
      <c r="H191" s="222">
        <f t="shared" si="38"/>
        <v>0</v>
      </c>
    </row>
    <row r="192" spans="1:9">
      <c r="A192" s="230" t="s">
        <v>1567</v>
      </c>
      <c r="B192" s="219"/>
      <c r="C192" s="238"/>
      <c r="D192" s="239" t="s">
        <v>1241</v>
      </c>
      <c r="E192" s="235"/>
      <c r="H192" s="222">
        <f t="shared" si="38"/>
        <v>0</v>
      </c>
    </row>
    <row r="193" spans="1:9">
      <c r="A193" s="230" t="s">
        <v>1568</v>
      </c>
      <c r="B193" s="219" t="s">
        <v>1569</v>
      </c>
      <c r="C193" s="238"/>
      <c r="D193" s="239" t="s">
        <v>1241</v>
      </c>
      <c r="E193" s="217"/>
      <c r="F193" s="221">
        <f>ROUND(SUMIF(本期ETY!D:D,B193,本期ETY!F:F),2)</f>
        <v>0</v>
      </c>
      <c r="G193" s="221">
        <f>ROUND(SUMIF(本期ETY!D:D,B193,本期ETY!G:G),2)</f>
        <v>0</v>
      </c>
      <c r="H193" s="222">
        <f t="shared" si="38"/>
        <v>0</v>
      </c>
      <c r="I193" t="s">
        <v>1570</v>
      </c>
    </row>
    <row r="194" spans="1:9">
      <c r="A194" s="230" t="s">
        <v>1571</v>
      </c>
      <c r="B194" s="219" t="s">
        <v>1572</v>
      </c>
      <c r="C194" s="238"/>
      <c r="D194" s="238"/>
      <c r="E194" s="217"/>
      <c r="F194" s="221">
        <f>ROUND(SUMIF(本期ETY!D:D,B194,本期ETY!F:F),2)</f>
        <v>0</v>
      </c>
      <c r="G194" s="221">
        <f>ROUND(SUMIF(本期ETY!D:D,B194,本期ETY!G:G),2)</f>
        <v>0</v>
      </c>
      <c r="H194" s="222">
        <f t="shared" si="38"/>
        <v>0</v>
      </c>
      <c r="I194" t="s">
        <v>1573</v>
      </c>
    </row>
    <row r="195" spans="1:9">
      <c r="A195" s="230" t="s">
        <v>1574</v>
      </c>
      <c r="B195" s="219" t="s">
        <v>1575</v>
      </c>
      <c r="C195" s="238"/>
      <c r="D195" s="239" t="s">
        <v>1241</v>
      </c>
      <c r="E195" s="217"/>
      <c r="F195" s="221">
        <f>ROUND(SUMIF(本期ETY!D:D,B195,本期ETY!F:F),2)</f>
        <v>0</v>
      </c>
      <c r="G195" s="221">
        <f>ROUND(SUMIF(本期ETY!D:D,B195,本期ETY!G:G),2)</f>
        <v>0</v>
      </c>
      <c r="H195" s="222">
        <f t="shared" si="38"/>
        <v>0</v>
      </c>
      <c r="I195" t="s">
        <v>1576</v>
      </c>
    </row>
    <row r="196" spans="1:9">
      <c r="A196" s="230" t="s">
        <v>1577</v>
      </c>
      <c r="B196" s="219" t="s">
        <v>1578</v>
      </c>
      <c r="C196" s="238"/>
      <c r="D196" s="238"/>
      <c r="E196" s="220">
        <f>_xlfn.IFNA(VLOOKUP(I196,科目余额表!B:M,10,0),0)</f>
        <v>0</v>
      </c>
      <c r="F196" s="221">
        <f>ROUND(SUMIF(本期ETY!D:D,B196,本期ETY!F:F),2)</f>
        <v>0</v>
      </c>
      <c r="G196" s="221">
        <f>ROUND(SUMIF(本期ETY!D:D,B196,本期ETY!G:G),2)</f>
        <v>0</v>
      </c>
      <c r="H196" s="222">
        <f t="shared" si="38"/>
        <v>0</v>
      </c>
      <c r="I196" t="s">
        <v>1197</v>
      </c>
    </row>
    <row r="197" spans="1:9">
      <c r="A197" s="230" t="s">
        <v>1579</v>
      </c>
      <c r="B197" s="219" t="s">
        <v>1580</v>
      </c>
      <c r="C197" s="238"/>
      <c r="D197" s="238"/>
      <c r="E197" s="220">
        <f>_xlfn.IFNA(VLOOKUP(I197,科目余额表!B:M,10,0),0)</f>
        <v>0</v>
      </c>
      <c r="F197" s="221">
        <f>ROUND(SUMIF(本期ETY!D:D,B197,本期ETY!F:F),2)</f>
        <v>0</v>
      </c>
      <c r="G197" s="221">
        <f>ROUND(SUMIF(本期ETY!D:D,B197,本期ETY!G:G),2)</f>
        <v>0</v>
      </c>
      <c r="H197" s="222">
        <f t="shared" si="38"/>
        <v>0</v>
      </c>
      <c r="I197" t="s">
        <v>1198</v>
      </c>
    </row>
    <row r="198" spans="1:9">
      <c r="A198" s="230" t="s">
        <v>1581</v>
      </c>
      <c r="B198" s="219" t="s">
        <v>1582</v>
      </c>
      <c r="C198" s="238"/>
      <c r="D198" s="238"/>
      <c r="E198" s="217"/>
      <c r="F198" s="221">
        <f>ROUND(SUMIF(本期ETY!D:D,B198,本期ETY!F:F),2)</f>
        <v>0</v>
      </c>
      <c r="G198" s="221">
        <f>ROUND(SUMIF(本期ETY!D:D,B198,本期ETY!G:G),2)</f>
        <v>0</v>
      </c>
      <c r="H198" s="222">
        <f t="shared" si="38"/>
        <v>0</v>
      </c>
      <c r="I198" t="s">
        <v>1583</v>
      </c>
    </row>
    <row r="199" spans="1:9">
      <c r="A199" s="229" t="s">
        <v>1584</v>
      </c>
      <c r="B199" s="219"/>
      <c r="C199" s="238"/>
      <c r="D199" s="238"/>
      <c r="E199" s="238">
        <f>E166-E173+E189+E190+E198+E193+E194+E197+E195+E196</f>
        <v>0</v>
      </c>
      <c r="F199" s="238">
        <f>F166-F173+F189+F190+F198+F193+F194+F197+F195+F196</f>
        <v>0</v>
      </c>
      <c r="G199" s="238">
        <f>G166-G173+G189+G190+G198+G193+G194+G197+G195+G196</f>
        <v>0</v>
      </c>
      <c r="H199" s="238">
        <f>H166-H173+H189+H190+H198+H193+H194+H197+H195+H196</f>
        <v>0</v>
      </c>
    </row>
    <row r="200" spans="1:9">
      <c r="A200" s="230" t="s">
        <v>1585</v>
      </c>
      <c r="B200" s="219" t="s">
        <v>1586</v>
      </c>
      <c r="C200" s="238"/>
      <c r="D200" s="238"/>
      <c r="E200" s="220">
        <f>_xlfn.IFNA(VLOOKUP(I200,科目余额表!B:M,10,0),0)</f>
        <v>0</v>
      </c>
      <c r="F200" s="221">
        <f>ROUND(SUMIF(本期ETY!D:D,B200,本期ETY!F:F),2)</f>
        <v>0</v>
      </c>
      <c r="G200" s="221">
        <f>ROUND(SUMIF(本期ETY!D:D,B200,本期ETY!G:G),2)</f>
        <v>0</v>
      </c>
      <c r="H200" s="222">
        <f t="shared" si="38"/>
        <v>0</v>
      </c>
      <c r="I200" t="s">
        <v>1190</v>
      </c>
    </row>
    <row r="201" spans="1:9">
      <c r="A201" s="230" t="s">
        <v>1587</v>
      </c>
      <c r="B201" s="219" t="s">
        <v>1588</v>
      </c>
      <c r="C201" s="238"/>
      <c r="D201" s="238"/>
      <c r="E201" s="220">
        <f>_xlfn.IFNA(VLOOKUP(I201,科目余额表!B:M,10,0),0)</f>
        <v>0</v>
      </c>
      <c r="F201" s="221">
        <f>ROUND(SUMIF(本期ETY!D:D,B201,本期ETY!F:F),2)</f>
        <v>0</v>
      </c>
      <c r="G201" s="221">
        <f>ROUND(SUMIF(本期ETY!D:D,B201,本期ETY!G:G),2)</f>
        <v>0</v>
      </c>
      <c r="H201" s="222">
        <f t="shared" ref="H201" si="39">ROUND(E201+F201-G201,2)</f>
        <v>0</v>
      </c>
      <c r="I201" t="s">
        <v>1199</v>
      </c>
    </row>
    <row r="202" spans="1:9">
      <c r="A202" s="229" t="s">
        <v>1589</v>
      </c>
      <c r="B202" s="219"/>
      <c r="C202" s="238"/>
      <c r="D202" s="238"/>
      <c r="E202" s="238">
        <f t="shared" ref="E202:H202" si="40">E199+E200-E201</f>
        <v>0</v>
      </c>
      <c r="F202" s="238">
        <f t="shared" si="40"/>
        <v>0</v>
      </c>
      <c r="G202" s="238">
        <f t="shared" si="40"/>
        <v>0</v>
      </c>
      <c r="H202" s="238">
        <f t="shared" si="40"/>
        <v>0</v>
      </c>
    </row>
    <row r="203" spans="1:9">
      <c r="A203" s="230" t="s">
        <v>1590</v>
      </c>
      <c r="B203" s="219" t="s">
        <v>96</v>
      </c>
      <c r="C203" s="238"/>
      <c r="D203" s="238"/>
      <c r="E203" s="220">
        <f>_xlfn.IFNA(VLOOKUP(I203,科目余额表!B:M,10,0),0)</f>
        <v>0</v>
      </c>
      <c r="F203" s="221">
        <f>ROUND(SUMIF(本期ETY!D:D,B203,本期ETY!F:F),2)</f>
        <v>0</v>
      </c>
      <c r="G203" s="221">
        <f>ROUND(SUMIF(本期ETY!D:D,B203,本期ETY!G:G),2)</f>
        <v>0</v>
      </c>
      <c r="H203" s="222">
        <f t="shared" ref="H203" si="41">ROUND(E203+F203-G203,2)</f>
        <v>0</v>
      </c>
      <c r="I203" t="s">
        <v>1092</v>
      </c>
    </row>
    <row r="204" spans="1:9">
      <c r="A204" s="229" t="s">
        <v>1591</v>
      </c>
      <c r="B204" s="219"/>
      <c r="C204" s="240"/>
      <c r="D204" s="240"/>
      <c r="E204" s="240">
        <f>E202-E203</f>
        <v>0</v>
      </c>
      <c r="F204" s="240">
        <f t="shared" ref="F204:H204" si="42">F202-F203</f>
        <v>0</v>
      </c>
      <c r="G204" s="240">
        <f t="shared" si="42"/>
        <v>0</v>
      </c>
      <c r="H204" s="240">
        <f t="shared" si="42"/>
        <v>0</v>
      </c>
    </row>
    <row r="205" spans="1:9">
      <c r="A205" s="231" t="s">
        <v>1592</v>
      </c>
      <c r="B205" s="219"/>
      <c r="C205" s="238"/>
      <c r="D205" s="238"/>
      <c r="E205" s="235"/>
    </row>
    <row r="206" spans="1:9">
      <c r="A206" s="230" t="s">
        <v>1593</v>
      </c>
      <c r="B206" s="219"/>
      <c r="C206" s="238"/>
      <c r="D206" s="238"/>
      <c r="E206" s="235"/>
    </row>
    <row r="207" spans="1:9">
      <c r="A207" s="230" t="s">
        <v>1594</v>
      </c>
      <c r="B207" s="219"/>
      <c r="C207" s="238"/>
      <c r="D207" s="238"/>
      <c r="E207" s="235"/>
    </row>
    <row r="208" spans="1:9">
      <c r="A208" s="231" t="s">
        <v>1595</v>
      </c>
      <c r="B208" s="219"/>
      <c r="C208" s="238"/>
      <c r="D208" s="238"/>
      <c r="E208" s="235"/>
    </row>
    <row r="209" spans="1:9">
      <c r="A209" s="230" t="s">
        <v>1596</v>
      </c>
      <c r="B209" s="219" t="s">
        <v>1597</v>
      </c>
      <c r="C209" s="238"/>
      <c r="D209" s="238"/>
      <c r="E209" s="235">
        <f>E204-E210</f>
        <v>0</v>
      </c>
      <c r="F209" s="221">
        <f>ROUND(SUMIF(本期ETY!D:D,B209,本期ETY!F:F),2)</f>
        <v>0</v>
      </c>
      <c r="G209" s="221">
        <f>ROUND(SUMIF(本期ETY!D:D,B209,本期ETY!G:G),2)</f>
        <v>0</v>
      </c>
      <c r="H209" s="221">
        <f>H204-H210</f>
        <v>0</v>
      </c>
      <c r="I209" t="s">
        <v>1597</v>
      </c>
    </row>
    <row r="210" spans="1:9">
      <c r="A210" s="230" t="s">
        <v>1598</v>
      </c>
      <c r="B210" s="219" t="s">
        <v>1599</v>
      </c>
      <c r="C210" s="238"/>
      <c r="D210" s="238"/>
      <c r="E210" s="238"/>
      <c r="F210" s="238">
        <f t="shared" ref="F210:G210" si="43">F204-F209</f>
        <v>0</v>
      </c>
      <c r="G210" s="238">
        <f t="shared" si="43"/>
        <v>0</v>
      </c>
      <c r="H210" s="222">
        <f t="shared" ref="H210" si="44">ROUND(E210+F210-G210,2)</f>
        <v>0</v>
      </c>
      <c r="I210" t="s">
        <v>1599</v>
      </c>
    </row>
    <row r="211" spans="1:9">
      <c r="A211" s="232" t="s">
        <v>1600</v>
      </c>
      <c r="B211" s="219"/>
      <c r="C211" s="240"/>
      <c r="D211" s="240"/>
      <c r="E211" s="240">
        <f>E212+E229</f>
        <v>0</v>
      </c>
      <c r="F211" s="240">
        <f t="shared" ref="F211:H211" si="45">F212+F229</f>
        <v>0</v>
      </c>
      <c r="G211" s="240">
        <f t="shared" si="45"/>
        <v>0</v>
      </c>
      <c r="H211" s="240">
        <f t="shared" si="45"/>
        <v>0</v>
      </c>
    </row>
    <row r="212" spans="1:9">
      <c r="A212" s="231" t="s">
        <v>1601</v>
      </c>
      <c r="B212" s="219"/>
      <c r="C212" s="238"/>
      <c r="D212" s="238"/>
      <c r="E212" s="238">
        <f t="shared" ref="E212:H212" si="46">E213+E219</f>
        <v>0</v>
      </c>
      <c r="F212" s="238">
        <f t="shared" si="46"/>
        <v>0</v>
      </c>
      <c r="G212" s="238">
        <f t="shared" si="46"/>
        <v>0</v>
      </c>
      <c r="H212" s="238">
        <f t="shared" si="46"/>
        <v>0</v>
      </c>
    </row>
    <row r="213" spans="1:9">
      <c r="A213" s="231" t="s">
        <v>1602</v>
      </c>
      <c r="B213" s="219"/>
      <c r="C213" s="238"/>
      <c r="D213" s="238"/>
      <c r="E213" s="238">
        <f t="shared" ref="E213:H213" si="47">E214+E215+E216+E217+E218</f>
        <v>0</v>
      </c>
      <c r="F213" s="238">
        <f t="shared" si="47"/>
        <v>0</v>
      </c>
      <c r="G213" s="238">
        <f t="shared" si="47"/>
        <v>0</v>
      </c>
      <c r="H213" s="238">
        <f t="shared" si="47"/>
        <v>0</v>
      </c>
    </row>
    <row r="214" spans="1:9">
      <c r="A214" s="231" t="s">
        <v>1603</v>
      </c>
      <c r="B214" s="219"/>
      <c r="C214" s="238"/>
      <c r="D214" s="238"/>
      <c r="E214" s="235"/>
      <c r="H214" s="222">
        <f t="shared" ref="H214:H218" si="48">ROUND(E214+F214-G214,2)</f>
        <v>0</v>
      </c>
    </row>
    <row r="215" spans="1:9">
      <c r="A215" s="231" t="s">
        <v>1604</v>
      </c>
      <c r="B215" s="219"/>
      <c r="C215" s="238"/>
      <c r="D215" s="238"/>
      <c r="E215" s="235"/>
      <c r="H215" s="222">
        <f t="shared" si="48"/>
        <v>0</v>
      </c>
    </row>
    <row r="216" spans="1:9">
      <c r="A216" s="231" t="s">
        <v>1605</v>
      </c>
      <c r="B216" s="219"/>
      <c r="C216" s="238"/>
      <c r="D216" s="238"/>
      <c r="E216" s="235"/>
      <c r="H216" s="222">
        <f t="shared" si="48"/>
        <v>0</v>
      </c>
    </row>
    <row r="217" spans="1:9">
      <c r="A217" s="231" t="s">
        <v>1606</v>
      </c>
      <c r="B217" s="219"/>
      <c r="C217" s="238"/>
      <c r="D217" s="238"/>
      <c r="E217" s="235"/>
      <c r="H217" s="222">
        <f t="shared" si="48"/>
        <v>0</v>
      </c>
    </row>
    <row r="218" spans="1:9">
      <c r="A218" s="231" t="s">
        <v>1607</v>
      </c>
      <c r="B218" s="219"/>
      <c r="C218" s="238"/>
      <c r="D218" s="238"/>
      <c r="E218" s="235"/>
      <c r="H218" s="222">
        <f t="shared" si="48"/>
        <v>0</v>
      </c>
    </row>
    <row r="219" spans="1:9">
      <c r="A219" s="231" t="s">
        <v>1608</v>
      </c>
      <c r="B219" s="219"/>
      <c r="C219" s="238"/>
      <c r="D219" s="238"/>
      <c r="E219" s="238">
        <f>SUM(E220:E228)</f>
        <v>0</v>
      </c>
      <c r="F219" s="238">
        <f t="shared" ref="F219:H219" si="49">SUM(F220:F228)</f>
        <v>0</v>
      </c>
      <c r="G219" s="238">
        <f t="shared" si="49"/>
        <v>0</v>
      </c>
      <c r="H219" s="238">
        <f t="shared" si="49"/>
        <v>0</v>
      </c>
    </row>
    <row r="220" spans="1:9">
      <c r="A220" s="231" t="s">
        <v>1609</v>
      </c>
      <c r="B220" s="219"/>
      <c r="C220" s="238"/>
      <c r="D220" s="238"/>
      <c r="E220" s="235"/>
      <c r="H220" s="222">
        <f t="shared" ref="H220:H229" si="50">ROUND(E220+F220-G220,2)</f>
        <v>0</v>
      </c>
    </row>
    <row r="221" spans="1:9">
      <c r="A221" s="231" t="s">
        <v>1610</v>
      </c>
      <c r="B221" s="219"/>
      <c r="C221" s="238"/>
      <c r="D221" s="238"/>
      <c r="E221" s="235"/>
      <c r="H221" s="222">
        <f t="shared" si="50"/>
        <v>0</v>
      </c>
    </row>
    <row r="222" spans="1:9">
      <c r="A222" s="231" t="s">
        <v>1611</v>
      </c>
      <c r="B222" s="219"/>
      <c r="C222" s="241" t="s">
        <v>1243</v>
      </c>
      <c r="D222" s="241"/>
      <c r="E222" s="235"/>
      <c r="H222" s="222">
        <f t="shared" si="50"/>
        <v>0</v>
      </c>
    </row>
    <row r="223" spans="1:9">
      <c r="A223" s="231" t="s">
        <v>1612</v>
      </c>
      <c r="B223" s="219"/>
      <c r="C223" s="238"/>
      <c r="D223" s="238"/>
      <c r="E223" s="235"/>
      <c r="H223" s="222">
        <f t="shared" si="50"/>
        <v>0</v>
      </c>
    </row>
    <row r="224" spans="1:9">
      <c r="A224" s="231" t="s">
        <v>1613</v>
      </c>
      <c r="B224" s="219"/>
      <c r="C224" s="241" t="s">
        <v>1243</v>
      </c>
      <c r="D224" s="241"/>
      <c r="E224" s="235"/>
      <c r="H224" s="222">
        <f t="shared" si="50"/>
        <v>0</v>
      </c>
    </row>
    <row r="225" spans="1:9">
      <c r="A225" s="231" t="s">
        <v>1614</v>
      </c>
      <c r="B225" s="219"/>
      <c r="C225" s="238"/>
      <c r="D225" s="238"/>
      <c r="E225" s="235"/>
      <c r="H225" s="222">
        <f t="shared" si="50"/>
        <v>0</v>
      </c>
    </row>
    <row r="226" spans="1:9">
      <c r="A226" s="231" t="s">
        <v>1615</v>
      </c>
      <c r="B226" s="219"/>
      <c r="C226" s="238"/>
      <c r="D226" s="238"/>
      <c r="E226" s="235"/>
      <c r="H226" s="222">
        <f t="shared" si="50"/>
        <v>0</v>
      </c>
    </row>
    <row r="227" spans="1:9">
      <c r="A227" s="231" t="s">
        <v>1616</v>
      </c>
      <c r="B227" s="219"/>
      <c r="C227" s="238"/>
      <c r="D227" s="238"/>
      <c r="E227" s="235"/>
      <c r="H227" s="222">
        <f t="shared" si="50"/>
        <v>0</v>
      </c>
    </row>
    <row r="228" spans="1:9">
      <c r="A228" s="231" t="s">
        <v>1617</v>
      </c>
      <c r="B228" s="219"/>
      <c r="C228" s="238"/>
      <c r="D228" s="238"/>
      <c r="E228" s="235"/>
      <c r="H228" s="222">
        <f t="shared" si="50"/>
        <v>0</v>
      </c>
    </row>
    <row r="229" spans="1:9">
      <c r="A229" s="231" t="s">
        <v>1618</v>
      </c>
      <c r="B229" s="219"/>
      <c r="C229" s="238"/>
      <c r="D229" s="238"/>
      <c r="E229" s="235"/>
      <c r="H229" s="222">
        <f t="shared" si="50"/>
        <v>0</v>
      </c>
    </row>
    <row r="230" spans="1:9">
      <c r="A230" s="232" t="s">
        <v>1619</v>
      </c>
      <c r="B230" s="219"/>
      <c r="C230" s="240"/>
      <c r="D230" s="240"/>
      <c r="E230" s="240">
        <f t="shared" ref="E230:H230" si="51">E204+E211</f>
        <v>0</v>
      </c>
      <c r="F230" s="240">
        <f t="shared" si="51"/>
        <v>0</v>
      </c>
      <c r="G230" s="240">
        <f t="shared" si="51"/>
        <v>0</v>
      </c>
      <c r="H230" s="240">
        <f t="shared" si="51"/>
        <v>0</v>
      </c>
    </row>
    <row r="231" spans="1:9">
      <c r="A231" s="230" t="s">
        <v>1620</v>
      </c>
      <c r="B231" s="219"/>
      <c r="C231" s="238"/>
      <c r="D231" s="238"/>
      <c r="E231" s="238">
        <f>E209+E212</f>
        <v>0</v>
      </c>
      <c r="F231" s="238">
        <f t="shared" ref="F231:H231" si="52">F209+F212</f>
        <v>0</v>
      </c>
      <c r="G231" s="238">
        <f t="shared" si="52"/>
        <v>0</v>
      </c>
      <c r="H231" s="238">
        <f t="shared" si="52"/>
        <v>0</v>
      </c>
    </row>
    <row r="232" spans="1:9">
      <c r="A232" s="230" t="s">
        <v>1621</v>
      </c>
      <c r="B232" s="219"/>
      <c r="C232" s="238"/>
      <c r="D232" s="238"/>
      <c r="E232" s="238">
        <f t="shared" ref="E232:H232" si="53">E210+E229</f>
        <v>0</v>
      </c>
      <c r="F232" s="238">
        <f t="shared" si="53"/>
        <v>0</v>
      </c>
      <c r="G232" s="238">
        <f t="shared" si="53"/>
        <v>0</v>
      </c>
      <c r="H232" s="238">
        <f t="shared" si="53"/>
        <v>0</v>
      </c>
    </row>
    <row r="233" spans="1:9">
      <c r="A233" s="232" t="s">
        <v>1622</v>
      </c>
      <c r="B233" s="219"/>
      <c r="C233" s="240"/>
      <c r="D233" s="240"/>
      <c r="E233" s="235"/>
    </row>
    <row r="234" spans="1:9">
      <c r="A234" s="230" t="s">
        <v>1623</v>
      </c>
      <c r="B234" s="219"/>
      <c r="C234" s="240"/>
      <c r="D234" s="240"/>
      <c r="E234" s="235"/>
    </row>
    <row r="235" spans="1:9">
      <c r="A235" s="230" t="s">
        <v>1624</v>
      </c>
      <c r="B235" s="219"/>
      <c r="C235" s="240"/>
      <c r="D235" s="240"/>
      <c r="E235" s="235"/>
    </row>
    <row r="236" spans="1:9">
      <c r="A236" s="231" t="s">
        <v>1625</v>
      </c>
      <c r="B236" s="219" t="s">
        <v>1626</v>
      </c>
      <c r="C236" s="240"/>
      <c r="D236" s="240"/>
      <c r="E236" s="242">
        <f>_xlfn.IFNA(VLOOKUP(I236,科目余额表!B:M,6,0),0)</f>
        <v>0</v>
      </c>
      <c r="F236" s="221">
        <f>ROUND(SUMIF(本期ETY!D:D,B236,本期ETY!F:F),2)</f>
        <v>0</v>
      </c>
      <c r="G236" s="221">
        <f>ROUND(SUMIF(本期ETY!D:D,B236,本期ETY!G:G),2)</f>
        <v>0</v>
      </c>
      <c r="H236" s="222">
        <f>ROUND(E236-F236+G236,2)</f>
        <v>0</v>
      </c>
      <c r="I236" t="s">
        <v>1629</v>
      </c>
    </row>
    <row r="237" spans="1:9">
      <c r="A237" s="231" t="s">
        <v>1627</v>
      </c>
      <c r="B237" s="219" t="s">
        <v>1627</v>
      </c>
      <c r="C237" s="240"/>
      <c r="D237" s="240"/>
      <c r="E237" s="243"/>
      <c r="F237" s="221">
        <f>ROUND(SUMIF(本期ETY!D:D,B237,本期ETY!F:F),2)</f>
        <v>0</v>
      </c>
      <c r="G237" s="221">
        <f>ROUND(SUMIF(本期ETY!D:D,B237,本期ETY!G:G),2)</f>
        <v>0</v>
      </c>
      <c r="H237" s="222">
        <f>ROUND(E237-F237+G237,2)</f>
        <v>0</v>
      </c>
    </row>
    <row r="238" spans="1:9">
      <c r="A238" s="230" t="s">
        <v>1628</v>
      </c>
      <c r="E238" s="217">
        <f>E236+E237</f>
        <v>0</v>
      </c>
      <c r="F238" s="221">
        <f>ROUND(SUMIF(本期ETY!D:D,B238,本期ETY!F:F),2)</f>
        <v>0</v>
      </c>
      <c r="G238" s="221">
        <f>ROUND(SUMIF(本期ETY!D:D,B238,本期ETY!G:G),2)</f>
        <v>0</v>
      </c>
      <c r="H238" s="222">
        <f>H236+H237</f>
        <v>0</v>
      </c>
    </row>
    <row r="239" spans="1:9">
      <c r="A239" s="232" t="s">
        <v>1630</v>
      </c>
      <c r="E239" s="244">
        <f>E238+E204</f>
        <v>0</v>
      </c>
      <c r="F239" s="244">
        <f>F238+F204</f>
        <v>0</v>
      </c>
      <c r="G239" s="244">
        <f>G238+G204</f>
        <v>0</v>
      </c>
      <c r="H239" s="244">
        <f>H238+H204</f>
        <v>0</v>
      </c>
    </row>
    <row r="240" spans="1:9">
      <c r="A240" s="230" t="s">
        <v>1631</v>
      </c>
      <c r="B240" t="s">
        <v>1632</v>
      </c>
      <c r="E240" s="245"/>
      <c r="F240" s="221">
        <f>ROUND(SUMIF(本期ETY!D:D,B240,本期ETY!F:F),2)</f>
        <v>0</v>
      </c>
      <c r="G240" s="221">
        <f>ROUND(SUMIF(本期ETY!D:D,B240,本期ETY!G:G),2)</f>
        <v>0</v>
      </c>
      <c r="H240" s="222">
        <f t="shared" ref="H240:H245" si="54">ROUND(E240+F240-G240,2)</f>
        <v>0</v>
      </c>
    </row>
    <row r="241" spans="1:8">
      <c r="A241" s="230" t="s">
        <v>1633</v>
      </c>
      <c r="B241" t="s">
        <v>1634</v>
      </c>
      <c r="E241" s="245"/>
      <c r="F241" s="221">
        <f>ROUND(SUMIF(本期ETY!D:D,B241,本期ETY!F:F),2)</f>
        <v>0</v>
      </c>
      <c r="G241" s="221">
        <f>ROUND(SUMIF(本期ETY!D:D,B241,本期ETY!G:G),2)</f>
        <v>0</v>
      </c>
      <c r="H241" s="222">
        <f t="shared" si="54"/>
        <v>0</v>
      </c>
    </row>
    <row r="242" spans="1:8">
      <c r="A242" s="230" t="s">
        <v>1635</v>
      </c>
      <c r="B242" t="s">
        <v>1636</v>
      </c>
      <c r="E242" s="245"/>
      <c r="F242" s="221">
        <f>ROUND(SUMIF(本期ETY!D:D,B242,本期ETY!F:F),2)</f>
        <v>0</v>
      </c>
      <c r="G242" s="221">
        <f>ROUND(SUMIF(本期ETY!D:D,B242,本期ETY!G:G),2)</f>
        <v>0</v>
      </c>
      <c r="H242" s="222">
        <f t="shared" si="54"/>
        <v>0</v>
      </c>
    </row>
    <row r="243" spans="1:8">
      <c r="A243" s="230" t="s">
        <v>1637</v>
      </c>
      <c r="B243" t="s">
        <v>1638</v>
      </c>
      <c r="E243" s="245"/>
      <c r="F243" s="221">
        <f>ROUND(SUMIF(本期ETY!D:D,B243,本期ETY!F:F),2)</f>
        <v>0</v>
      </c>
      <c r="G243" s="221">
        <f>ROUND(SUMIF(本期ETY!D:D,B243,本期ETY!G:G),2)</f>
        <v>0</v>
      </c>
      <c r="H243" s="222">
        <f t="shared" si="54"/>
        <v>0</v>
      </c>
    </row>
    <row r="244" spans="1:8">
      <c r="A244" s="230" t="s">
        <v>1639</v>
      </c>
      <c r="B244" t="s">
        <v>1640</v>
      </c>
      <c r="E244" s="245"/>
      <c r="F244" s="221">
        <f>ROUND(SUMIF(本期ETY!D:D,B244,本期ETY!F:F),2)</f>
        <v>0</v>
      </c>
      <c r="G244" s="221">
        <f>ROUND(SUMIF(本期ETY!D:D,B244,本期ETY!G:G),2)</f>
        <v>0</v>
      </c>
      <c r="H244" s="222">
        <f t="shared" si="54"/>
        <v>0</v>
      </c>
    </row>
    <row r="245" spans="1:8">
      <c r="A245" s="230" t="s">
        <v>1641</v>
      </c>
      <c r="B245" t="s">
        <v>1642</v>
      </c>
      <c r="E245" s="245"/>
      <c r="F245" s="221">
        <f>ROUND(SUMIF(本期ETY!D:D,B245,本期ETY!F:F),2)</f>
        <v>0</v>
      </c>
      <c r="G245" s="221">
        <f>ROUND(SUMIF(本期ETY!D:D,B245,本期ETY!G:G),2)</f>
        <v>0</v>
      </c>
      <c r="H245" s="222">
        <f t="shared" si="54"/>
        <v>0</v>
      </c>
    </row>
    <row r="246" spans="1:8">
      <c r="A246" s="232" t="s">
        <v>1643</v>
      </c>
      <c r="E246" s="244">
        <f>E239-SUM(E240:E245)</f>
        <v>0</v>
      </c>
      <c r="F246" s="244">
        <f t="shared" ref="F246:H246" si="55">F239-SUM(F240:F245)</f>
        <v>0</v>
      </c>
      <c r="G246" s="244">
        <f t="shared" si="55"/>
        <v>0</v>
      </c>
      <c r="H246" s="244">
        <f t="shared" si="55"/>
        <v>0</v>
      </c>
    </row>
    <row r="247" spans="1:8">
      <c r="A247" s="230" t="s">
        <v>1644</v>
      </c>
      <c r="B247" t="s">
        <v>1645</v>
      </c>
      <c r="E247" s="245"/>
      <c r="F247" s="221">
        <f>ROUND(SUMIF(本期ETY!D:D,B247,本期ETY!F:F),2)</f>
        <v>0</v>
      </c>
      <c r="G247" s="221">
        <f>ROUND(SUMIF(本期ETY!D:D,B247,本期ETY!G:G),2)</f>
        <v>0</v>
      </c>
      <c r="H247" s="222">
        <f t="shared" ref="H247:H250" si="56">ROUND(E247+F247-G247,2)</f>
        <v>0</v>
      </c>
    </row>
    <row r="248" spans="1:8">
      <c r="A248" s="230" t="s">
        <v>1646</v>
      </c>
      <c r="B248" t="s">
        <v>1647</v>
      </c>
      <c r="E248" s="245"/>
      <c r="F248" s="221">
        <f>ROUND(SUMIF(本期ETY!D:D,B248,本期ETY!F:F),2)</f>
        <v>0</v>
      </c>
      <c r="G248" s="221">
        <f>ROUND(SUMIF(本期ETY!D:D,B248,本期ETY!G:G),2)</f>
        <v>0</v>
      </c>
      <c r="H248" s="222">
        <f t="shared" si="56"/>
        <v>0</v>
      </c>
    </row>
    <row r="249" spans="1:8">
      <c r="A249" s="230" t="s">
        <v>1648</v>
      </c>
      <c r="B249" t="s">
        <v>1649</v>
      </c>
      <c r="E249" s="246"/>
      <c r="F249" s="221">
        <f>ROUND(SUMIF(本期ETY!D:D,B249,本期ETY!F:F),2)</f>
        <v>0</v>
      </c>
      <c r="G249" s="221">
        <f>ROUND(SUMIF(本期ETY!D:D,B249,本期ETY!G:G),2)</f>
        <v>0</v>
      </c>
      <c r="H249" s="222">
        <f t="shared" si="56"/>
        <v>0</v>
      </c>
    </row>
    <row r="250" spans="1:8">
      <c r="A250" s="230" t="s">
        <v>1650</v>
      </c>
      <c r="B250" t="s">
        <v>1651</v>
      </c>
      <c r="E250" s="246"/>
      <c r="F250" s="221">
        <f>ROUND(SUMIF(本期ETY!D:D,B250,本期ETY!F:F),2)</f>
        <v>0</v>
      </c>
      <c r="G250" s="221">
        <f>ROUND(SUMIF(本期ETY!D:D,B250,本期ETY!G:G),2)</f>
        <v>0</v>
      </c>
      <c r="H250" s="222">
        <f t="shared" si="56"/>
        <v>0</v>
      </c>
    </row>
    <row r="251" spans="1:8">
      <c r="A251" s="232" t="s">
        <v>1652</v>
      </c>
      <c r="E251" s="244">
        <f>E246-SUM(E247:E250)</f>
        <v>0</v>
      </c>
      <c r="F251" s="244">
        <f t="shared" ref="F251:H251" si="57">F246-SUM(F247:F250)</f>
        <v>0</v>
      </c>
      <c r="G251" s="244">
        <f t="shared" si="57"/>
        <v>0</v>
      </c>
      <c r="H251" s="244">
        <f t="shared" si="57"/>
        <v>0</v>
      </c>
    </row>
    <row r="252" spans="1:8">
      <c r="A252" s="230" t="s">
        <v>1653</v>
      </c>
      <c r="E252" s="244">
        <f>E165-E104</f>
        <v>0</v>
      </c>
      <c r="H252" s="244">
        <f>H165-H104</f>
        <v>0</v>
      </c>
    </row>
    <row r="253" spans="1:8">
      <c r="A253" s="230" t="s">
        <v>1654</v>
      </c>
      <c r="H253" s="244">
        <f>H236-上期TB!H241</f>
        <v>0</v>
      </c>
    </row>
    <row r="255" spans="1:8">
      <c r="E255" s="70"/>
    </row>
    <row r="256" spans="1:8">
      <c r="E256" s="244"/>
    </row>
  </sheetData>
  <phoneticPr fontId="1" type="noConversion"/>
  <conditionalFormatting sqref="I69:L69">
    <cfRule type="uniqueValues" dxfId="11" priority="5"/>
    <cfRule type="uniqueValues" dxfId="10" priority="6"/>
  </conditionalFormatting>
  <conditionalFormatting sqref="I66:L66 K67 I67:I68">
    <cfRule type="uniqueValues" dxfId="9" priority="3"/>
    <cfRule type="uniqueValues" dxfId="8" priority="4"/>
  </conditionalFormatting>
  <conditionalFormatting sqref="K68">
    <cfRule type="uniqueValues" dxfId="7" priority="1"/>
    <cfRule type="uniqueValues" dxfId="6" priority="2"/>
  </conditionalFormatting>
  <pageMargins left="0.7" right="0.7" top="0.75" bottom="0.75" header="0.3" footer="0.3"/>
  <pageSetup paperSize="9" scale="41" orientation="portrait" horizontalDpi="4294967293" verticalDpi="0" r:id="rId1"/>
  <rowBreaks count="1" manualBreakCount="1">
    <brk id="126" max="7"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357B-8550-48AC-8AB9-7A106C560F2C}">
  <dimension ref="A1:E10"/>
  <sheetViews>
    <sheetView workbookViewId="0">
      <selection activeCell="D12" sqref="D12"/>
    </sheetView>
  </sheetViews>
  <sheetFormatPr defaultRowHeight="13.8"/>
  <cols>
    <col min="1" max="1" width="13.88671875" bestFit="1" customWidth="1"/>
    <col min="2" max="2" width="7.5546875" bestFit="1" customWidth="1"/>
    <col min="3" max="4" width="20.44140625" bestFit="1" customWidth="1"/>
    <col min="5" max="5" width="22.6640625" bestFit="1" customWidth="1"/>
  </cols>
  <sheetData>
    <row r="1" spans="1:5">
      <c r="A1" s="65" t="s">
        <v>210</v>
      </c>
      <c r="B1" s="65" t="s">
        <v>216</v>
      </c>
      <c r="C1" s="65" t="s">
        <v>224</v>
      </c>
      <c r="D1" s="65" t="s">
        <v>225</v>
      </c>
      <c r="E1" s="65" t="s">
        <v>226</v>
      </c>
    </row>
    <row r="2" spans="1:5" ht="21.6">
      <c r="A2" s="57" t="s">
        <v>223</v>
      </c>
      <c r="B2" s="75">
        <v>43738</v>
      </c>
      <c r="C2" s="69">
        <v>86612.07</v>
      </c>
      <c r="D2" s="69">
        <v>4257007.92</v>
      </c>
      <c r="E2" s="69">
        <v>7673172.9299999997</v>
      </c>
    </row>
    <row r="3" spans="1:5">
      <c r="A3" s="65"/>
      <c r="B3" s="65"/>
      <c r="C3" s="65"/>
      <c r="D3" s="65"/>
      <c r="E3" s="65"/>
    </row>
    <row r="4" spans="1:5">
      <c r="A4" s="65"/>
      <c r="B4" s="65"/>
      <c r="C4" s="65"/>
      <c r="D4" s="65"/>
      <c r="E4" s="65"/>
    </row>
    <row r="5" spans="1:5">
      <c r="A5" s="65"/>
      <c r="B5" s="65"/>
      <c r="C5" s="65"/>
      <c r="D5" s="65"/>
      <c r="E5" s="65"/>
    </row>
    <row r="6" spans="1:5">
      <c r="A6" s="65"/>
      <c r="B6" s="65"/>
      <c r="C6" s="65"/>
      <c r="D6" s="65"/>
      <c r="E6" s="65"/>
    </row>
    <row r="7" spans="1:5">
      <c r="A7" s="65"/>
      <c r="B7" s="65"/>
      <c r="C7" s="65"/>
      <c r="D7" s="65"/>
      <c r="E7" s="65"/>
    </row>
    <row r="8" spans="1:5">
      <c r="A8" s="65"/>
      <c r="B8" s="65"/>
      <c r="C8" s="65"/>
      <c r="D8" s="65"/>
      <c r="E8" s="65"/>
    </row>
    <row r="9" spans="1:5">
      <c r="A9" s="65"/>
      <c r="B9" s="65"/>
      <c r="C9" s="65"/>
      <c r="D9" s="65"/>
      <c r="E9" s="65"/>
    </row>
    <row r="10" spans="1:5">
      <c r="A10" s="65"/>
      <c r="B10" s="65"/>
      <c r="C10" s="65"/>
      <c r="D10" s="65"/>
      <c r="E10" s="65"/>
    </row>
  </sheetData>
  <phoneticPr fontId="1" type="noConversion"/>
  <pageMargins left="0.7" right="0.7" top="0.75" bottom="0.75" header="0.3" footer="0.3"/>
  <pageSetup paperSize="9" orientation="portrait"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6B684-B7B4-4992-8AF5-3F594214B577}">
  <dimension ref="A1:E5"/>
  <sheetViews>
    <sheetView workbookViewId="0">
      <selection activeCell="I24" sqref="I24"/>
    </sheetView>
  </sheetViews>
  <sheetFormatPr defaultRowHeight="13.8"/>
  <cols>
    <col min="3" max="3" width="11.6640625" bestFit="1" customWidth="1"/>
  </cols>
  <sheetData>
    <row r="1" spans="1:5" ht="28.8">
      <c r="A1" s="39" t="s">
        <v>127</v>
      </c>
      <c r="B1" s="39" t="s">
        <v>227</v>
      </c>
      <c r="C1" s="39" t="s">
        <v>228</v>
      </c>
      <c r="D1" s="39" t="s">
        <v>229</v>
      </c>
      <c r="E1" s="39" t="s">
        <v>230</v>
      </c>
    </row>
    <row r="2" spans="1:5" ht="43.2">
      <c r="A2" s="76">
        <v>1</v>
      </c>
      <c r="B2" s="77" t="s">
        <v>170</v>
      </c>
      <c r="C2" s="69">
        <v>54602733.609999999</v>
      </c>
      <c r="D2" s="68">
        <v>0</v>
      </c>
      <c r="E2" s="65"/>
    </row>
    <row r="3" spans="1:5">
      <c r="A3" s="65"/>
      <c r="B3" s="65"/>
      <c r="C3" s="65"/>
      <c r="D3" s="65"/>
      <c r="E3" s="65"/>
    </row>
    <row r="4" spans="1:5">
      <c r="A4" s="65"/>
      <c r="B4" s="65"/>
      <c r="C4" s="65"/>
      <c r="D4" s="65"/>
      <c r="E4" s="65"/>
    </row>
    <row r="5" spans="1:5">
      <c r="A5" s="65"/>
      <c r="B5" s="65"/>
      <c r="C5" s="65"/>
      <c r="D5" s="65"/>
      <c r="E5" s="65"/>
    </row>
  </sheetData>
  <phoneticPr fontId="1" type="noConversion"/>
  <pageMargins left="0.7" right="0.7" top="0.75" bottom="0.75" header="0.3" footer="0.3"/>
  <pageSetup paperSize="9" orientation="portrait" verticalDpi="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8E4C-386E-4304-9319-E905C470B374}">
  <dimension ref="A1:J3"/>
  <sheetViews>
    <sheetView workbookViewId="0">
      <selection activeCell="I27" sqref="I27"/>
    </sheetView>
  </sheetViews>
  <sheetFormatPr defaultRowHeight="13.8"/>
  <cols>
    <col min="1" max="1" width="9.5546875" bestFit="1" customWidth="1"/>
    <col min="2" max="2" width="7.5546875" bestFit="1" customWidth="1"/>
    <col min="3" max="3" width="16.109375" bestFit="1" customWidth="1"/>
    <col min="4" max="4" width="11.6640625" bestFit="1" customWidth="1"/>
    <col min="5" max="5" width="9.5546875" bestFit="1" customWidth="1"/>
    <col min="6" max="6" width="11.6640625" bestFit="1" customWidth="1"/>
    <col min="7" max="7" width="31.44140625" bestFit="1" customWidth="1"/>
    <col min="8" max="8" width="7.5546875" bestFit="1" customWidth="1"/>
    <col min="9" max="9" width="13.88671875" bestFit="1" customWidth="1"/>
    <col min="10" max="10" width="22.6640625" bestFit="1" customWidth="1"/>
  </cols>
  <sheetData>
    <row r="1" spans="1:10" ht="15" customHeight="1">
      <c r="A1" s="39" t="s">
        <v>233</v>
      </c>
      <c r="B1" s="38" t="s">
        <v>231</v>
      </c>
      <c r="C1" s="38" t="s">
        <v>232</v>
      </c>
      <c r="D1" s="39" t="s">
        <v>234</v>
      </c>
      <c r="E1" s="39" t="s">
        <v>235</v>
      </c>
      <c r="F1" s="39" t="s">
        <v>236</v>
      </c>
      <c r="G1" s="38" t="s">
        <v>237</v>
      </c>
      <c r="H1" s="38" t="s">
        <v>238</v>
      </c>
      <c r="I1" s="38" t="s">
        <v>239</v>
      </c>
      <c r="J1" s="38" t="s">
        <v>240</v>
      </c>
    </row>
    <row r="2" spans="1:10" ht="28.2" customHeight="1">
      <c r="A2" s="39">
        <v>1</v>
      </c>
      <c r="B2" s="38"/>
      <c r="C2" s="38"/>
      <c r="D2" s="39"/>
      <c r="E2" s="39"/>
      <c r="F2" s="39"/>
      <c r="G2" s="38"/>
      <c r="H2" s="38"/>
      <c r="I2" s="39"/>
      <c r="J2" s="38"/>
    </row>
    <row r="3" spans="1:10" ht="14.4">
      <c r="A3" s="78"/>
      <c r="B3" s="38"/>
      <c r="C3" s="38"/>
      <c r="D3" s="78"/>
      <c r="E3" s="78"/>
      <c r="F3" s="78"/>
      <c r="G3" s="38"/>
      <c r="H3" s="38"/>
      <c r="I3" s="39"/>
      <c r="J3" s="38"/>
    </row>
  </sheetData>
  <phoneticPr fontId="1"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D097C-4378-47AE-9069-CC7833AC3CC0}">
  <dimension ref="A1:K2"/>
  <sheetViews>
    <sheetView workbookViewId="0">
      <selection activeCell="G26" sqref="G26"/>
    </sheetView>
  </sheetViews>
  <sheetFormatPr defaultRowHeight="13.8"/>
  <cols>
    <col min="1" max="1" width="7.5546875" bestFit="1" customWidth="1"/>
    <col min="2" max="2" width="13.6640625" customWidth="1"/>
    <col min="3" max="3" width="18.5546875" customWidth="1"/>
    <col min="4" max="4" width="19.88671875" customWidth="1"/>
    <col min="5" max="5" width="36.5546875" customWidth="1"/>
    <col min="6" max="6" width="37.5546875" customWidth="1"/>
  </cols>
  <sheetData>
    <row r="1" spans="1:11" ht="28.8" customHeight="1">
      <c r="A1" s="38" t="s">
        <v>241</v>
      </c>
      <c r="B1" s="38" t="s">
        <v>242</v>
      </c>
      <c r="C1" s="38" t="s">
        <v>243</v>
      </c>
      <c r="D1" s="39" t="s">
        <v>234</v>
      </c>
      <c r="E1" s="38" t="s">
        <v>244</v>
      </c>
      <c r="F1" s="38" t="s">
        <v>245</v>
      </c>
      <c r="G1" s="79" t="s">
        <v>235</v>
      </c>
      <c r="H1" s="65" t="s">
        <v>246</v>
      </c>
      <c r="I1" s="65" t="s">
        <v>247</v>
      </c>
      <c r="J1" s="65" t="s">
        <v>248</v>
      </c>
      <c r="K1" s="80" t="s">
        <v>249</v>
      </c>
    </row>
    <row r="2" spans="1:11" ht="14.4">
      <c r="A2" s="38">
        <v>1</v>
      </c>
      <c r="B2" s="38"/>
      <c r="C2" s="38"/>
      <c r="D2" s="39"/>
      <c r="E2" s="39"/>
      <c r="F2" s="39"/>
      <c r="G2" s="65"/>
      <c r="H2" s="65"/>
      <c r="I2" s="65"/>
      <c r="J2" s="65"/>
      <c r="K2" s="65"/>
    </row>
  </sheetData>
  <phoneticPr fontId="1" type="noConversion"/>
  <pageMargins left="0.7" right="0.7" top="0.75" bottom="0.75" header="0.3" footer="0.3"/>
  <pageSetup paperSize="9" orientation="portrait" verticalDpi="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6084-B224-424D-83BB-A347BFC838CA}">
  <dimension ref="A1:D6"/>
  <sheetViews>
    <sheetView workbookViewId="0">
      <selection activeCell="G18" sqref="G18"/>
    </sheetView>
  </sheetViews>
  <sheetFormatPr defaultRowHeight="13.8"/>
  <cols>
    <col min="1" max="4" width="18.5546875" customWidth="1"/>
  </cols>
  <sheetData>
    <row r="1" spans="1:4" ht="85.8" customHeight="1">
      <c r="A1" s="38" t="s">
        <v>250</v>
      </c>
      <c r="B1" s="38" t="s">
        <v>251</v>
      </c>
      <c r="C1" s="39" t="s">
        <v>253</v>
      </c>
      <c r="D1" s="38" t="s">
        <v>252</v>
      </c>
    </row>
    <row r="2" spans="1:4" ht="14.4">
      <c r="A2" s="38">
        <v>1</v>
      </c>
      <c r="B2" s="38"/>
      <c r="C2" s="39"/>
      <c r="D2" s="38"/>
    </row>
    <row r="3" spans="1:4">
      <c r="A3" s="65"/>
      <c r="B3" s="65"/>
      <c r="C3" s="65"/>
      <c r="D3" s="65"/>
    </row>
    <row r="4" spans="1:4">
      <c r="A4" s="65"/>
      <c r="B4" s="65"/>
      <c r="C4" s="65"/>
      <c r="D4" s="65"/>
    </row>
    <row r="5" spans="1:4">
      <c r="A5" s="65"/>
      <c r="B5" s="65"/>
      <c r="C5" s="65"/>
      <c r="D5" s="65"/>
    </row>
    <row r="6" spans="1:4">
      <c r="A6" s="65"/>
      <c r="B6" s="65"/>
      <c r="C6" s="65"/>
      <c r="D6" s="65"/>
    </row>
  </sheetData>
  <phoneticPr fontId="1" type="noConversion"/>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191B9-6225-4051-99F1-F4CC3F86BA7D}">
  <dimension ref="A1:F3"/>
  <sheetViews>
    <sheetView workbookViewId="0">
      <selection activeCell="L23" sqref="L23"/>
    </sheetView>
  </sheetViews>
  <sheetFormatPr defaultRowHeight="13.8"/>
  <cols>
    <col min="1" max="2" width="9.5546875" bestFit="1" customWidth="1"/>
    <col min="3" max="3" width="13.88671875" bestFit="1" customWidth="1"/>
    <col min="4" max="4" width="5.5546875" bestFit="1" customWidth="1"/>
    <col min="5" max="5" width="7.5546875" bestFit="1" customWidth="1"/>
    <col min="6" max="6" width="5.5546875" bestFit="1" customWidth="1"/>
  </cols>
  <sheetData>
    <row r="1" spans="1:6" ht="28.8">
      <c r="A1" s="65" t="s">
        <v>184</v>
      </c>
      <c r="B1" s="65" t="s">
        <v>257</v>
      </c>
      <c r="C1" s="81" t="s">
        <v>254</v>
      </c>
      <c r="D1" s="81" t="s">
        <v>255</v>
      </c>
      <c r="E1" s="39" t="s">
        <v>256</v>
      </c>
      <c r="F1" s="39" t="s">
        <v>255</v>
      </c>
    </row>
    <row r="2" spans="1:6">
      <c r="A2" s="65"/>
      <c r="B2" s="65"/>
      <c r="C2" s="82"/>
      <c r="D2" s="83"/>
      <c r="E2" s="41"/>
      <c r="F2" s="41"/>
    </row>
    <row r="3" spans="1:6">
      <c r="A3" s="65"/>
      <c r="B3" s="65"/>
      <c r="C3" s="65"/>
      <c r="D3" s="65"/>
      <c r="E3" s="65"/>
      <c r="F3" s="65"/>
    </row>
  </sheetData>
  <phoneticPr fontId="1"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F39C3-A769-48CC-8E5A-2D442A45007D}">
  <dimension ref="A1:D12"/>
  <sheetViews>
    <sheetView workbookViewId="0">
      <selection activeCell="J22" sqref="J22"/>
    </sheetView>
  </sheetViews>
  <sheetFormatPr defaultRowHeight="13.8"/>
  <cols>
    <col min="1" max="1" width="46.44140625" customWidth="1"/>
  </cols>
  <sheetData>
    <row r="1" spans="1:4" ht="15" thickTop="1">
      <c r="A1" s="7" t="s">
        <v>258</v>
      </c>
      <c r="B1" s="84" t="s">
        <v>259</v>
      </c>
      <c r="C1" s="84" t="s">
        <v>259</v>
      </c>
      <c r="D1" s="30" t="s">
        <v>13</v>
      </c>
    </row>
    <row r="2" spans="1:4" ht="14.4">
      <c r="A2" s="85" t="s">
        <v>260</v>
      </c>
      <c r="B2" s="86"/>
      <c r="C2" s="86"/>
      <c r="D2" s="87"/>
    </row>
    <row r="3" spans="1:4" ht="14.4">
      <c r="A3" s="85" t="s">
        <v>261</v>
      </c>
      <c r="B3" s="86"/>
      <c r="C3" s="86"/>
      <c r="D3" s="87"/>
    </row>
    <row r="4" spans="1:4" ht="14.4">
      <c r="A4" s="85" t="s">
        <v>262</v>
      </c>
      <c r="B4" s="86"/>
      <c r="C4" s="86"/>
      <c r="D4" s="87"/>
    </row>
    <row r="5" spans="1:4" ht="14.4">
      <c r="A5" s="85" t="s">
        <v>13</v>
      </c>
      <c r="B5" s="86"/>
      <c r="C5" s="86"/>
      <c r="D5" s="87"/>
    </row>
    <row r="6" spans="1:4" ht="14.4">
      <c r="A6" s="85" t="s">
        <v>263</v>
      </c>
      <c r="B6" s="86"/>
      <c r="C6" s="86"/>
      <c r="D6" s="87"/>
    </row>
    <row r="7" spans="1:4" ht="28.8">
      <c r="A7" s="85" t="s">
        <v>264</v>
      </c>
      <c r="B7" s="86"/>
      <c r="C7" s="86"/>
      <c r="D7" s="87"/>
    </row>
    <row r="8" spans="1:4" ht="14.4">
      <c r="A8" s="85" t="s">
        <v>265</v>
      </c>
      <c r="B8" s="86"/>
      <c r="C8" s="86"/>
      <c r="D8" s="87"/>
    </row>
    <row r="9" spans="1:4" ht="14.4">
      <c r="A9" s="85" t="s">
        <v>266</v>
      </c>
      <c r="B9" s="86"/>
      <c r="C9" s="86"/>
      <c r="D9" s="87"/>
    </row>
    <row r="10" spans="1:4" ht="14.4">
      <c r="A10" s="85" t="s">
        <v>267</v>
      </c>
      <c r="B10" s="86"/>
      <c r="C10" s="86"/>
      <c r="D10" s="87"/>
    </row>
    <row r="11" spans="1:4" ht="15" thickBot="1">
      <c r="A11" s="88" t="s">
        <v>268</v>
      </c>
      <c r="B11" s="89"/>
      <c r="C11" s="89"/>
      <c r="D11" s="90"/>
    </row>
    <row r="12" spans="1:4" ht="14.4" thickTop="1"/>
  </sheetData>
  <phoneticPr fontId="1"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A1539-2CBB-48EE-B541-3A37D781FA65}">
  <dimension ref="A1:C6"/>
  <sheetViews>
    <sheetView workbookViewId="0">
      <selection activeCell="G18" sqref="G18"/>
    </sheetView>
  </sheetViews>
  <sheetFormatPr defaultRowHeight="13.8"/>
  <cols>
    <col min="1" max="1" width="29.21875" bestFit="1" customWidth="1"/>
    <col min="2" max="2" width="18.44140625" customWidth="1"/>
    <col min="3" max="3" width="13.33203125" customWidth="1"/>
  </cols>
  <sheetData>
    <row r="1" spans="1:3" ht="14.4">
      <c r="A1" s="81" t="s">
        <v>269</v>
      </c>
      <c r="B1" s="81" t="s">
        <v>279</v>
      </c>
      <c r="C1" s="81" t="s">
        <v>280</v>
      </c>
    </row>
    <row r="2" spans="1:3" ht="14.4">
      <c r="A2" s="61" t="s">
        <v>270</v>
      </c>
      <c r="B2" s="83"/>
      <c r="C2" s="83"/>
    </row>
    <row r="3" spans="1:3" ht="14.4">
      <c r="A3" s="61" t="s">
        <v>271</v>
      </c>
      <c r="B3" s="83"/>
      <c r="C3" s="83"/>
    </row>
    <row r="4" spans="1:3" ht="14.4">
      <c r="A4" s="61" t="s">
        <v>272</v>
      </c>
      <c r="B4" s="83"/>
      <c r="C4" s="83"/>
    </row>
    <row r="5" spans="1:3" ht="14.4">
      <c r="A5" s="81" t="s">
        <v>273</v>
      </c>
      <c r="B5" s="83"/>
      <c r="C5" s="83"/>
    </row>
    <row r="6" spans="1:3" ht="14.4">
      <c r="A6" s="91" t="s">
        <v>281</v>
      </c>
      <c r="B6" s="65"/>
      <c r="C6" s="65"/>
    </row>
  </sheetData>
  <phoneticPr fontId="1" type="noConversion"/>
  <pageMargins left="0.7" right="0.7" top="0.75" bottom="0.75" header="0.3" footer="0.3"/>
  <pageSetup paperSize="9" orientation="portrait" verticalDpi="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C4412-F5EE-4429-93F6-C165F2F59377}">
  <dimension ref="A1:C9"/>
  <sheetViews>
    <sheetView workbookViewId="0">
      <selection activeCell="E22" sqref="E22"/>
    </sheetView>
  </sheetViews>
  <sheetFormatPr defaultRowHeight="13.8"/>
  <cols>
    <col min="1" max="1" width="46.109375" customWidth="1"/>
    <col min="2" max="3" width="11" customWidth="1"/>
  </cols>
  <sheetData>
    <row r="1" spans="1:3" ht="14.4">
      <c r="A1" s="81" t="s">
        <v>269</v>
      </c>
      <c r="B1" s="81" t="s">
        <v>279</v>
      </c>
      <c r="C1" s="81" t="s">
        <v>280</v>
      </c>
    </row>
    <row r="2" spans="1:3" ht="14.4">
      <c r="A2" s="61" t="s">
        <v>274</v>
      </c>
      <c r="B2" s="83"/>
      <c r="C2" s="83"/>
    </row>
    <row r="3" spans="1:3" ht="14.4">
      <c r="A3" s="61" t="s">
        <v>275</v>
      </c>
      <c r="B3" s="83"/>
      <c r="C3" s="83"/>
    </row>
    <row r="4" spans="1:3" ht="14.4">
      <c r="A4" s="61" t="s">
        <v>276</v>
      </c>
      <c r="B4" s="83"/>
      <c r="C4" s="83"/>
    </row>
    <row r="5" spans="1:3" ht="14.4">
      <c r="A5" s="60" t="s">
        <v>277</v>
      </c>
      <c r="B5" s="83"/>
      <c r="C5" s="83"/>
    </row>
    <row r="6" spans="1:3" ht="14.4">
      <c r="A6" s="60" t="s">
        <v>278</v>
      </c>
      <c r="B6" s="83"/>
      <c r="C6" s="83"/>
    </row>
    <row r="7" spans="1:3" ht="14.4">
      <c r="A7" s="61"/>
      <c r="B7" s="83"/>
      <c r="C7" s="83"/>
    </row>
    <row r="8" spans="1:3">
      <c r="A8" s="64"/>
      <c r="B8" s="83"/>
      <c r="C8" s="83"/>
    </row>
    <row r="9" spans="1:3" ht="14.4">
      <c r="A9" s="81" t="s">
        <v>273</v>
      </c>
      <c r="B9" s="83"/>
      <c r="C9" s="83"/>
    </row>
  </sheetData>
  <phoneticPr fontId="1"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2442E-6BCB-4F99-8496-C7792542C59E}">
  <dimension ref="A1:C11"/>
  <sheetViews>
    <sheetView workbookViewId="0">
      <selection activeCell="F25" sqref="F25"/>
    </sheetView>
  </sheetViews>
  <sheetFormatPr defaultRowHeight="13.8"/>
  <cols>
    <col min="1" max="1" width="55.5546875" bestFit="1" customWidth="1"/>
    <col min="2" max="3" width="7.5546875" bestFit="1" customWidth="1"/>
  </cols>
  <sheetData>
    <row r="1" spans="1:3" ht="15" thickTop="1">
      <c r="A1" s="92" t="s">
        <v>282</v>
      </c>
      <c r="B1" s="92" t="s">
        <v>279</v>
      </c>
      <c r="C1" s="30" t="s">
        <v>280</v>
      </c>
    </row>
    <row r="2" spans="1:3" ht="14.4">
      <c r="A2" s="93" t="s">
        <v>283</v>
      </c>
      <c r="B2" s="94"/>
      <c r="C2" s="87"/>
    </row>
    <row r="3" spans="1:3" ht="14.4">
      <c r="A3" s="93" t="s">
        <v>284</v>
      </c>
      <c r="B3" s="94"/>
      <c r="C3" s="87"/>
    </row>
    <row r="4" spans="1:3" ht="14.4">
      <c r="A4" s="95" t="s">
        <v>285</v>
      </c>
      <c r="B4" s="94"/>
      <c r="C4" s="87"/>
    </row>
    <row r="5" spans="1:3" ht="14.4">
      <c r="A5" s="95" t="s">
        <v>286</v>
      </c>
      <c r="B5" s="94"/>
      <c r="C5" s="87"/>
    </row>
    <row r="6" spans="1:3" ht="14.4">
      <c r="A6" s="93" t="s">
        <v>287</v>
      </c>
      <c r="B6" s="94"/>
      <c r="C6" s="87"/>
    </row>
    <row r="7" spans="1:3" ht="14.4">
      <c r="A7" s="93" t="s">
        <v>284</v>
      </c>
      <c r="B7" s="94"/>
      <c r="C7" s="87"/>
    </row>
    <row r="8" spans="1:3" ht="14.4">
      <c r="A8" s="95" t="s">
        <v>288</v>
      </c>
      <c r="B8" s="94"/>
      <c r="C8" s="87"/>
    </row>
    <row r="9" spans="1:3" ht="14.4">
      <c r="A9" s="95" t="s">
        <v>286</v>
      </c>
      <c r="B9" s="94"/>
      <c r="C9" s="87"/>
    </row>
    <row r="10" spans="1:3" ht="15" thickBot="1">
      <c r="A10" s="96" t="s">
        <v>289</v>
      </c>
      <c r="B10" s="97"/>
      <c r="C10" s="90"/>
    </row>
    <row r="11" spans="1:3" ht="14.4" thickTop="1"/>
  </sheetData>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1D600-95D2-4399-A9ED-DE0E0FEFBBDD}">
  <dimension ref="A1:I3"/>
  <sheetViews>
    <sheetView view="pageBreakPreview" zoomScaleNormal="100" zoomScaleSheetLayoutView="100" workbookViewId="0">
      <selection activeCell="H253" sqref="H253"/>
    </sheetView>
  </sheetViews>
  <sheetFormatPr defaultRowHeight="13.8"/>
  <cols>
    <col min="2" max="2" width="36.44140625" customWidth="1"/>
    <col min="3" max="3" width="5.5546875" bestFit="1" customWidth="1"/>
    <col min="4" max="4" width="16.109375" bestFit="1" customWidth="1"/>
    <col min="5" max="5" width="9.5546875" bestFit="1" customWidth="1"/>
    <col min="6" max="6" width="16.5546875" style="70" bestFit="1" customWidth="1"/>
    <col min="7" max="7" width="15.44140625" style="70" bestFit="1" customWidth="1"/>
  </cols>
  <sheetData>
    <row r="1" spans="1:9">
      <c r="A1" t="s">
        <v>127</v>
      </c>
      <c r="B1" t="s">
        <v>1655</v>
      </c>
      <c r="C1" s="47" t="s">
        <v>1656</v>
      </c>
      <c r="D1" s="47" t="s">
        <v>1657</v>
      </c>
      <c r="E1" s="47" t="s">
        <v>1658</v>
      </c>
      <c r="F1" s="247" t="s">
        <v>1210</v>
      </c>
      <c r="G1" s="247" t="s">
        <v>1211</v>
      </c>
      <c r="H1" s="47" t="s">
        <v>1659</v>
      </c>
      <c r="I1" s="247">
        <f>SUM(F:F)-SUM(G:G)</f>
        <v>0</v>
      </c>
    </row>
    <row r="3" spans="1:9">
      <c r="A3" s="248"/>
      <c r="B3" s="249"/>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3182FE2F-4804-43F3-9287-B7B0EB04FEAC}">
          <x14:formula1>
            <xm:f>本期TB!$B$4:$B$251</xm:f>
          </x14:formula1>
          <xm:sqref>D2:D263</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AD9E0-C31B-40CF-AD7C-596CBB1E7A8D}">
  <dimension ref="A1:C11"/>
  <sheetViews>
    <sheetView workbookViewId="0">
      <selection activeCell="C9" sqref="C9"/>
    </sheetView>
  </sheetViews>
  <sheetFormatPr defaultRowHeight="13.8"/>
  <cols>
    <col min="1" max="1" width="53.44140625" bestFit="1" customWidth="1"/>
    <col min="2" max="3" width="13.88671875" bestFit="1" customWidth="1"/>
  </cols>
  <sheetData>
    <row r="1" spans="1:3" ht="15" thickTop="1">
      <c r="A1" s="92" t="s">
        <v>282</v>
      </c>
      <c r="B1" s="92" t="s">
        <v>279</v>
      </c>
      <c r="C1" s="98" t="s">
        <v>280</v>
      </c>
    </row>
    <row r="2" spans="1:3" ht="14.4">
      <c r="A2" s="93" t="s">
        <v>5</v>
      </c>
      <c r="B2" s="94"/>
      <c r="C2" s="99"/>
    </row>
    <row r="3" spans="1:3" ht="14.4">
      <c r="A3" s="93" t="s">
        <v>284</v>
      </c>
      <c r="B3" s="94"/>
      <c r="C3" s="99"/>
    </row>
    <row r="4" spans="1:3" ht="14.4">
      <c r="A4" s="95" t="s">
        <v>285</v>
      </c>
      <c r="B4" s="94"/>
      <c r="C4" s="99"/>
    </row>
    <row r="5" spans="1:3" ht="14.4">
      <c r="A5" s="95" t="s">
        <v>286</v>
      </c>
      <c r="B5" s="94"/>
      <c r="C5" s="99"/>
    </row>
    <row r="6" spans="1:3" ht="14.4">
      <c r="A6" s="93" t="s">
        <v>291</v>
      </c>
      <c r="B6" s="94"/>
      <c r="C6" s="99"/>
    </row>
    <row r="7" spans="1:3" ht="14.4">
      <c r="A7" s="93" t="s">
        <v>284</v>
      </c>
      <c r="B7" s="94"/>
      <c r="C7" s="99"/>
    </row>
    <row r="8" spans="1:3" ht="14.4">
      <c r="A8" s="95" t="s">
        <v>285</v>
      </c>
      <c r="B8" s="94"/>
      <c r="C8" s="99"/>
    </row>
    <row r="9" spans="1:3" ht="14.4">
      <c r="A9" s="95" t="s">
        <v>286</v>
      </c>
      <c r="B9" s="94"/>
      <c r="C9" s="99"/>
    </row>
    <row r="10" spans="1:3" ht="15" thickBot="1">
      <c r="A10" s="96" t="s">
        <v>289</v>
      </c>
      <c r="B10" s="97"/>
      <c r="C10" s="100"/>
    </row>
    <row r="11" spans="1:3" ht="14.4" thickTop="1"/>
  </sheetData>
  <phoneticPr fontId="1"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22F14-A8C2-4688-A66F-AD06EAF20658}">
  <dimension ref="A1:C10"/>
  <sheetViews>
    <sheetView workbookViewId="0">
      <selection activeCell="K24" sqref="K24"/>
    </sheetView>
  </sheetViews>
  <sheetFormatPr defaultRowHeight="13.8"/>
  <cols>
    <col min="1" max="1" width="11.88671875" customWidth="1"/>
    <col min="2" max="2" width="13.109375" customWidth="1"/>
    <col min="3" max="3" width="20.33203125" customWidth="1"/>
  </cols>
  <sheetData>
    <row r="1" spans="1:3" ht="14.4">
      <c r="A1" s="39" t="s">
        <v>292</v>
      </c>
      <c r="B1" s="39" t="s">
        <v>279</v>
      </c>
      <c r="C1" s="39" t="s">
        <v>280</v>
      </c>
    </row>
    <row r="2" spans="1:3" ht="14.4">
      <c r="A2" s="102"/>
      <c r="B2" s="62"/>
      <c r="C2" s="62"/>
    </row>
    <row r="3" spans="1:3" ht="14.4">
      <c r="A3" s="102"/>
      <c r="B3" s="62"/>
      <c r="C3" s="62"/>
    </row>
    <row r="4" spans="1:3" ht="14.4">
      <c r="A4" s="102"/>
      <c r="B4" s="62"/>
      <c r="C4" s="62"/>
    </row>
    <row r="5" spans="1:3" ht="14.4">
      <c r="A5" s="102"/>
      <c r="B5" s="62"/>
      <c r="C5" s="62"/>
    </row>
    <row r="6" spans="1:3" ht="14.4">
      <c r="A6" s="102"/>
      <c r="B6" s="62"/>
      <c r="C6" s="62"/>
    </row>
    <row r="7" spans="1:3" ht="14.4">
      <c r="A7" s="39"/>
      <c r="B7" s="62"/>
      <c r="C7" s="62"/>
    </row>
    <row r="8" spans="1:3">
      <c r="A8" s="65"/>
      <c r="B8" s="65"/>
      <c r="C8" s="65"/>
    </row>
    <row r="9" spans="1:3">
      <c r="A9" s="65"/>
      <c r="B9" s="65"/>
      <c r="C9" s="65"/>
    </row>
    <row r="10" spans="1:3">
      <c r="A10" s="103" t="s">
        <v>295</v>
      </c>
      <c r="B10" s="65"/>
      <c r="C10" s="65"/>
    </row>
  </sheetData>
  <phoneticPr fontId="1"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03C70-0CCC-41CE-A855-B84A72500625}">
  <dimension ref="A1:C4"/>
  <sheetViews>
    <sheetView workbookViewId="0">
      <selection activeCell="C18" sqref="C18"/>
    </sheetView>
  </sheetViews>
  <sheetFormatPr defaultRowHeight="13.8"/>
  <cols>
    <col min="1" max="4" width="30.5546875" customWidth="1"/>
  </cols>
  <sheetData>
    <row r="1" spans="1:3" ht="15">
      <c r="A1" s="104" t="s">
        <v>296</v>
      </c>
      <c r="B1" s="39" t="s">
        <v>279</v>
      </c>
      <c r="C1" s="39" t="s">
        <v>280</v>
      </c>
    </row>
    <row r="2" spans="1:3" ht="15">
      <c r="A2" s="105" t="s">
        <v>297</v>
      </c>
      <c r="B2" s="105"/>
      <c r="C2" s="105"/>
    </row>
    <row r="3" spans="1:3" ht="15">
      <c r="A3" s="105" t="s">
        <v>298</v>
      </c>
      <c r="B3" s="105"/>
      <c r="C3" s="105"/>
    </row>
    <row r="4" spans="1:3" ht="15">
      <c r="A4" s="104" t="s">
        <v>294</v>
      </c>
      <c r="B4" s="105"/>
      <c r="C4" s="105"/>
    </row>
  </sheetData>
  <phoneticPr fontId="1"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9908E-03F9-43C2-A7DE-8EC97B5B96B7}">
  <dimension ref="A1:G4"/>
  <sheetViews>
    <sheetView workbookViewId="0">
      <selection activeCell="G20" sqref="G20"/>
    </sheetView>
  </sheetViews>
  <sheetFormatPr defaultRowHeight="13.8"/>
  <cols>
    <col min="1" max="7" width="13.88671875" bestFit="1" customWidth="1"/>
  </cols>
  <sheetData>
    <row r="1" spans="1:7" ht="14.4">
      <c r="A1" s="38" t="s">
        <v>299</v>
      </c>
      <c r="B1" s="38" t="s">
        <v>307</v>
      </c>
      <c r="C1" s="38" t="s">
        <v>308</v>
      </c>
      <c r="D1" s="38" t="s">
        <v>309</v>
      </c>
      <c r="E1" s="38" t="s">
        <v>311</v>
      </c>
      <c r="F1" s="38" t="s">
        <v>313</v>
      </c>
      <c r="G1" s="38" t="s">
        <v>315</v>
      </c>
    </row>
    <row r="2" spans="1:7" ht="14.4">
      <c r="A2" s="102" t="s">
        <v>297</v>
      </c>
      <c r="B2" s="41"/>
      <c r="C2" s="41"/>
      <c r="D2" s="62"/>
      <c r="E2" s="41"/>
      <c r="F2" s="41"/>
      <c r="G2" s="62"/>
    </row>
    <row r="3" spans="1:7" ht="14.4">
      <c r="A3" s="102" t="s">
        <v>298</v>
      </c>
      <c r="B3" s="41"/>
      <c r="C3" s="41"/>
      <c r="D3" s="62"/>
      <c r="E3" s="41"/>
      <c r="F3" s="41"/>
      <c r="G3" s="62"/>
    </row>
    <row r="4" spans="1:7" ht="14.4">
      <c r="A4" s="39" t="s">
        <v>300</v>
      </c>
      <c r="B4" s="41"/>
      <c r="C4" s="41"/>
      <c r="D4" s="41"/>
      <c r="E4" s="41"/>
      <c r="F4" s="41"/>
      <c r="G4" s="41"/>
    </row>
  </sheetData>
  <phoneticPr fontId="1"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0B093-3156-4AD6-A60C-8788E9B5D6C8}">
  <dimension ref="A1:B4"/>
  <sheetViews>
    <sheetView workbookViewId="0">
      <selection activeCell="H21" sqref="H21"/>
    </sheetView>
  </sheetViews>
  <sheetFormatPr defaultRowHeight="13.8"/>
  <cols>
    <col min="1" max="1" width="13.88671875" bestFit="1" customWidth="1"/>
    <col min="2" max="2" width="16.109375" bestFit="1" customWidth="1"/>
  </cols>
  <sheetData>
    <row r="1" spans="1:2" ht="14.4">
      <c r="A1" s="39" t="s">
        <v>296</v>
      </c>
      <c r="B1" s="39" t="s">
        <v>301</v>
      </c>
    </row>
    <row r="2" spans="1:2" ht="14.4">
      <c r="A2" s="38" t="s">
        <v>297</v>
      </c>
      <c r="B2" s="109"/>
    </row>
    <row r="3" spans="1:2" ht="14.4">
      <c r="A3" s="38" t="s">
        <v>298</v>
      </c>
      <c r="B3" s="109"/>
    </row>
    <row r="4" spans="1:2" ht="14.4">
      <c r="A4" s="39" t="s">
        <v>294</v>
      </c>
      <c r="B4" s="109"/>
    </row>
  </sheetData>
  <phoneticPr fontId="1"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51586-1EFA-4733-A3C0-DA84AD41E990}">
  <dimension ref="A1:C4"/>
  <sheetViews>
    <sheetView workbookViewId="0">
      <selection activeCell="H26" sqref="H26"/>
    </sheetView>
  </sheetViews>
  <sheetFormatPr defaultRowHeight="13.8"/>
  <cols>
    <col min="1" max="1" width="13.88671875" style="108" bestFit="1" customWidth="1"/>
    <col min="2" max="2" width="22.109375" customWidth="1"/>
    <col min="3" max="3" width="19.5546875" customWidth="1"/>
  </cols>
  <sheetData>
    <row r="1" spans="1:3" ht="14.4">
      <c r="A1" s="38" t="s">
        <v>296</v>
      </c>
      <c r="B1" s="39" t="s">
        <v>303</v>
      </c>
      <c r="C1" s="39" t="s">
        <v>304</v>
      </c>
    </row>
    <row r="2" spans="1:3" ht="14.4">
      <c r="A2" s="38" t="s">
        <v>297</v>
      </c>
      <c r="B2" s="109"/>
      <c r="C2" s="109"/>
    </row>
    <row r="3" spans="1:3" ht="14.4">
      <c r="A3" s="38" t="s">
        <v>298</v>
      </c>
      <c r="B3" s="109"/>
      <c r="C3" s="109"/>
    </row>
    <row r="4" spans="1:3" ht="14.4">
      <c r="A4" s="39" t="s">
        <v>294</v>
      </c>
      <c r="B4" s="109"/>
      <c r="C4" s="109"/>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EBC9A-3078-4110-BAAD-CE055C234A2E}">
  <dimension ref="A1:B4"/>
  <sheetViews>
    <sheetView workbookViewId="0">
      <selection activeCell="G8" sqref="G8"/>
    </sheetView>
  </sheetViews>
  <sheetFormatPr defaultRowHeight="13.8"/>
  <cols>
    <col min="1" max="1" width="13.88671875" style="107" bestFit="1" customWidth="1"/>
    <col min="2" max="2" width="24.21875" customWidth="1"/>
  </cols>
  <sheetData>
    <row r="1" spans="1:2" ht="14.4">
      <c r="A1" s="112" t="s">
        <v>299</v>
      </c>
      <c r="B1" s="39" t="s">
        <v>302</v>
      </c>
    </row>
    <row r="2" spans="1:2" ht="14.4">
      <c r="A2" s="113" t="s">
        <v>297</v>
      </c>
      <c r="B2" s="109"/>
    </row>
    <row r="3" spans="1:2" ht="14.4">
      <c r="A3" s="113" t="s">
        <v>298</v>
      </c>
      <c r="B3" s="109"/>
    </row>
    <row r="4" spans="1:2" ht="14.4">
      <c r="A4" s="112" t="s">
        <v>300</v>
      </c>
      <c r="B4" s="109"/>
    </row>
  </sheetData>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A4AEA-F991-4FB9-8F48-C9D48B3D2955}">
  <dimension ref="A1:E8"/>
  <sheetViews>
    <sheetView workbookViewId="0">
      <selection activeCell="J22" sqref="J22"/>
    </sheetView>
  </sheetViews>
  <sheetFormatPr defaultRowHeight="13.8"/>
  <cols>
    <col min="1" max="1" width="18.77734375" customWidth="1"/>
    <col min="2" max="2" width="18.33203125" customWidth="1"/>
    <col min="3" max="3" width="12" customWidth="1"/>
    <col min="4" max="4" width="13" customWidth="1"/>
    <col min="5" max="5" width="16.21875" customWidth="1"/>
  </cols>
  <sheetData>
    <row r="1" spans="1:5" ht="14.4">
      <c r="A1" s="102" t="s">
        <v>316</v>
      </c>
      <c r="B1" s="39" t="s">
        <v>305</v>
      </c>
      <c r="C1" s="39" t="s">
        <v>306</v>
      </c>
      <c r="D1" s="39" t="s">
        <v>317</v>
      </c>
      <c r="E1" s="39" t="s">
        <v>318</v>
      </c>
    </row>
    <row r="2" spans="1:5" ht="14.4">
      <c r="A2" s="102" t="s">
        <v>297</v>
      </c>
      <c r="B2" s="62"/>
      <c r="C2" s="62"/>
      <c r="D2" s="62"/>
      <c r="E2" s="102"/>
    </row>
    <row r="3" spans="1:5" ht="14.4">
      <c r="A3" s="102"/>
      <c r="B3" s="62"/>
      <c r="C3" s="62"/>
      <c r="D3" s="62"/>
      <c r="E3" s="102"/>
    </row>
    <row r="4" spans="1:5" ht="14.4">
      <c r="A4" s="102"/>
      <c r="B4" s="62"/>
      <c r="C4" s="62"/>
      <c r="D4" s="62"/>
      <c r="E4" s="102"/>
    </row>
    <row r="5" spans="1:5" ht="14.4">
      <c r="A5" s="102" t="s">
        <v>298</v>
      </c>
      <c r="B5" s="62"/>
      <c r="C5" s="62"/>
      <c r="D5" s="62"/>
      <c r="E5" s="102"/>
    </row>
    <row r="6" spans="1:5" ht="14.4">
      <c r="A6" s="102"/>
      <c r="B6" s="62"/>
      <c r="C6" s="62"/>
      <c r="D6" s="62"/>
      <c r="E6" s="102"/>
    </row>
    <row r="7" spans="1:5" ht="14.4">
      <c r="A7" s="102"/>
      <c r="B7" s="62"/>
      <c r="C7" s="62"/>
      <c r="D7" s="62"/>
      <c r="E7" s="102"/>
    </row>
    <row r="8" spans="1:5" ht="14.4">
      <c r="A8" s="102" t="s">
        <v>320</v>
      </c>
      <c r="B8" s="62"/>
      <c r="C8" s="62"/>
      <c r="D8" s="62"/>
      <c r="E8" s="102"/>
    </row>
  </sheetData>
  <phoneticPr fontId="1"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3EE17-A7B7-4278-90FB-3D1710782D44}">
  <dimension ref="A1:D4"/>
  <sheetViews>
    <sheetView workbookViewId="0">
      <selection activeCell="A5" sqref="A5"/>
    </sheetView>
  </sheetViews>
  <sheetFormatPr defaultRowHeight="13.8"/>
  <cols>
    <col min="1" max="1" width="19" bestFit="1" customWidth="1"/>
    <col min="2" max="2" width="12.88671875" customWidth="1"/>
    <col min="3" max="3" width="13.88671875" customWidth="1"/>
    <col min="4" max="4" width="19.109375" customWidth="1"/>
  </cols>
  <sheetData>
    <row r="1" spans="1:4" ht="14.4">
      <c r="A1" s="38" t="s">
        <v>258</v>
      </c>
      <c r="B1" s="39" t="s">
        <v>307</v>
      </c>
      <c r="C1" s="39" t="s">
        <v>308</v>
      </c>
      <c r="D1" s="39" t="s">
        <v>323</v>
      </c>
    </row>
    <row r="2" spans="1:4" ht="14.4">
      <c r="A2" s="110" t="s">
        <v>321</v>
      </c>
      <c r="B2" s="62"/>
      <c r="C2" s="62"/>
      <c r="D2" s="62"/>
    </row>
    <row r="3" spans="1:4" ht="14.4">
      <c r="A3" s="110" t="s">
        <v>322</v>
      </c>
      <c r="B3" s="62"/>
      <c r="C3" s="62"/>
      <c r="D3" s="62"/>
    </row>
    <row r="4" spans="1:4" ht="14.4">
      <c r="A4" s="102" t="s">
        <v>1722</v>
      </c>
      <c r="B4" s="62"/>
      <c r="C4" s="62"/>
      <c r="D4" s="62"/>
    </row>
  </sheetData>
  <phoneticPr fontId="1"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E2F63-B306-4680-90D7-3457E6A997D3}">
  <dimension ref="A1:H4"/>
  <sheetViews>
    <sheetView workbookViewId="0">
      <selection activeCell="A5" sqref="A5"/>
    </sheetView>
  </sheetViews>
  <sheetFormatPr defaultRowHeight="13.8"/>
  <cols>
    <col min="1" max="1" width="13.88671875" bestFit="1" customWidth="1"/>
    <col min="2" max="2" width="7.5546875" bestFit="1" customWidth="1"/>
    <col min="3" max="7" width="15" bestFit="1" customWidth="1"/>
    <col min="8" max="8" width="7.5546875" bestFit="1" customWidth="1"/>
  </cols>
  <sheetData>
    <row r="1" spans="1:8" ht="14.4">
      <c r="A1" s="38" t="s">
        <v>258</v>
      </c>
      <c r="B1" s="39" t="s">
        <v>280</v>
      </c>
      <c r="C1" s="38" t="s">
        <v>324</v>
      </c>
      <c r="D1" s="38" t="s">
        <v>325</v>
      </c>
      <c r="E1" s="38" t="s">
        <v>326</v>
      </c>
      <c r="F1" s="38" t="s">
        <v>327</v>
      </c>
      <c r="G1" s="38" t="s">
        <v>328</v>
      </c>
      <c r="H1" s="38" t="s">
        <v>290</v>
      </c>
    </row>
    <row r="2" spans="1:8" ht="14.4">
      <c r="A2" s="102" t="s">
        <v>297</v>
      </c>
      <c r="B2" s="111"/>
      <c r="C2" s="111"/>
      <c r="D2" s="111"/>
      <c r="E2" s="111"/>
      <c r="F2" s="111"/>
      <c r="G2" s="111"/>
      <c r="H2" s="111">
        <f>B2+C2+D2-E2-F2-G2</f>
        <v>0</v>
      </c>
    </row>
    <row r="3" spans="1:8" ht="14.4">
      <c r="A3" s="102" t="s">
        <v>298</v>
      </c>
      <c r="B3" s="111"/>
      <c r="C3" s="111"/>
      <c r="D3" s="111"/>
      <c r="E3" s="111"/>
      <c r="F3" s="111"/>
      <c r="G3" s="111"/>
      <c r="H3" s="111">
        <f t="shared" ref="H3:H4" si="0">B3+C3+D3-E3-F3-G3</f>
        <v>0</v>
      </c>
    </row>
    <row r="4" spans="1:8" ht="14.4">
      <c r="A4" s="102" t="s">
        <v>1722</v>
      </c>
      <c r="B4" s="111">
        <f>SUM(B2:B3)</f>
        <v>0</v>
      </c>
      <c r="C4" s="111">
        <f t="shared" ref="C4:G4" si="1">SUM(C2:C3)</f>
        <v>0</v>
      </c>
      <c r="D4" s="111">
        <f t="shared" si="1"/>
        <v>0</v>
      </c>
      <c r="E4" s="111">
        <f t="shared" si="1"/>
        <v>0</v>
      </c>
      <c r="F4" s="111">
        <f t="shared" si="1"/>
        <v>0</v>
      </c>
      <c r="G4" s="111">
        <f t="shared" si="1"/>
        <v>0</v>
      </c>
      <c r="H4" s="111">
        <f t="shared" si="0"/>
        <v>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871FD-44D8-478B-A8EF-A31941DA2A57}">
  <dimension ref="A1:L256"/>
  <sheetViews>
    <sheetView view="pageBreakPreview" topLeftCell="A127" zoomScale="85" zoomScaleNormal="100" zoomScaleSheetLayoutView="85" workbookViewId="0">
      <selection activeCell="I32" sqref="I31:I32"/>
    </sheetView>
  </sheetViews>
  <sheetFormatPr defaultRowHeight="13.8"/>
  <cols>
    <col min="1" max="1" width="70.33203125" bestFit="1" customWidth="1"/>
    <col min="2" max="2" width="48.5546875" hidden="1" customWidth="1"/>
    <col min="3" max="4" width="9.21875" hidden="1" customWidth="1"/>
    <col min="5" max="5" width="14" bestFit="1" customWidth="1"/>
    <col min="6" max="7" width="16.21875" bestFit="1" customWidth="1"/>
    <col min="8" max="8" width="18.33203125" customWidth="1"/>
    <col min="9" max="9" width="15.33203125" customWidth="1"/>
    <col min="10" max="10" width="14.6640625" customWidth="1"/>
  </cols>
  <sheetData>
    <row r="1" spans="1:12">
      <c r="A1" s="47" t="s">
        <v>1212</v>
      </c>
      <c r="B1" s="215" t="s">
        <v>1213</v>
      </c>
      <c r="C1" s="47" t="s">
        <v>1214</v>
      </c>
      <c r="D1" s="47" t="s">
        <v>1215</v>
      </c>
      <c r="E1" s="47" t="s">
        <v>1216</v>
      </c>
      <c r="F1" s="47" t="s">
        <v>1217</v>
      </c>
      <c r="G1" s="47" t="s">
        <v>1211</v>
      </c>
      <c r="H1" s="47" t="s">
        <v>1218</v>
      </c>
    </row>
    <row r="2" spans="1:12">
      <c r="A2" s="216" t="s">
        <v>1219</v>
      </c>
      <c r="B2" s="216"/>
      <c r="C2" s="217"/>
      <c r="D2" s="217"/>
      <c r="E2" s="217"/>
      <c r="I2" t="s">
        <v>1220</v>
      </c>
      <c r="J2" t="s">
        <v>1221</v>
      </c>
      <c r="K2" t="s">
        <v>1222</v>
      </c>
      <c r="L2" t="s">
        <v>1223</v>
      </c>
    </row>
    <row r="3" spans="1:12">
      <c r="A3" s="218" t="s">
        <v>1224</v>
      </c>
      <c r="B3" s="218"/>
      <c r="C3" s="217"/>
      <c r="D3" s="217"/>
      <c r="E3" s="217">
        <f>SUM(E4:E6)</f>
        <v>0</v>
      </c>
      <c r="F3" s="217">
        <f t="shared" ref="F3:G3" si="0">SUM(C4:C6)</f>
        <v>0</v>
      </c>
      <c r="G3" s="217">
        <f t="shared" si="0"/>
        <v>0</v>
      </c>
      <c r="H3" s="217">
        <f>SUM(H4:H6)</f>
        <v>0</v>
      </c>
    </row>
    <row r="4" spans="1:12">
      <c r="A4" s="218" t="s">
        <v>1225</v>
      </c>
      <c r="B4" s="219" t="s">
        <v>1226</v>
      </c>
      <c r="C4" s="217"/>
      <c r="D4" s="217"/>
      <c r="E4" s="220">
        <f>IF(K4=L4,_xlfn.IFNA(VLOOKUP(I4,科目余额表!B:M,12,0),0),-_xlfn.IFNA(VLOOKUP(I4,科目余额表!B:M,12,0),0))</f>
        <v>0</v>
      </c>
      <c r="F4" s="221">
        <f>ROUND(SUMIF(上期ETY!D:D,B4,上期ETY!F:F),2)</f>
        <v>0</v>
      </c>
      <c r="G4" s="221">
        <f>ROUND(SUMIF(上期ETY!D:D,B4,上期ETY!G:G),2)</f>
        <v>0</v>
      </c>
      <c r="H4" s="222">
        <f>ROUND(E4+F4-G4,2)</f>
        <v>0</v>
      </c>
      <c r="I4" t="s">
        <v>1227</v>
      </c>
      <c r="K4" t="s">
        <v>1228</v>
      </c>
      <c r="L4" t="str">
        <f>_xlfn.IFNA(VLOOKUP(I4,科目余额表!B:M,11,0),K4)</f>
        <v>借</v>
      </c>
    </row>
    <row r="5" spans="1:12">
      <c r="A5" s="218" t="s">
        <v>1229</v>
      </c>
      <c r="B5" s="219" t="s">
        <v>1230</v>
      </c>
      <c r="C5" s="217"/>
      <c r="D5" s="217"/>
      <c r="E5" s="220">
        <f>IF(K5=L5,_xlfn.IFNA(VLOOKUP(I5,科目余额表!B:M,12,0),0),-_xlfn.IFNA(VLOOKUP(I5,科目余额表!B:M,12,0),0))</f>
        <v>0</v>
      </c>
      <c r="F5" s="221">
        <f>ROUND(SUMIF(上期ETY!D:D,B5,上期ETY!F:F),2)</f>
        <v>0</v>
      </c>
      <c r="G5" s="221">
        <f>ROUND(SUMIF(上期ETY!D:D,B5,上期ETY!G:G),2)</f>
        <v>0</v>
      </c>
      <c r="H5" s="222">
        <f>ROUND(E5+F5-G5,2)</f>
        <v>0</v>
      </c>
      <c r="I5" t="s">
        <v>1231</v>
      </c>
      <c r="K5" t="s">
        <v>1228</v>
      </c>
      <c r="L5" t="str">
        <f>_xlfn.IFNA(VLOOKUP(I5,科目余额表!B:M,11,0),K5)</f>
        <v>借</v>
      </c>
    </row>
    <row r="6" spans="1:12">
      <c r="A6" s="218" t="s">
        <v>1232</v>
      </c>
      <c r="B6" s="219" t="s">
        <v>272</v>
      </c>
      <c r="C6" s="217"/>
      <c r="D6" s="217"/>
      <c r="E6" s="220">
        <f>IF(K6=L6,_xlfn.IFNA(VLOOKUP(I6,科目余额表!B:M,12,0),0),-_xlfn.IFNA(VLOOKUP(I6,科目余额表!B:M,12,0),0))</f>
        <v>0</v>
      </c>
      <c r="F6" s="221">
        <f>ROUND(SUMIF(上期ETY!D:D,B6,上期ETY!F:F),2)</f>
        <v>0</v>
      </c>
      <c r="G6" s="221">
        <f>ROUND(SUMIF(上期ETY!D:D,B6,上期ETY!G:G),2)</f>
        <v>0</v>
      </c>
      <c r="H6" s="222">
        <f t="shared" ref="H6:H54" si="1">ROUND(E6+F6-G6,2)</f>
        <v>0</v>
      </c>
      <c r="I6" t="s">
        <v>1233</v>
      </c>
      <c r="K6" t="s">
        <v>1228</v>
      </c>
      <c r="L6" t="str">
        <f>_xlfn.IFNA(VLOOKUP(I6,科目余额表!B:M,11,0),K6)</f>
        <v>借</v>
      </c>
    </row>
    <row r="7" spans="1:12">
      <c r="A7" s="218" t="s">
        <v>1234</v>
      </c>
      <c r="B7" s="219" t="s">
        <v>1235</v>
      </c>
      <c r="C7" s="217"/>
      <c r="D7" s="217"/>
      <c r="E7" s="220">
        <f>IF(K7=L7,_xlfn.IFNA(VLOOKUP(I7,科目余额表!B:M,12,0),0),-_xlfn.IFNA(VLOOKUP(I7,科目余额表!B:M,12,0),0))</f>
        <v>0</v>
      </c>
      <c r="F7" s="221">
        <f>ROUND(SUMIF(上期ETY!D:D,B7,上期ETY!F:F),2)</f>
        <v>0</v>
      </c>
      <c r="G7" s="221">
        <f>ROUND(SUMIF(上期ETY!D:D,B7,上期ETY!G:G),2)</f>
        <v>0</v>
      </c>
      <c r="H7" s="222">
        <f t="shared" si="1"/>
        <v>0</v>
      </c>
      <c r="I7" t="s">
        <v>1236</v>
      </c>
      <c r="K7" t="s">
        <v>1228</v>
      </c>
      <c r="L7" t="str">
        <f>_xlfn.IFNA(VLOOKUP(I7,科目余额表!B:M,11,0),K7)</f>
        <v>借</v>
      </c>
    </row>
    <row r="8" spans="1:12">
      <c r="A8" s="218" t="s">
        <v>1237</v>
      </c>
      <c r="B8" s="219" t="s">
        <v>1238</v>
      </c>
      <c r="C8" s="217"/>
      <c r="D8" s="217"/>
      <c r="E8" s="220">
        <f>IF(K8=L8,_xlfn.IFNA(VLOOKUP(I8,科目余额表!B:M,12,0),0),-_xlfn.IFNA(VLOOKUP(I8,科目余额表!B:M,12,0),0))</f>
        <v>0</v>
      </c>
      <c r="F8" s="221">
        <f>ROUND(SUMIF(上期ETY!D:D,B8,上期ETY!F:F),2)</f>
        <v>0</v>
      </c>
      <c r="G8" s="221">
        <f>ROUND(SUMIF(上期ETY!D:D,B8,上期ETY!G:G),2)</f>
        <v>0</v>
      </c>
      <c r="H8" s="222">
        <f t="shared" si="1"/>
        <v>0</v>
      </c>
      <c r="I8" t="s">
        <v>1239</v>
      </c>
      <c r="K8" t="s">
        <v>1228</v>
      </c>
      <c r="L8" t="str">
        <f>_xlfn.IFNA(VLOOKUP(I8,科目余额表!B:M,11,0),K8)</f>
        <v>借</v>
      </c>
    </row>
    <row r="9" spans="1:12">
      <c r="A9" s="223" t="s">
        <v>1240</v>
      </c>
      <c r="B9" s="219" t="s">
        <v>5</v>
      </c>
      <c r="C9" s="217"/>
      <c r="D9" s="224" t="s">
        <v>1241</v>
      </c>
      <c r="E9" s="220">
        <f>IF(K9=L9,_xlfn.IFNA(VLOOKUP(I9,科目余额表!B:M,12,0),0),-_xlfn.IFNA(VLOOKUP(I9,科目余额表!B:M,12,0),0))</f>
        <v>0</v>
      </c>
      <c r="F9" s="221">
        <f>ROUND(SUMIF(上期ETY!D:D,B9,上期ETY!F:F),2)</f>
        <v>0</v>
      </c>
      <c r="G9" s="221">
        <f>ROUND(SUMIF(上期ETY!D:D,B9,上期ETY!G:G),2)</f>
        <v>0</v>
      </c>
      <c r="H9" s="222">
        <f t="shared" si="1"/>
        <v>0</v>
      </c>
      <c r="I9" t="s">
        <v>5</v>
      </c>
      <c r="K9" t="s">
        <v>1228</v>
      </c>
      <c r="L9" t="str">
        <f>_xlfn.IFNA(VLOOKUP(I9,科目余额表!B:M,11,0),K9)</f>
        <v>借</v>
      </c>
    </row>
    <row r="10" spans="1:12">
      <c r="A10" s="223" t="s">
        <v>1242</v>
      </c>
      <c r="B10" s="219" t="s">
        <v>3</v>
      </c>
      <c r="C10" s="224" t="s">
        <v>1243</v>
      </c>
      <c r="D10" s="224"/>
      <c r="E10" s="220">
        <f>IF(K10=L10,_xlfn.IFNA(VLOOKUP(I10,科目余额表!B:M,12,0),0),-_xlfn.IFNA(VLOOKUP(I10,科目余额表!B:M,12,0),0))</f>
        <v>0</v>
      </c>
      <c r="F10" s="221">
        <f>ROUND(SUMIF(上期ETY!D:D,B10,上期ETY!F:F),2)</f>
        <v>0</v>
      </c>
      <c r="G10" s="221">
        <f>ROUND(SUMIF(上期ETY!D:D,B10,上期ETY!G:G),2)</f>
        <v>0</v>
      </c>
      <c r="H10" s="222">
        <f t="shared" si="1"/>
        <v>0</v>
      </c>
      <c r="I10" t="s">
        <v>3</v>
      </c>
      <c r="K10" t="s">
        <v>1228</v>
      </c>
      <c r="L10" t="str">
        <f>_xlfn.IFNA(VLOOKUP(I10,科目余额表!B:M,11,0),K10)</f>
        <v>借</v>
      </c>
    </row>
    <row r="11" spans="1:12">
      <c r="A11" s="219" t="s">
        <v>1244</v>
      </c>
      <c r="B11" s="219" t="s">
        <v>673</v>
      </c>
      <c r="C11" s="217"/>
      <c r="D11" s="217"/>
      <c r="E11" s="220">
        <f>IF(K11=L11,_xlfn.IFNA(VLOOKUP(I11,科目余额表!B:M,12,0),0),-_xlfn.IFNA(VLOOKUP(I11,科目余额表!B:M,12,0),0))</f>
        <v>0</v>
      </c>
      <c r="F11" s="221">
        <f>ROUND(SUMIF(上期ETY!D:D,B11,上期ETY!F:F),2)</f>
        <v>0</v>
      </c>
      <c r="G11" s="221">
        <f>ROUND(SUMIF(上期ETY!D:D,B11,上期ETY!G:G),2)</f>
        <v>0</v>
      </c>
      <c r="H11" s="222">
        <f t="shared" si="1"/>
        <v>0</v>
      </c>
      <c r="I11" t="s">
        <v>673</v>
      </c>
      <c r="K11" t="s">
        <v>1228</v>
      </c>
      <c r="L11" t="str">
        <f>_xlfn.IFNA(VLOOKUP(I11,科目余额表!B:M,11,0),K11)</f>
        <v>借</v>
      </c>
    </row>
    <row r="12" spans="1:12">
      <c r="A12" s="219" t="s">
        <v>1245</v>
      </c>
      <c r="B12" s="219" t="s">
        <v>1246</v>
      </c>
      <c r="C12" s="217"/>
      <c r="D12" s="217"/>
      <c r="E12" s="220">
        <f>IF(K12=L12,_xlfn.IFNA(VLOOKUP(I12,科目余额表!B:M,12,0),0),-_xlfn.IFNA(VLOOKUP(I12,科目余额表!B:M,12,0),0))</f>
        <v>0</v>
      </c>
      <c r="F12" s="221">
        <f>ROUND(SUMIF(上期ETY!D:D,B12,上期ETY!F:F),2)</f>
        <v>0</v>
      </c>
      <c r="G12" s="221">
        <f>ROUND(SUMIF(上期ETY!D:D,B12,上期ETY!G:G),2)</f>
        <v>0</v>
      </c>
      <c r="H12" s="222">
        <f t="shared" si="1"/>
        <v>0</v>
      </c>
      <c r="I12" t="s">
        <v>6</v>
      </c>
      <c r="K12" t="s">
        <v>1228</v>
      </c>
      <c r="L12" t="str">
        <f>_xlfn.IFNA(VLOOKUP(I12,科目余额表!B:M,11,0),K12)</f>
        <v>借</v>
      </c>
    </row>
    <row r="13" spans="1:12">
      <c r="A13" s="219" t="s">
        <v>1247</v>
      </c>
      <c r="B13" s="219" t="s">
        <v>1248</v>
      </c>
      <c r="C13" s="217"/>
      <c r="D13" s="217"/>
      <c r="E13" s="220">
        <f>IF(K13=L13,_xlfn.IFNA(VLOOKUP(I13,科目余额表!B:M,12,0),0),-_xlfn.IFNA(VLOOKUP(I13,科目余额表!B:M,12,0),0))</f>
        <v>0</v>
      </c>
      <c r="F13" s="221">
        <f>ROUND(SUMIF(上期ETY!D:D,B13,上期ETY!F:F),2)</f>
        <v>0</v>
      </c>
      <c r="G13" s="221">
        <f>ROUND(SUMIF(上期ETY!D:D,B13,上期ETY!G:G),2)</f>
        <v>0</v>
      </c>
      <c r="H13" s="222">
        <f>ROUND(E13-F13+G13,2)</f>
        <v>0</v>
      </c>
      <c r="I13" t="s">
        <v>1249</v>
      </c>
      <c r="K13" t="s">
        <v>1250</v>
      </c>
      <c r="L13" t="str">
        <f>_xlfn.IFNA(VLOOKUP(I13,科目余额表!B:M,11,0),K13)</f>
        <v>贷</v>
      </c>
    </row>
    <row r="14" spans="1:12">
      <c r="A14" s="218" t="s">
        <v>1251</v>
      </c>
      <c r="B14" s="219"/>
      <c r="C14" s="217"/>
      <c r="D14" s="217"/>
      <c r="E14" s="217">
        <f>E12-E13</f>
        <v>0</v>
      </c>
      <c r="F14" s="217">
        <f t="shared" ref="F14:H14" si="2">F12-F13</f>
        <v>0</v>
      </c>
      <c r="G14" s="217">
        <f t="shared" si="2"/>
        <v>0</v>
      </c>
      <c r="H14" s="217">
        <f t="shared" si="2"/>
        <v>0</v>
      </c>
      <c r="L14">
        <f>_xlfn.IFNA(VLOOKUP(I14,科目余额表!B:M,11,0),K14)</f>
        <v>0</v>
      </c>
    </row>
    <row r="15" spans="1:12">
      <c r="A15" s="218" t="s">
        <v>1252</v>
      </c>
      <c r="B15" s="219" t="s">
        <v>1253</v>
      </c>
      <c r="C15" s="217"/>
      <c r="D15" s="217"/>
      <c r="E15" s="220">
        <f>IF(K15=L15,_xlfn.IFNA(VLOOKUP(I15,科目余额表!B:M,12,0),0),-_xlfn.IFNA(VLOOKUP(I15,科目余额表!B:M,12,0),0))</f>
        <v>0</v>
      </c>
      <c r="F15" s="221">
        <f>ROUND(SUMIF(上期ETY!D:D,B15,上期ETY!F:F),2)</f>
        <v>0</v>
      </c>
      <c r="G15" s="221">
        <f>ROUND(SUMIF(上期ETY!D:D,B15,上期ETY!G:G),2)</f>
        <v>0</v>
      </c>
      <c r="H15" s="222">
        <f t="shared" si="1"/>
        <v>0</v>
      </c>
      <c r="I15" t="s">
        <v>9</v>
      </c>
      <c r="K15" t="s">
        <v>1228</v>
      </c>
      <c r="L15" t="str">
        <f>_xlfn.IFNA(VLOOKUP(I15,科目余额表!B:M,11,0),K15)</f>
        <v>借</v>
      </c>
    </row>
    <row r="16" spans="1:12">
      <c r="A16" s="218" t="s">
        <v>1254</v>
      </c>
      <c r="B16" s="219" t="s">
        <v>1255</v>
      </c>
      <c r="C16" s="217"/>
      <c r="D16" s="217"/>
      <c r="E16" s="220">
        <f>IF(K16=L16,_xlfn.IFNA(VLOOKUP(I16,科目余额表!B:M,12,0),0),-_xlfn.IFNA(VLOOKUP(I16,科目余额表!B:M,12,0),0))</f>
        <v>0</v>
      </c>
      <c r="F16" s="221">
        <f>ROUND(SUMIF(上期ETY!D:D,B16,上期ETY!F:F),2)</f>
        <v>0</v>
      </c>
      <c r="G16" s="221">
        <f>ROUND(SUMIF(上期ETY!D:D,B16,上期ETY!G:G),2)</f>
        <v>0</v>
      </c>
      <c r="H16" s="222">
        <f>ROUND(E16-F16+G16,2)</f>
        <v>0</v>
      </c>
      <c r="I16" t="s">
        <v>1256</v>
      </c>
      <c r="K16" t="s">
        <v>1250</v>
      </c>
      <c r="L16" t="str">
        <f>_xlfn.IFNA(VLOOKUP(I16,科目余额表!B:M,11,0),K16)</f>
        <v>贷</v>
      </c>
    </row>
    <row r="17" spans="1:12">
      <c r="A17" s="219" t="s">
        <v>1257</v>
      </c>
      <c r="B17" s="219"/>
      <c r="C17" s="217"/>
      <c r="D17" s="217"/>
      <c r="E17" s="217">
        <f>E15-E16</f>
        <v>0</v>
      </c>
      <c r="F17" s="217">
        <f t="shared" ref="F17:H17" si="3">F15-F16</f>
        <v>0</v>
      </c>
      <c r="G17" s="217"/>
      <c r="H17" s="217">
        <f t="shared" si="3"/>
        <v>0</v>
      </c>
      <c r="L17">
        <f>_xlfn.IFNA(VLOOKUP(I17,科目余额表!B:M,11,0),K17)</f>
        <v>0</v>
      </c>
    </row>
    <row r="18" spans="1:12">
      <c r="A18" s="219" t="s">
        <v>1258</v>
      </c>
      <c r="B18" s="219" t="s">
        <v>7</v>
      </c>
      <c r="C18" s="217"/>
      <c r="D18" s="224" t="s">
        <v>1241</v>
      </c>
      <c r="E18" s="220">
        <f>IF(K18=L18,_xlfn.IFNA(VLOOKUP(I18,科目余额表!B:M,12,0),0),-_xlfn.IFNA(VLOOKUP(I18,科目余额表!B:M,12,0),0))</f>
        <v>0</v>
      </c>
      <c r="F18" s="221">
        <f>ROUND(SUMIF(上期ETY!D:D,B18,上期ETY!F:F),2)</f>
        <v>0</v>
      </c>
      <c r="G18" s="221">
        <f>ROUND(SUMIF(上期ETY!D:D,B18,上期ETY!G:G),2)</f>
        <v>0</v>
      </c>
      <c r="H18" s="222">
        <f t="shared" si="1"/>
        <v>0</v>
      </c>
      <c r="I18" t="s">
        <v>7</v>
      </c>
      <c r="K18" t="s">
        <v>1228</v>
      </c>
      <c r="L18" t="str">
        <f>_xlfn.IFNA(VLOOKUP(I18,科目余额表!B:M,11,0),K18)</f>
        <v>借</v>
      </c>
    </row>
    <row r="19" spans="1:12">
      <c r="A19" s="218" t="s">
        <v>1259</v>
      </c>
      <c r="B19" s="219" t="s">
        <v>1260</v>
      </c>
      <c r="C19" s="217"/>
      <c r="D19" s="217"/>
      <c r="E19" s="220">
        <f>IF(K19=L19,_xlfn.IFNA(VLOOKUP(I19,科目余额表!B:M,12,0),0),-_xlfn.IFNA(VLOOKUP(I19,科目余额表!B:M,12,0),0))</f>
        <v>0</v>
      </c>
      <c r="F19" s="221">
        <f>ROUND(SUMIF(上期ETY!D:D,B19,上期ETY!F:F),2)</f>
        <v>0</v>
      </c>
      <c r="G19" s="221">
        <f>ROUND(SUMIF(上期ETY!D:D,B19,上期ETY!G:G),2)</f>
        <v>0</v>
      </c>
      <c r="H19" s="222">
        <f t="shared" si="1"/>
        <v>0</v>
      </c>
      <c r="I19" t="s">
        <v>1261</v>
      </c>
      <c r="K19" t="s">
        <v>1228</v>
      </c>
      <c r="L19" t="str">
        <f>_xlfn.IFNA(VLOOKUP(I19,科目余额表!B:M,11,0),K19)</f>
        <v>借</v>
      </c>
    </row>
    <row r="20" spans="1:12">
      <c r="A20" s="218" t="s">
        <v>1262</v>
      </c>
      <c r="B20" s="219" t="s">
        <v>1263</v>
      </c>
      <c r="C20" s="217"/>
      <c r="D20" s="217"/>
      <c r="E20" s="220">
        <f>IF(K20=L20,_xlfn.IFNA(VLOOKUP(I20,科目余额表!B:M,12,0),0),-_xlfn.IFNA(VLOOKUP(I20,科目余额表!B:M,12,0),0))</f>
        <v>0</v>
      </c>
      <c r="F20" s="221">
        <f>ROUND(SUMIF(上期ETY!D:D,B20,上期ETY!F:F),2)</f>
        <v>0</v>
      </c>
      <c r="G20" s="221">
        <f>ROUND(SUMIF(上期ETY!D:D,B20,上期ETY!G:G),2)</f>
        <v>0</v>
      </c>
      <c r="H20" s="222">
        <f t="shared" si="1"/>
        <v>0</v>
      </c>
      <c r="I20" t="s">
        <v>1263</v>
      </c>
      <c r="K20" t="s">
        <v>1228</v>
      </c>
      <c r="L20" t="str">
        <f>_xlfn.IFNA(VLOOKUP(I20,科目余额表!B:M,11,0),K20)</f>
        <v>借</v>
      </c>
    </row>
    <row r="21" spans="1:12">
      <c r="A21" s="218" t="s">
        <v>1264</v>
      </c>
      <c r="B21" s="219" t="s">
        <v>1265</v>
      </c>
      <c r="C21" s="217"/>
      <c r="D21" s="217"/>
      <c r="E21" s="220">
        <f>IF(K21=L21,_xlfn.IFNA(VLOOKUP(I21,科目余额表!B:M,12,0),0),-_xlfn.IFNA(VLOOKUP(I21,科目余额表!B:M,12,0),0))</f>
        <v>0</v>
      </c>
      <c r="F21" s="221">
        <f>ROUND(SUMIF(上期ETY!D:D,B21,上期ETY!F:F),2)</f>
        <v>0</v>
      </c>
      <c r="G21" s="221">
        <f>ROUND(SUMIF(上期ETY!D:D,B21,上期ETY!G:G),2)</f>
        <v>0</v>
      </c>
      <c r="H21" s="222">
        <f t="shared" si="1"/>
        <v>0</v>
      </c>
      <c r="I21" t="s">
        <v>1265</v>
      </c>
      <c r="K21" t="s">
        <v>1228</v>
      </c>
      <c r="L21" t="str">
        <f>_xlfn.IFNA(VLOOKUP(I21,科目余额表!B:M,11,0),K21)</f>
        <v>借</v>
      </c>
    </row>
    <row r="22" spans="1:12">
      <c r="A22" s="218" t="s">
        <v>1266</v>
      </c>
      <c r="B22" s="219" t="s">
        <v>1267</v>
      </c>
      <c r="C22" s="217"/>
      <c r="D22" s="217"/>
      <c r="E22" s="220">
        <f>IF(K22=L22,_xlfn.IFNA(VLOOKUP(I22,科目余额表!B:M,12,0),0),-_xlfn.IFNA(VLOOKUP(I22,科目余额表!B:M,12,0),0))</f>
        <v>0</v>
      </c>
      <c r="F22" s="221">
        <f>ROUND(SUMIF(上期ETY!D:D,B22,上期ETY!F:F),2)</f>
        <v>0</v>
      </c>
      <c r="G22" s="221">
        <f>ROUND(SUMIF(上期ETY!D:D,B22,上期ETY!G:G),2)</f>
        <v>0</v>
      </c>
      <c r="H22" s="222">
        <f t="shared" si="1"/>
        <v>0</v>
      </c>
      <c r="I22" t="s">
        <v>1267</v>
      </c>
      <c r="K22" t="s">
        <v>1228</v>
      </c>
      <c r="L22" t="str">
        <f>_xlfn.IFNA(VLOOKUP(I22,科目余额表!B:M,11,0),K22)</f>
        <v>借</v>
      </c>
    </row>
    <row r="23" spans="1:12">
      <c r="A23" s="218" t="s">
        <v>1268</v>
      </c>
      <c r="B23" s="219" t="s">
        <v>1269</v>
      </c>
      <c r="C23" s="217"/>
      <c r="D23" s="217"/>
      <c r="E23" s="220">
        <f>IF(K23=L23,_xlfn.IFNA(VLOOKUP(I23,科目余额表!B:M,12,0),0),-_xlfn.IFNA(VLOOKUP(I23,科目余额表!B:M,12,0),0))</f>
        <v>0</v>
      </c>
      <c r="F23" s="221">
        <f>ROUND(SUMIF(上期ETY!D:D,B23,上期ETY!F:F),2)</f>
        <v>0</v>
      </c>
      <c r="G23" s="221">
        <f>ROUND(SUMIF(上期ETY!D:D,B23,上期ETY!G:G),2)</f>
        <v>0</v>
      </c>
      <c r="H23" s="222">
        <f t="shared" si="1"/>
        <v>0</v>
      </c>
      <c r="I23" t="s">
        <v>427</v>
      </c>
      <c r="K23" t="s">
        <v>1228</v>
      </c>
      <c r="L23" t="str">
        <f>_xlfn.IFNA(VLOOKUP(I23,科目余额表!B:M,11,0),K23)</f>
        <v>借</v>
      </c>
    </row>
    <row r="24" spans="1:12">
      <c r="A24" s="218" t="s">
        <v>1270</v>
      </c>
      <c r="B24" s="219" t="s">
        <v>1271</v>
      </c>
      <c r="C24" s="217"/>
      <c r="D24" s="217"/>
      <c r="E24" s="220">
        <f>IF(K24=L24,_xlfn.IFNA(VLOOKUP(I24,科目余额表!B:M,12,0),0),-_xlfn.IFNA(VLOOKUP(I24,科目余额表!B:M,12,0),0))</f>
        <v>0</v>
      </c>
      <c r="F24" s="221">
        <f>ROUND(SUMIF(上期ETY!D:D,B24,上期ETY!F:F),2)</f>
        <v>0</v>
      </c>
      <c r="G24" s="221">
        <f>ROUND(SUMIF(上期ETY!D:D,B24,上期ETY!G:G),2)</f>
        <v>0</v>
      </c>
      <c r="H24" s="222">
        <f>ROUND(E24-F24+G24,2)</f>
        <v>0</v>
      </c>
      <c r="I24" t="s">
        <v>1272</v>
      </c>
      <c r="K24" t="s">
        <v>1250</v>
      </c>
      <c r="L24" t="str">
        <f>_xlfn.IFNA(VLOOKUP(I24,科目余额表!B:M,11,0),K24)</f>
        <v>贷</v>
      </c>
    </row>
    <row r="25" spans="1:12">
      <c r="A25" s="218" t="s">
        <v>1273</v>
      </c>
      <c r="B25" s="219"/>
      <c r="C25" s="217"/>
      <c r="D25" s="217"/>
      <c r="E25" s="217">
        <f>E23-E24</f>
        <v>0</v>
      </c>
      <c r="F25" s="221">
        <f>ROUND(SUMIF(上期ETY!D:D,B25,上期ETY!F:F),2)</f>
        <v>0</v>
      </c>
      <c r="G25" s="221">
        <f>ROUND(SUMIF(上期ETY!D:D,B25,上期ETY!G:G),2)</f>
        <v>0</v>
      </c>
      <c r="H25" s="222">
        <f>H23-H24</f>
        <v>0</v>
      </c>
      <c r="L25">
        <f>_xlfn.IFNA(VLOOKUP(I25,科目余额表!B:M,11,0),K25)</f>
        <v>0</v>
      </c>
    </row>
    <row r="26" spans="1:12">
      <c r="A26" s="218" t="s">
        <v>1274</v>
      </c>
      <c r="B26" s="219" t="s">
        <v>1275</v>
      </c>
      <c r="C26" s="217"/>
      <c r="D26" s="217"/>
      <c r="E26" s="220">
        <f>IF(K26=L26,_xlfn.IFNA(VLOOKUP(I26,科目余额表!B:M,12,0),0),-_xlfn.IFNA(VLOOKUP(I26,科目余额表!B:M,12,0),0))</f>
        <v>0</v>
      </c>
      <c r="F26" s="221">
        <f>ROUND(SUMIF(上期ETY!D:D,B26,上期ETY!F:F),2)</f>
        <v>0</v>
      </c>
      <c r="G26" s="221">
        <f>ROUND(SUMIF(上期ETY!D:D,B26,上期ETY!G:G),2)</f>
        <v>0</v>
      </c>
      <c r="H26" s="222">
        <f t="shared" si="1"/>
        <v>0</v>
      </c>
      <c r="I26" t="s">
        <v>428</v>
      </c>
      <c r="K26" t="s">
        <v>1228</v>
      </c>
      <c r="L26" t="str">
        <f>_xlfn.IFNA(VLOOKUP(I26,科目余额表!B:M,11,0),K26)</f>
        <v>借</v>
      </c>
    </row>
    <row r="27" spans="1:12">
      <c r="A27" s="218" t="s">
        <v>1276</v>
      </c>
      <c r="B27" s="219" t="s">
        <v>1277</v>
      </c>
      <c r="C27" s="217"/>
      <c r="D27" s="217"/>
      <c r="E27" s="220">
        <f>IF(K27=L27,_xlfn.IFNA(VLOOKUP(I27,科目余额表!B:M,12,0),0),-_xlfn.IFNA(VLOOKUP(I27,科目余额表!B:M,12,0),0))</f>
        <v>0</v>
      </c>
      <c r="F27" s="221">
        <f>ROUND(SUMIF(上期ETY!D:D,B27,上期ETY!F:F),2)</f>
        <v>0</v>
      </c>
      <c r="G27" s="221">
        <f>ROUND(SUMIF(上期ETY!D:D,B27,上期ETY!G:G),2)</f>
        <v>0</v>
      </c>
      <c r="H27" s="222">
        <f t="shared" si="1"/>
        <v>0</v>
      </c>
      <c r="I27" t="s">
        <v>10</v>
      </c>
      <c r="K27" t="s">
        <v>1228</v>
      </c>
      <c r="L27" t="str">
        <f>_xlfn.IFNA(VLOOKUP(I27,科目余额表!B:M,11,0),K27)</f>
        <v>借</v>
      </c>
    </row>
    <row r="28" spans="1:12">
      <c r="A28" s="218" t="s">
        <v>1278</v>
      </c>
      <c r="B28" s="219" t="s">
        <v>1279</v>
      </c>
      <c r="C28" s="217"/>
      <c r="D28" s="217"/>
      <c r="E28" s="220">
        <f>IF(K28=L28,_xlfn.IFNA(VLOOKUP(I28,科目余额表!B:M,12,0),0),-_xlfn.IFNA(VLOOKUP(I28,科目余额表!B:M,12,0),0))</f>
        <v>0</v>
      </c>
      <c r="F28" s="221">
        <f>ROUND(SUMIF(上期ETY!D:D,B28,上期ETY!F:F),2)</f>
        <v>0</v>
      </c>
      <c r="G28" s="221">
        <f>ROUND(SUMIF(上期ETY!D:D,B28,上期ETY!G:G),2)</f>
        <v>0</v>
      </c>
      <c r="H28" s="222">
        <f>ROUND(E28-F28+G28,2)</f>
        <v>0</v>
      </c>
      <c r="I28" t="s">
        <v>1280</v>
      </c>
      <c r="K28" t="s">
        <v>1250</v>
      </c>
      <c r="L28" t="str">
        <f>_xlfn.IFNA(VLOOKUP(I28,科目余额表!B:M,11,0),K28)</f>
        <v>贷</v>
      </c>
    </row>
    <row r="29" spans="1:12">
      <c r="A29" s="218" t="s">
        <v>1281</v>
      </c>
      <c r="B29" s="219"/>
      <c r="C29" s="217"/>
      <c r="D29" s="217"/>
      <c r="E29" s="217">
        <f>E27-E28</f>
        <v>0</v>
      </c>
      <c r="F29" s="221">
        <f>ROUND(SUMIF(上期ETY!D:D,B29,上期ETY!F:F),2)</f>
        <v>0</v>
      </c>
      <c r="G29" s="221">
        <f>ROUND(SUMIF(上期ETY!D:D,B29,上期ETY!G:G),2)</f>
        <v>0</v>
      </c>
      <c r="H29" s="222">
        <f>H27-H28</f>
        <v>0</v>
      </c>
      <c r="L29">
        <f>_xlfn.IFNA(VLOOKUP(I29,科目余额表!B:M,11,0),K29)</f>
        <v>0</v>
      </c>
    </row>
    <row r="30" spans="1:12">
      <c r="A30" s="218" t="s">
        <v>1282</v>
      </c>
      <c r="B30" s="219" t="s">
        <v>1283</v>
      </c>
      <c r="C30" s="217"/>
      <c r="D30" s="217"/>
      <c r="E30" s="220">
        <f>IF(K30=L30,_xlfn.IFNA(VLOOKUP(I30,科目余额表!B:M,12,0),0),-_xlfn.IFNA(VLOOKUP(I30,科目余额表!B:M,12,0),0))</f>
        <v>0</v>
      </c>
      <c r="F30" s="221">
        <f>ROUND(SUMIF(上期ETY!D:D,B30,上期ETY!F:F),2)</f>
        <v>0</v>
      </c>
      <c r="G30" s="221">
        <f>ROUND(SUMIF(上期ETY!D:D,B30,上期ETY!G:G),2)</f>
        <v>0</v>
      </c>
      <c r="H30" s="222">
        <f t="shared" si="1"/>
        <v>0</v>
      </c>
      <c r="I30" t="s">
        <v>1283</v>
      </c>
      <c r="K30" t="s">
        <v>1228</v>
      </c>
      <c r="L30" t="str">
        <f>_xlfn.IFNA(VLOOKUP(I30,科目余额表!B:M,11,0),K30)</f>
        <v>借</v>
      </c>
    </row>
    <row r="31" spans="1:12">
      <c r="A31" s="218" t="s">
        <v>1284</v>
      </c>
      <c r="B31" s="219" t="s">
        <v>1285</v>
      </c>
      <c r="C31" s="217"/>
      <c r="D31" s="217"/>
      <c r="E31" s="220">
        <f>IF(K31=L31,_xlfn.IFNA(VLOOKUP(I31,科目余额表!B:M,12,0),0),-_xlfn.IFNA(VLOOKUP(I31,科目余额表!B:M,12,0),0))</f>
        <v>0</v>
      </c>
      <c r="F31" s="221">
        <f>ROUND(SUMIF(上期ETY!D:D,B31,上期ETY!F:F),2)</f>
        <v>0</v>
      </c>
      <c r="G31" s="221">
        <f>ROUND(SUMIF(上期ETY!D:D,B31,上期ETY!G:G),2)</f>
        <v>0</v>
      </c>
      <c r="H31" s="222">
        <f t="shared" si="1"/>
        <v>0</v>
      </c>
      <c r="I31" t="s">
        <v>1184</v>
      </c>
      <c r="K31" t="s">
        <v>1228</v>
      </c>
      <c r="L31" t="str">
        <f>_xlfn.IFNA(VLOOKUP(I31,科目余额表!B:M,11,0),K31)</f>
        <v>借</v>
      </c>
    </row>
    <row r="32" spans="1:12">
      <c r="A32" s="218" t="s">
        <v>1286</v>
      </c>
      <c r="B32" s="219"/>
      <c r="C32" s="217"/>
      <c r="D32" s="217"/>
      <c r="E32" s="217">
        <f>SUM(E33:E46)</f>
        <v>0</v>
      </c>
      <c r="F32" s="217">
        <f t="shared" ref="F32:G32" si="4">SUM(F33:F45)</f>
        <v>0</v>
      </c>
      <c r="G32" s="217">
        <f t="shared" si="4"/>
        <v>0</v>
      </c>
      <c r="H32" s="217">
        <f>SUM(H33:H46)</f>
        <v>0</v>
      </c>
      <c r="L32">
        <f>_xlfn.IFNA(VLOOKUP(I32,科目余额表!B:M,11,0),K32)</f>
        <v>0</v>
      </c>
    </row>
    <row r="33" spans="1:12">
      <c r="A33" s="218" t="s">
        <v>1287</v>
      </c>
      <c r="B33" s="219" t="s">
        <v>1288</v>
      </c>
      <c r="C33" s="217"/>
      <c r="D33" s="217"/>
      <c r="E33" s="220">
        <f>IF(K33=L33,_xlfn.IFNA(VLOOKUP(I33,科目余额表!B:M,12,0),0),-_xlfn.IFNA(VLOOKUP(I33,科目余额表!B:M,12,0),0))</f>
        <v>0</v>
      </c>
      <c r="F33" s="221">
        <f>ROUND(SUMIF(上期ETY!D:D,B33,上期ETY!F:F),2)</f>
        <v>0</v>
      </c>
      <c r="G33" s="221">
        <f>ROUND(SUMIF(上期ETY!D:D,B33,上期ETY!G:G),2)</f>
        <v>0</v>
      </c>
      <c r="H33" s="222">
        <f t="shared" si="1"/>
        <v>0</v>
      </c>
      <c r="I33" t="s">
        <v>477</v>
      </c>
      <c r="K33" t="s">
        <v>1228</v>
      </c>
      <c r="L33" t="str">
        <f>_xlfn.IFNA(VLOOKUP(I33,科目余额表!B:M,11,0),K33)</f>
        <v>借</v>
      </c>
    </row>
    <row r="34" spans="1:12">
      <c r="A34" s="218" t="s">
        <v>1289</v>
      </c>
      <c r="B34" s="219" t="s">
        <v>1290</v>
      </c>
      <c r="C34" s="217"/>
      <c r="D34" s="217"/>
      <c r="E34" s="220">
        <f>IF(K34=L34,_xlfn.IFNA(VLOOKUP(I34,科目余额表!B:M,12,0),0),-_xlfn.IFNA(VLOOKUP(I34,科目余额表!B:M,12,0),0))</f>
        <v>0</v>
      </c>
      <c r="F34" s="221">
        <f>ROUND(SUMIF(上期ETY!D:D,B34,上期ETY!F:F),2)</f>
        <v>0</v>
      </c>
      <c r="G34" s="221">
        <f>ROUND(SUMIF(上期ETY!D:D,B34,上期ETY!G:G),2)</f>
        <v>0</v>
      </c>
      <c r="H34" s="222">
        <f t="shared" si="1"/>
        <v>0</v>
      </c>
      <c r="I34" t="s">
        <v>1291</v>
      </c>
      <c r="K34" t="s">
        <v>1228</v>
      </c>
      <c r="L34" t="str">
        <f>_xlfn.IFNA(VLOOKUP(I34,科目余额表!B:M,11,0),K34)</f>
        <v>借</v>
      </c>
    </row>
    <row r="35" spans="1:12">
      <c r="A35" s="218" t="s">
        <v>1292</v>
      </c>
      <c r="B35" s="219" t="s">
        <v>1293</v>
      </c>
      <c r="C35" s="217"/>
      <c r="D35" s="217"/>
      <c r="E35" s="220">
        <f>IF(K35=L35,_xlfn.IFNA(VLOOKUP(I35,科目余额表!B:M,12,0),0),-_xlfn.IFNA(VLOOKUP(I35,科目余额表!B:M,12,0),0))</f>
        <v>0</v>
      </c>
      <c r="F35" s="221">
        <f>ROUND(SUMIF(上期ETY!D:D,B35,上期ETY!F:F),2)</f>
        <v>0</v>
      </c>
      <c r="G35" s="221">
        <f>ROUND(SUMIF(上期ETY!D:D,B35,上期ETY!G:G),2)</f>
        <v>0</v>
      </c>
      <c r="H35" s="222">
        <f t="shared" si="1"/>
        <v>0</v>
      </c>
      <c r="I35" t="s">
        <v>1181</v>
      </c>
      <c r="K35" t="s">
        <v>1228</v>
      </c>
      <c r="L35" t="str">
        <f>_xlfn.IFNA(VLOOKUP(I35,科目余额表!B:M,11,0),K35)</f>
        <v>借</v>
      </c>
    </row>
    <row r="36" spans="1:12">
      <c r="A36" s="218" t="s">
        <v>1294</v>
      </c>
      <c r="B36" s="219" t="s">
        <v>1295</v>
      </c>
      <c r="C36" s="217"/>
      <c r="D36" s="217"/>
      <c r="E36" s="220">
        <f>IF(K36=L36,_xlfn.IFNA(VLOOKUP(I36,科目余额表!B:M,12,0),0),-_xlfn.IFNA(VLOOKUP(I36,科目余额表!B:M,12,0),0))</f>
        <v>0</v>
      </c>
      <c r="F36" s="221">
        <f>ROUND(SUMIF(上期ETY!D:D,B36,上期ETY!F:F),2)</f>
        <v>0</v>
      </c>
      <c r="G36" s="221">
        <f>ROUND(SUMIF(上期ETY!D:D,B36,上期ETY!G:G),2)</f>
        <v>0</v>
      </c>
      <c r="H36" s="222">
        <f t="shared" si="1"/>
        <v>0</v>
      </c>
      <c r="I36" t="s">
        <v>496</v>
      </c>
      <c r="K36" t="s">
        <v>1228</v>
      </c>
      <c r="L36" t="str">
        <f>_xlfn.IFNA(VLOOKUP(I36,科目余额表!B:M,11,0),K36)</f>
        <v>借</v>
      </c>
    </row>
    <row r="37" spans="1:12">
      <c r="A37" s="218" t="s">
        <v>1296</v>
      </c>
      <c r="B37" s="219" t="s">
        <v>1297</v>
      </c>
      <c r="C37" s="217"/>
      <c r="D37" s="217"/>
      <c r="E37" s="220">
        <f>IF(K37=L37,_xlfn.IFNA(VLOOKUP(I37,科目余额表!B:M,12,0),0),-_xlfn.IFNA(VLOOKUP(I37,科目余额表!B:M,12,0),0))</f>
        <v>0</v>
      </c>
      <c r="F37" s="221">
        <f>ROUND(SUMIF(上期ETY!D:D,B37,上期ETY!F:F),2)</f>
        <v>0</v>
      </c>
      <c r="G37" s="221">
        <f>ROUND(SUMIF(上期ETY!D:D,B37,上期ETY!G:G),2)</f>
        <v>0</v>
      </c>
      <c r="H37" s="222">
        <f t="shared" si="1"/>
        <v>0</v>
      </c>
      <c r="I37" t="s">
        <v>1298</v>
      </c>
      <c r="K37" t="s">
        <v>1228</v>
      </c>
      <c r="L37" t="str">
        <f>_xlfn.IFNA(VLOOKUP(I37,科目余额表!B:M,11,0),K37)</f>
        <v>借</v>
      </c>
    </row>
    <row r="38" spans="1:12">
      <c r="A38" s="218" t="s">
        <v>1299</v>
      </c>
      <c r="B38" s="219" t="s">
        <v>1300</v>
      </c>
      <c r="C38" s="217"/>
      <c r="D38" s="217"/>
      <c r="E38" s="220">
        <f>IF(K38=L38,_xlfn.IFNA(VLOOKUP(I38,科目余额表!B:M,12,0),0),-_xlfn.IFNA(VLOOKUP(I38,科目余额表!B:M,12,0),0))+_xlfn.IFNA(VLOOKUP(J38,科目余额表!B:M,12,0),0)</f>
        <v>0</v>
      </c>
      <c r="F38" s="221">
        <f>ROUND(SUMIF(上期ETY!D:D,B38,上期ETY!F:F),2)</f>
        <v>0</v>
      </c>
      <c r="G38" s="221">
        <f>ROUND(SUMIF(上期ETY!D:D,B38,上期ETY!G:G),2)</f>
        <v>0</v>
      </c>
      <c r="H38" s="222">
        <f t="shared" si="1"/>
        <v>0</v>
      </c>
      <c r="I38" t="s">
        <v>494</v>
      </c>
      <c r="J38" t="s">
        <v>1301</v>
      </c>
      <c r="K38" t="s">
        <v>1228</v>
      </c>
      <c r="L38" t="str">
        <f>_xlfn.IFNA(VLOOKUP(I38,科目余额表!B:M,11,0),K38)</f>
        <v>借</v>
      </c>
    </row>
    <row r="39" spans="1:12">
      <c r="A39" s="218" t="s">
        <v>1302</v>
      </c>
      <c r="B39" s="219" t="s">
        <v>1303</v>
      </c>
      <c r="C39" s="217"/>
      <c r="D39" s="217"/>
      <c r="E39" s="220">
        <f>IF(K39=L39,_xlfn.IFNA(VLOOKUP(I39,科目余额表!B:M,12,0),0),-_xlfn.IFNA(VLOOKUP(I39,科目余额表!B:M,12,0),0))</f>
        <v>0</v>
      </c>
      <c r="F39" s="221">
        <f>ROUND(SUMIF(上期ETY!D:D,B39,上期ETY!F:F),2)</f>
        <v>0</v>
      </c>
      <c r="G39" s="221">
        <f>ROUND(SUMIF(上期ETY!D:D,B39,上期ETY!G:G),2)</f>
        <v>0</v>
      </c>
      <c r="H39" s="222">
        <f t="shared" si="1"/>
        <v>0</v>
      </c>
      <c r="I39" t="s">
        <v>497</v>
      </c>
      <c r="K39" t="s">
        <v>1228</v>
      </c>
      <c r="L39" t="str">
        <f>_xlfn.IFNA(VLOOKUP(I39,科目余额表!B:M,11,0),K39)</f>
        <v>借</v>
      </c>
    </row>
    <row r="40" spans="1:12">
      <c r="A40" s="218" t="s">
        <v>1304</v>
      </c>
      <c r="B40" s="219" t="s">
        <v>1305</v>
      </c>
      <c r="C40" s="217"/>
      <c r="D40" s="217"/>
      <c r="E40" s="220">
        <f>IF(K40=L40,_xlfn.IFNA(VLOOKUP(I40,科目余额表!B:M,12,0),0),-_xlfn.IFNA(VLOOKUP(I40,科目余额表!B:M,12,0),0))</f>
        <v>0</v>
      </c>
      <c r="F40" s="221">
        <f>ROUND(SUMIF(上期ETY!D:D,B40,上期ETY!F:F),2)</f>
        <v>0</v>
      </c>
      <c r="G40" s="221">
        <f>ROUND(SUMIF(上期ETY!D:D,B40,上期ETY!G:G),2)</f>
        <v>0</v>
      </c>
      <c r="H40" s="222">
        <f t="shared" si="1"/>
        <v>0</v>
      </c>
      <c r="I40" t="s">
        <v>1306</v>
      </c>
      <c r="K40" t="s">
        <v>1228</v>
      </c>
      <c r="L40" t="str">
        <f>_xlfn.IFNA(VLOOKUP(I40,科目余额表!B:M,11,0),K40)</f>
        <v>借</v>
      </c>
    </row>
    <row r="41" spans="1:12">
      <c r="A41" s="218" t="s">
        <v>1307</v>
      </c>
      <c r="B41" s="219" t="s">
        <v>1308</v>
      </c>
      <c r="C41" s="217"/>
      <c r="D41" s="217"/>
      <c r="E41" s="220">
        <f>IF(K41=L41,_xlfn.IFNA(VLOOKUP(I41,科目余额表!B:M,12,0),0),-_xlfn.IFNA(VLOOKUP(I41,科目余额表!B:M,12,0),0))</f>
        <v>0</v>
      </c>
      <c r="F41" s="221">
        <f>ROUND(SUMIF(上期ETY!D:D,B41,上期ETY!F:F),2)</f>
        <v>0</v>
      </c>
      <c r="G41" s="221">
        <f>ROUND(SUMIF(上期ETY!D:D,B41,上期ETY!G:G),2)</f>
        <v>0</v>
      </c>
      <c r="H41" s="222">
        <f t="shared" si="1"/>
        <v>0</v>
      </c>
      <c r="I41" t="s">
        <v>499</v>
      </c>
      <c r="K41" t="s">
        <v>1228</v>
      </c>
      <c r="L41" t="str">
        <f>_xlfn.IFNA(VLOOKUP(I41,科目余额表!B:M,11,0),K41)</f>
        <v>借</v>
      </c>
    </row>
    <row r="42" spans="1:12">
      <c r="A42" s="218" t="s">
        <v>1309</v>
      </c>
      <c r="B42" s="219" t="s">
        <v>1310</v>
      </c>
      <c r="C42" s="217"/>
      <c r="D42" s="217"/>
      <c r="E42" s="220">
        <f>IF(K42=L42,_xlfn.IFNA(VLOOKUP(I42,科目余额表!B:M,12,0),0),-_xlfn.IFNA(VLOOKUP(I42,科目余额表!B:M,12,0),0))</f>
        <v>0</v>
      </c>
      <c r="F42" s="221">
        <f>ROUND(SUMIF(上期ETY!D:D,B42,上期ETY!F:F),2)</f>
        <v>0</v>
      </c>
      <c r="G42" s="221">
        <f>ROUND(SUMIF(上期ETY!D:D,B42,上期ETY!G:G),2)</f>
        <v>0</v>
      </c>
      <c r="H42" s="222">
        <f t="shared" si="1"/>
        <v>0</v>
      </c>
      <c r="I42" t="s">
        <v>483</v>
      </c>
      <c r="K42" t="s">
        <v>1228</v>
      </c>
      <c r="L42" t="str">
        <f>_xlfn.IFNA(VLOOKUP(I42,科目余额表!B:M,11,0),K42)</f>
        <v>借</v>
      </c>
    </row>
    <row r="43" spans="1:12">
      <c r="A43" s="218" t="s">
        <v>1311</v>
      </c>
      <c r="B43" s="219" t="s">
        <v>1312</v>
      </c>
      <c r="C43" s="217"/>
      <c r="D43" s="217"/>
      <c r="E43" s="220">
        <f>IF(K43=L43,_xlfn.IFNA(VLOOKUP(I43,科目余额表!B:M,12,0),0),-_xlfn.IFNA(VLOOKUP(I43,科目余额表!B:M,12,0),0))</f>
        <v>0</v>
      </c>
      <c r="F43" s="221">
        <f>ROUND(SUMIF(上期ETY!D:D,B43,上期ETY!F:F),2)</f>
        <v>0</v>
      </c>
      <c r="G43" s="221">
        <f>ROUND(SUMIF(上期ETY!D:D,B43,上期ETY!G:G),2)</f>
        <v>0</v>
      </c>
      <c r="H43" s="222">
        <f t="shared" si="1"/>
        <v>0</v>
      </c>
      <c r="I43" t="s">
        <v>501</v>
      </c>
      <c r="K43" t="s">
        <v>1228</v>
      </c>
      <c r="L43" t="str">
        <f>_xlfn.IFNA(VLOOKUP(I43,科目余额表!B:M,11,0),K43)</f>
        <v>借</v>
      </c>
    </row>
    <row r="44" spans="1:12">
      <c r="A44" s="218" t="s">
        <v>1313</v>
      </c>
      <c r="B44" s="219" t="s">
        <v>1314</v>
      </c>
      <c r="C44" s="217"/>
      <c r="D44" s="217"/>
      <c r="E44" s="220">
        <f>IF(K44=L44,_xlfn.IFNA(VLOOKUP(I44,科目余额表!B:M,12,0),0),-_xlfn.IFNA(VLOOKUP(I44,科目余额表!B:M,12,0),0))</f>
        <v>0</v>
      </c>
      <c r="F44" s="221">
        <f>ROUND(SUMIF(上期ETY!D:D,B44,上期ETY!F:F),2)</f>
        <v>0</v>
      </c>
      <c r="G44" s="221">
        <f>ROUND(SUMIF(上期ETY!D:D,B44,上期ETY!G:G),2)</f>
        <v>0</v>
      </c>
      <c r="H44" s="222">
        <f t="shared" si="1"/>
        <v>0</v>
      </c>
      <c r="I44" t="s">
        <v>503</v>
      </c>
      <c r="K44" t="s">
        <v>1228</v>
      </c>
      <c r="L44" t="str">
        <f>_xlfn.IFNA(VLOOKUP(I44,科目余额表!B:M,11,0),K44)</f>
        <v>借</v>
      </c>
    </row>
    <row r="45" spans="1:12">
      <c r="A45" s="218" t="s">
        <v>1315</v>
      </c>
      <c r="B45" s="219" t="s">
        <v>1316</v>
      </c>
      <c r="C45" s="217"/>
      <c r="D45" s="217"/>
      <c r="E45" s="220">
        <f>IF(K45=L45,_xlfn.IFNA(VLOOKUP(I45,科目余额表!B:M,12,0),0),-_xlfn.IFNA(VLOOKUP(I45,科目余额表!B:M,12,0),0))</f>
        <v>0</v>
      </c>
      <c r="F45" s="221">
        <f>ROUND(SUMIF(上期ETY!D:D,B45,上期ETY!F:F),2)</f>
        <v>0</v>
      </c>
      <c r="G45" s="221">
        <f>ROUND(SUMIF(上期ETY!D:D,B45,上期ETY!G:G),2)</f>
        <v>0</v>
      </c>
      <c r="H45" s="222">
        <f t="shared" si="1"/>
        <v>0</v>
      </c>
      <c r="I45" t="s">
        <v>1317</v>
      </c>
      <c r="K45" t="s">
        <v>1228</v>
      </c>
      <c r="L45" t="str">
        <f>_xlfn.IFNA(VLOOKUP(I45,科目余额表!B:M,11,0),K45)</f>
        <v>借</v>
      </c>
    </row>
    <row r="46" spans="1:12">
      <c r="A46" s="218" t="s">
        <v>1318</v>
      </c>
      <c r="B46" s="219" t="s">
        <v>1319</v>
      </c>
      <c r="C46" s="217"/>
      <c r="D46" s="217"/>
      <c r="E46" s="220">
        <f>IF(K46=L46,_xlfn.IFNA(VLOOKUP(I46,科目余额表!B:M,12,0),0),-_xlfn.IFNA(VLOOKUP(I46,科目余额表!B:M,12,0),0))</f>
        <v>0</v>
      </c>
      <c r="F46" s="221">
        <f>ROUND(SUMIF(上期ETY!D:D,B46,上期ETY!F:F),2)</f>
        <v>0</v>
      </c>
      <c r="G46" s="221">
        <f>ROUND(SUMIF(上期ETY!D:D,B46,上期ETY!G:G),2)</f>
        <v>0</v>
      </c>
      <c r="H46" s="222">
        <f t="shared" si="1"/>
        <v>0</v>
      </c>
      <c r="I46" t="s">
        <v>1320</v>
      </c>
      <c r="K46" t="s">
        <v>1228</v>
      </c>
      <c r="L46" t="str">
        <f>_xlfn.IFNA(VLOOKUP(I46,科目余额表!B:M,11,0),K46)</f>
        <v>借</v>
      </c>
    </row>
    <row r="47" spans="1:12">
      <c r="A47" s="218" t="s">
        <v>1321</v>
      </c>
      <c r="B47" s="219" t="s">
        <v>1322</v>
      </c>
      <c r="C47" s="217"/>
      <c r="D47" s="217"/>
      <c r="E47" s="220">
        <f>IF(K47=L47,_xlfn.IFNA(VLOOKUP(I47,科目余额表!B:M,12,0),0),-_xlfn.IFNA(VLOOKUP(I47,科目余额表!B:M,12,0),0))</f>
        <v>0</v>
      </c>
      <c r="F47" s="221">
        <f>ROUND(SUMIF(上期ETY!D:D,B47,上期ETY!F:F),2)</f>
        <v>0</v>
      </c>
      <c r="G47" s="221">
        <f>ROUND(SUMIF(上期ETY!D:D,B47,上期ETY!G:G),2)</f>
        <v>0</v>
      </c>
      <c r="H47" s="222">
        <f>ROUND(E47-F47+G47,2)</f>
        <v>0</v>
      </c>
      <c r="I47" t="s">
        <v>1323</v>
      </c>
      <c r="K47" t="s">
        <v>1250</v>
      </c>
      <c r="L47" t="str">
        <f>_xlfn.IFNA(VLOOKUP(I47,科目余额表!B:M,11,0),K47)</f>
        <v>贷</v>
      </c>
    </row>
    <row r="48" spans="1:12">
      <c r="A48" s="218" t="s">
        <v>1324</v>
      </c>
      <c r="B48" s="219" t="s">
        <v>79</v>
      </c>
      <c r="C48" s="217"/>
      <c r="D48" s="217"/>
      <c r="E48" s="217">
        <f>E32-E47</f>
        <v>0</v>
      </c>
      <c r="F48" s="217">
        <f t="shared" ref="F48:G48" si="5">F32-F47</f>
        <v>0</v>
      </c>
      <c r="G48" s="217">
        <f t="shared" si="5"/>
        <v>0</v>
      </c>
      <c r="H48" s="217">
        <f>H32-H47</f>
        <v>0</v>
      </c>
      <c r="L48">
        <f>_xlfn.IFNA(VLOOKUP(I48,科目余额表!B:M,11,0),K48)</f>
        <v>0</v>
      </c>
    </row>
    <row r="49" spans="1:12">
      <c r="A49" s="218" t="s">
        <v>1325</v>
      </c>
      <c r="B49" s="219" t="s">
        <v>1326</v>
      </c>
      <c r="C49" s="217"/>
      <c r="D49" s="217"/>
      <c r="E49" s="220">
        <f>IF(K49=L49,_xlfn.IFNA(VLOOKUP(I49,科目余额表!B:M,12,0),0),-_xlfn.IFNA(VLOOKUP(I49,科目余额表!B:M,12,0),0))</f>
        <v>0</v>
      </c>
      <c r="F49" s="221">
        <f>ROUND(SUMIF(上期ETY!D:D,B49,上期ETY!F:F),2)</f>
        <v>0</v>
      </c>
      <c r="G49" s="221">
        <f>ROUND(SUMIF(上期ETY!D:D,B49,上期ETY!G:G),2)</f>
        <v>0</v>
      </c>
      <c r="H49" s="222">
        <f t="shared" si="1"/>
        <v>0</v>
      </c>
      <c r="I49" t="s">
        <v>78</v>
      </c>
      <c r="K49" t="s">
        <v>1228</v>
      </c>
      <c r="L49" t="str">
        <f>_xlfn.IFNA(VLOOKUP(I49,科目余额表!B:M,11,0),K49)</f>
        <v>借</v>
      </c>
    </row>
    <row r="50" spans="1:12">
      <c r="A50" s="218" t="s">
        <v>1327</v>
      </c>
      <c r="B50" s="219" t="s">
        <v>1328</v>
      </c>
      <c r="C50" s="217"/>
      <c r="D50" s="217"/>
      <c r="E50" s="220">
        <f>IF(K50=L50,_xlfn.IFNA(VLOOKUP(I50,科目余额表!B:M,12,0),0),-_xlfn.IFNA(VLOOKUP(I50,科目余额表!B:M,12,0),0))</f>
        <v>0</v>
      </c>
      <c r="F50" s="221">
        <f>ROUND(SUMIF(上期ETY!D:D,B50,上期ETY!F:F),2)</f>
        <v>0</v>
      </c>
      <c r="G50" s="221">
        <f>ROUND(SUMIF(上期ETY!D:D,B50,上期ETY!G:G),2)</f>
        <v>0</v>
      </c>
      <c r="H50" s="222">
        <f>ROUND(E50-F50+G50,2)</f>
        <v>0</v>
      </c>
      <c r="I50" t="s">
        <v>1329</v>
      </c>
      <c r="K50" t="s">
        <v>1250</v>
      </c>
      <c r="L50" t="str">
        <f>_xlfn.IFNA(VLOOKUP(I50,科目余额表!B:M,11,0),K50)</f>
        <v>贷</v>
      </c>
    </row>
    <row r="51" spans="1:12">
      <c r="A51" s="218" t="s">
        <v>1330</v>
      </c>
      <c r="B51" s="219"/>
      <c r="C51" s="217"/>
      <c r="D51" s="224" t="s">
        <v>1241</v>
      </c>
      <c r="E51" s="217">
        <f>E49-E50</f>
        <v>0</v>
      </c>
      <c r="F51" s="217">
        <f t="shared" ref="F51:H51" si="6">F49-F50</f>
        <v>0</v>
      </c>
      <c r="G51" s="217">
        <f t="shared" si="6"/>
        <v>0</v>
      </c>
      <c r="H51" s="217">
        <f t="shared" si="6"/>
        <v>0</v>
      </c>
      <c r="L51">
        <f>_xlfn.IFNA(VLOOKUP(I51,科目余额表!B:M,11,0),K51)</f>
        <v>0</v>
      </c>
    </row>
    <row r="52" spans="1:12">
      <c r="A52" s="219" t="s">
        <v>1331</v>
      </c>
      <c r="B52" s="219" t="s">
        <v>1332</v>
      </c>
      <c r="C52" s="217"/>
      <c r="D52" s="217"/>
      <c r="E52" s="220">
        <f>IF(K52=L52,_xlfn.IFNA(VLOOKUP(I52,科目余额表!B:M,12,0),0),-_xlfn.IFNA(VLOOKUP(I52,科目余额表!B:M,12,0),0))</f>
        <v>0</v>
      </c>
      <c r="F52" s="221">
        <f>ROUND(SUMIF(上期ETY!D:D,B52,上期ETY!F:F),2)</f>
        <v>0</v>
      </c>
      <c r="G52" s="221">
        <f>ROUND(SUMIF(上期ETY!D:D,B52,上期ETY!G:G),2)</f>
        <v>0</v>
      </c>
      <c r="H52" s="222">
        <f t="shared" si="1"/>
        <v>0</v>
      </c>
      <c r="I52" t="s">
        <v>1332</v>
      </c>
      <c r="K52" t="s">
        <v>1228</v>
      </c>
      <c r="L52" t="str">
        <f>_xlfn.IFNA(VLOOKUP(I52,科目余额表!B:M,11,0),K52)</f>
        <v>借</v>
      </c>
    </row>
    <row r="53" spans="1:12">
      <c r="A53" s="218" t="s">
        <v>1333</v>
      </c>
      <c r="B53" s="219" t="s">
        <v>1334</v>
      </c>
      <c r="C53" s="217"/>
      <c r="D53" s="217"/>
      <c r="E53" s="220">
        <f>IF(K53=L53,_xlfn.IFNA(VLOOKUP(I53,科目余额表!B:M,12,0),0),-_xlfn.IFNA(VLOOKUP(I53,科目余额表!B:M,12,0),0))</f>
        <v>0</v>
      </c>
      <c r="F53" s="221">
        <f>ROUND(SUMIF(上期ETY!D:D,B53,上期ETY!F:F),2)</f>
        <v>0</v>
      </c>
      <c r="G53" s="221">
        <f>ROUND(SUMIF(上期ETY!D:D,B53,上期ETY!G:G),2)</f>
        <v>0</v>
      </c>
      <c r="H53" s="222">
        <f t="shared" si="1"/>
        <v>0</v>
      </c>
      <c r="I53" t="s">
        <v>1334</v>
      </c>
      <c r="K53" t="s">
        <v>1228</v>
      </c>
      <c r="L53" t="str">
        <f>_xlfn.IFNA(VLOOKUP(I53,科目余额表!B:M,11,0),K53)</f>
        <v>借</v>
      </c>
    </row>
    <row r="54" spans="1:12">
      <c r="A54" s="218" t="s">
        <v>1335</v>
      </c>
      <c r="B54" s="219" t="s">
        <v>80</v>
      </c>
      <c r="C54" s="217"/>
      <c r="D54" s="217"/>
      <c r="E54" s="220">
        <f>IF(K54=L54,_xlfn.IFNA(VLOOKUP(I54,科目余额表!B:M,12,0),0),-_xlfn.IFNA(VLOOKUP(I54,科目余额表!B:M,12,0),0))</f>
        <v>0</v>
      </c>
      <c r="F54" s="221">
        <f>ROUND(SUMIF(上期ETY!D:D,B54,上期ETY!F:F),2)</f>
        <v>0</v>
      </c>
      <c r="G54" s="221">
        <f>ROUND(SUMIF(上期ETY!D:D,B54,上期ETY!G:G),2)</f>
        <v>0</v>
      </c>
      <c r="H54" s="222">
        <f t="shared" si="1"/>
        <v>0</v>
      </c>
      <c r="I54" t="s">
        <v>80</v>
      </c>
      <c r="K54" t="s">
        <v>1228</v>
      </c>
      <c r="L54" t="str">
        <f>_xlfn.IFNA(VLOOKUP(I54,科目余额表!B:M,11,0),K54)</f>
        <v>借</v>
      </c>
    </row>
    <row r="55" spans="1:12">
      <c r="A55" s="216" t="s">
        <v>1336</v>
      </c>
      <c r="B55" s="219"/>
      <c r="C55" s="225"/>
      <c r="D55" s="225"/>
      <c r="E55" s="226">
        <f>E3+E7+E8+E9+E10+E11+E14+E17+E18+E19+E20+E21+E22+E29+E30+E48+E51+E52+E53+E54+E25+E26+E31</f>
        <v>0</v>
      </c>
      <c r="F55" s="226">
        <f>F3+F7+F8+F9+F10+F11+F14+F17+F18+F19+F20+F21+F22+F29+F30+F48+F51+F52+F53+F54+F25+F26+F31</f>
        <v>0</v>
      </c>
      <c r="G55" s="226">
        <f>G3+G7+G8+G9+G10+G11+G14+G17+G18+G19+G20+G21+G22+G29+G30+G48+G51+G52+G53+G54+G25+G26+G31</f>
        <v>0</v>
      </c>
      <c r="H55" s="226">
        <f>H3+H7+H8+H9+H10+H11+H14+H17+H18+H19+H20+H21+H22+H29+H30+H48+H51+H52+H53+H54+H25+H26+H31</f>
        <v>0</v>
      </c>
      <c r="L55">
        <f>_xlfn.IFNA(VLOOKUP(I55,科目余额表!B:M,11,0),K55)</f>
        <v>0</v>
      </c>
    </row>
    <row r="56" spans="1:12">
      <c r="A56" s="216" t="s">
        <v>1337</v>
      </c>
      <c r="B56" s="219"/>
      <c r="C56" s="217"/>
      <c r="D56" s="217"/>
      <c r="E56" s="217"/>
      <c r="L56">
        <f>_xlfn.IFNA(VLOOKUP(I56,科目余额表!B:M,11,0),K56)</f>
        <v>0</v>
      </c>
    </row>
    <row r="57" spans="1:12">
      <c r="A57" s="218" t="s">
        <v>1338</v>
      </c>
      <c r="B57" s="219" t="s">
        <v>1339</v>
      </c>
      <c r="C57" s="217"/>
      <c r="D57" s="217"/>
      <c r="E57" s="220">
        <f>IF(K57=L57,_xlfn.IFNA(VLOOKUP(I57,科目余额表!B:M,12,0),0),-_xlfn.IFNA(VLOOKUP(I57,科目余额表!B:M,12,0),0))</f>
        <v>0</v>
      </c>
      <c r="F57" s="221">
        <f>ROUND(SUMIF(上期ETY!D:D,B57,上期ETY!F:F),2)</f>
        <v>0</v>
      </c>
      <c r="G57" s="221">
        <f>ROUND(SUMIF(上期ETY!D:D,B57,上期ETY!G:G),2)</f>
        <v>0</v>
      </c>
      <c r="H57" s="222">
        <f t="shared" ref="H57:H70" si="7">ROUND(E57+F57-G57,2)</f>
        <v>0</v>
      </c>
      <c r="I57" t="s">
        <v>1339</v>
      </c>
      <c r="K57" t="s">
        <v>1228</v>
      </c>
      <c r="L57" t="str">
        <f>_xlfn.IFNA(VLOOKUP(I57,科目余额表!B:M,11,0),K57)</f>
        <v>借</v>
      </c>
    </row>
    <row r="58" spans="1:12">
      <c r="A58" s="218" t="s">
        <v>1340</v>
      </c>
      <c r="B58" s="219" t="s">
        <v>1341</v>
      </c>
      <c r="C58" s="217"/>
      <c r="D58" s="217"/>
      <c r="E58" s="220">
        <f>IF(K58=L58,_xlfn.IFNA(VLOOKUP(I58,科目余额表!B:M,12,0),0),-_xlfn.IFNA(VLOOKUP(I58,科目余额表!B:M,12,0),0))</f>
        <v>0</v>
      </c>
      <c r="F58" s="221"/>
      <c r="G58" s="221"/>
      <c r="H58" s="222">
        <f t="shared" si="7"/>
        <v>0</v>
      </c>
      <c r="I58" t="s">
        <v>12</v>
      </c>
      <c r="K58" t="s">
        <v>1228</v>
      </c>
      <c r="L58" t="str">
        <f>_xlfn.IFNA(VLOOKUP(I58,科目余额表!B:M,11,0),K58)</f>
        <v>借</v>
      </c>
    </row>
    <row r="59" spans="1:12">
      <c r="A59" s="218" t="s">
        <v>1342</v>
      </c>
      <c r="B59" s="219" t="s">
        <v>1343</v>
      </c>
      <c r="C59" s="217"/>
      <c r="D59" s="217"/>
      <c r="E59" s="220">
        <f>IF(K59=L59,_xlfn.IFNA(VLOOKUP(I59,科目余额表!B:M,12,0),0),-_xlfn.IFNA(VLOOKUP(I59,科目余额表!B:M,12,0),0))</f>
        <v>0</v>
      </c>
      <c r="F59" s="221"/>
      <c r="G59" s="221"/>
      <c r="H59" s="222">
        <f>ROUND(E59-F59+G59,2)</f>
        <v>0</v>
      </c>
      <c r="I59" t="s">
        <v>1343</v>
      </c>
      <c r="K59" t="s">
        <v>1344</v>
      </c>
      <c r="L59" t="s">
        <v>1344</v>
      </c>
    </row>
    <row r="60" spans="1:12">
      <c r="A60" s="218" t="s">
        <v>1345</v>
      </c>
      <c r="B60" s="219"/>
      <c r="C60" s="217"/>
      <c r="D60" s="224" t="s">
        <v>1241</v>
      </c>
      <c r="E60" s="217">
        <f>E58-E59</f>
        <v>0</v>
      </c>
      <c r="F60" s="221">
        <f>ROUND(SUMIF(上期ETY!D:D,B60,上期ETY!F:F),2)</f>
        <v>0</v>
      </c>
      <c r="G60" s="221">
        <f>ROUND(SUMIF(上期ETY!D:D,B60,上期ETY!G:G),2)</f>
        <v>0</v>
      </c>
      <c r="H60" s="222">
        <f>H58-H59</f>
        <v>0</v>
      </c>
    </row>
    <row r="61" spans="1:12">
      <c r="A61" s="219" t="s">
        <v>1346</v>
      </c>
      <c r="B61" s="219" t="s">
        <v>14</v>
      </c>
      <c r="C61" s="224" t="s">
        <v>1243</v>
      </c>
      <c r="D61" s="224"/>
      <c r="E61" s="220">
        <f>IF(K61=L61,_xlfn.IFNA(VLOOKUP(I61,科目余额表!B:M,12,0),0),-_xlfn.IFNA(VLOOKUP(I61,科目余额表!B:M,12,0),0))</f>
        <v>0</v>
      </c>
      <c r="F61" s="221">
        <f>ROUND(SUMIF(上期ETY!D:D,B61,上期ETY!F:F),2)</f>
        <v>0</v>
      </c>
      <c r="G61" s="221">
        <f>ROUND(SUMIF(上期ETY!D:D,B61,上期ETY!G:G),2)</f>
        <v>0</v>
      </c>
      <c r="H61" s="222">
        <f t="shared" si="7"/>
        <v>0</v>
      </c>
      <c r="I61" t="s">
        <v>14</v>
      </c>
      <c r="K61" t="s">
        <v>1228</v>
      </c>
      <c r="L61" t="str">
        <f>_xlfn.IFNA(VLOOKUP(I61,科目余额表!B:M,11,0),K61)</f>
        <v>借</v>
      </c>
    </row>
    <row r="62" spans="1:12" ht="13.2" customHeight="1">
      <c r="A62" s="219" t="s">
        <v>1347</v>
      </c>
      <c r="B62" s="219" t="s">
        <v>1348</v>
      </c>
      <c r="C62" s="224"/>
      <c r="D62" s="224"/>
      <c r="E62" s="220">
        <f>IF(K62=L62,_xlfn.IFNA(VLOOKUP(I62,科目余额表!B:M,12,0),0),-_xlfn.IFNA(VLOOKUP(I62,科目余额表!B:M,12,0),0))</f>
        <v>0</v>
      </c>
      <c r="F62" s="221">
        <f>ROUND(SUMIF(上期ETY!D:D,B62,上期ETY!F:F),2)</f>
        <v>0</v>
      </c>
      <c r="G62" s="221">
        <f>ROUND(SUMIF(上期ETY!D:D,B62,上期ETY!G:G),2)</f>
        <v>0</v>
      </c>
      <c r="H62" s="222">
        <f t="shared" si="7"/>
        <v>0</v>
      </c>
    </row>
    <row r="63" spans="1:12">
      <c r="A63" s="219" t="s">
        <v>1349</v>
      </c>
      <c r="B63" s="219" t="s">
        <v>1350</v>
      </c>
      <c r="C63" s="224"/>
      <c r="D63" s="224"/>
      <c r="E63" s="220">
        <f>IF(K63=L63,_xlfn.IFNA(VLOOKUP(I63,科目余额表!B:M,12,0),0),-_xlfn.IFNA(VLOOKUP(I63,科目余额表!B:M,12,0),0))</f>
        <v>0</v>
      </c>
      <c r="F63" s="221">
        <f>ROUND(SUMIF(上期ETY!D:D,B63,上期ETY!F:F),2)</f>
        <v>0</v>
      </c>
      <c r="G63" s="221">
        <f>ROUND(SUMIF(上期ETY!D:D,B63,上期ETY!G:G),2)</f>
        <v>0</v>
      </c>
      <c r="H63" s="222">
        <f>ROUND(E63-F63+G63,2)</f>
        <v>0</v>
      </c>
    </row>
    <row r="64" spans="1:12">
      <c r="A64" s="219" t="s">
        <v>1351</v>
      </c>
      <c r="B64" s="219"/>
      <c r="C64" s="217"/>
      <c r="D64" s="224" t="s">
        <v>1241</v>
      </c>
      <c r="E64" s="217">
        <f>E62-E63</f>
        <v>0</v>
      </c>
      <c r="F64" s="221"/>
      <c r="G64" s="221"/>
      <c r="H64" s="222">
        <f>H62-H63</f>
        <v>0</v>
      </c>
      <c r="I64" t="s">
        <v>16</v>
      </c>
      <c r="K64" t="s">
        <v>1228</v>
      </c>
      <c r="L64" t="str">
        <f>_xlfn.IFNA(VLOOKUP(I64,科目余额表!B:M,11,0),K64)</f>
        <v>借</v>
      </c>
    </row>
    <row r="65" spans="1:12">
      <c r="A65" s="219" t="s">
        <v>1352</v>
      </c>
      <c r="B65" s="219" t="s">
        <v>11</v>
      </c>
      <c r="C65" s="224" t="s">
        <v>1243</v>
      </c>
      <c r="D65" s="224"/>
      <c r="E65" s="220">
        <f>IF(K65=L65,_xlfn.IFNA(VLOOKUP(I65,科目余额表!B:M,12,0),0),-_xlfn.IFNA(VLOOKUP(I65,科目余额表!B:M,12,0),0))</f>
        <v>0</v>
      </c>
      <c r="F65" s="221">
        <f>ROUND(SUMIF(上期ETY!D:D,B65,上期ETY!F:F),2)</f>
        <v>0</v>
      </c>
      <c r="G65" s="221">
        <f>ROUND(SUMIF(上期ETY!D:D,B65,上期ETY!G:G),2)</f>
        <v>0</v>
      </c>
      <c r="H65" s="222">
        <f t="shared" si="7"/>
        <v>0</v>
      </c>
      <c r="I65" t="s">
        <v>11</v>
      </c>
      <c r="K65" t="s">
        <v>1228</v>
      </c>
      <c r="L65" t="str">
        <f>_xlfn.IFNA(VLOOKUP(I65,科目余额表!B:M,11,0),K65)</f>
        <v>借</v>
      </c>
    </row>
    <row r="66" spans="1:12">
      <c r="A66" s="219" t="s">
        <v>1353</v>
      </c>
      <c r="B66" s="219" t="s">
        <v>1354</v>
      </c>
      <c r="C66" s="224"/>
      <c r="D66" s="224"/>
      <c r="E66" s="220">
        <f>IF(K66=L66,_xlfn.IFNA(VLOOKUP(I66,科目余额表!B:M,12,0),0),-_xlfn.IFNA(VLOOKUP(I66,科目余额表!B:M,12,0),0))</f>
        <v>0</v>
      </c>
      <c r="F66" s="221">
        <f>ROUND(SUMIF(上期ETY!D:D,B66,上期ETY!F:F),2)</f>
        <v>0</v>
      </c>
      <c r="G66" s="221">
        <f>ROUND(SUMIF(上期ETY!D:D,B66,上期ETY!G:G),2)</f>
        <v>0</v>
      </c>
      <c r="H66" s="222">
        <f t="shared" si="7"/>
        <v>0</v>
      </c>
      <c r="I66" t="s">
        <v>20</v>
      </c>
      <c r="K66" t="s">
        <v>1228</v>
      </c>
      <c r="L66" t="str">
        <f>_xlfn.IFNA(VLOOKUP(I66,科目余额表!B:M,11,0),K66)</f>
        <v>借</v>
      </c>
    </row>
    <row r="67" spans="1:12">
      <c r="A67" s="219" t="s">
        <v>1355</v>
      </c>
      <c r="B67" s="219" t="s">
        <v>1356</v>
      </c>
      <c r="C67" s="224"/>
      <c r="D67" s="224"/>
      <c r="E67" s="220">
        <f>IF(K67=L67,_xlfn.IFNA(VLOOKUP(I67,科目余额表!B:M,12,0),0),-_xlfn.IFNA(VLOOKUP(I67,科目余额表!B:M,12,0),0))</f>
        <v>0</v>
      </c>
      <c r="F67" s="221">
        <f>ROUND(SUMIF(上期ETY!D:D,B67,上期ETY!F:F),2)</f>
        <v>0</v>
      </c>
      <c r="G67" s="221">
        <f>ROUND(SUMIF(上期ETY!D:D,B67,上期ETY!G:G),2)</f>
        <v>0</v>
      </c>
      <c r="H67" s="222">
        <f>ROUND(E67-F67+G67,2)</f>
        <v>0</v>
      </c>
      <c r="I67" t="s">
        <v>1356</v>
      </c>
      <c r="K67" t="s">
        <v>1344</v>
      </c>
      <c r="L67" t="s">
        <v>1344</v>
      </c>
    </row>
    <row r="68" spans="1:12">
      <c r="A68" s="219" t="s">
        <v>1357</v>
      </c>
      <c r="B68" s="219" t="s">
        <v>1358</v>
      </c>
      <c r="C68" s="224"/>
      <c r="D68" s="224"/>
      <c r="E68" s="220">
        <f>IF(K68=L68,_xlfn.IFNA(VLOOKUP(I68,科目余额表!B:M,12,0),0),-_xlfn.IFNA(VLOOKUP(I68,科目余额表!B:M,12,0),0))</f>
        <v>0</v>
      </c>
      <c r="F68" s="221">
        <f>ROUND(SUMIF(上期ETY!D:D,B68,上期ETY!F:F),2)</f>
        <v>0</v>
      </c>
      <c r="G68" s="221">
        <f>ROUND(SUMIF(上期ETY!D:D,B68,上期ETY!G:G),2)</f>
        <v>0</v>
      </c>
      <c r="H68" s="222">
        <f>ROUND(E68-F68+G68,2)</f>
        <v>0</v>
      </c>
      <c r="I68" t="s">
        <v>1358</v>
      </c>
      <c r="K68" t="s">
        <v>1344</v>
      </c>
      <c r="L68" t="s">
        <v>1344</v>
      </c>
    </row>
    <row r="69" spans="1:12">
      <c r="A69" s="218" t="s">
        <v>1359</v>
      </c>
      <c r="B69" s="219"/>
      <c r="C69" s="217"/>
      <c r="D69" s="217"/>
      <c r="E69" s="217">
        <f>E66-E67-E68</f>
        <v>0</v>
      </c>
      <c r="F69" s="221"/>
      <c r="G69" s="221"/>
      <c r="H69" s="222">
        <f>H66-H67-H68</f>
        <v>0</v>
      </c>
    </row>
    <row r="70" spans="1:12">
      <c r="A70" s="218" t="s">
        <v>1360</v>
      </c>
      <c r="B70" s="219" t="s">
        <v>1361</v>
      </c>
      <c r="C70" s="217"/>
      <c r="D70" s="217"/>
      <c r="E70" s="220">
        <f>IF(K70=L70,_xlfn.IFNA(VLOOKUP(I70,科目余额表!B:M,12,0),0),-_xlfn.IFNA(VLOOKUP(I70,科目余额表!B:M,12,0),0))</f>
        <v>0</v>
      </c>
      <c r="F70" s="221">
        <f>ROUND(SUMIF(上期ETY!D:D,B70,上期ETY!F:F),2)</f>
        <v>0</v>
      </c>
      <c r="G70" s="221">
        <f>ROUND(SUMIF(上期ETY!D:D,B70,上期ETY!G:G),2)</f>
        <v>0</v>
      </c>
      <c r="H70" s="222">
        <f t="shared" si="7"/>
        <v>0</v>
      </c>
      <c r="I70" t="s">
        <v>1161</v>
      </c>
      <c r="K70" t="s">
        <v>1228</v>
      </c>
      <c r="L70" t="str">
        <f>_xlfn.IFNA(VLOOKUP(I70,科目余额表!B:M,11,0),K70)</f>
        <v>借</v>
      </c>
    </row>
    <row r="71" spans="1:12">
      <c r="A71" s="218" t="s">
        <v>1362</v>
      </c>
      <c r="B71" s="219" t="s">
        <v>1363</v>
      </c>
      <c r="C71" s="217"/>
      <c r="D71" s="217"/>
      <c r="E71" s="220">
        <f>IF(K71=L71,_xlfn.IFNA(VLOOKUP(I71,科目余额表!B:M,12,0),0),-_xlfn.IFNA(VLOOKUP(I71,科目余额表!B:M,12,0),0))</f>
        <v>0</v>
      </c>
      <c r="F71" s="221">
        <f>ROUND(SUMIF(上期ETY!D:D,B71,上期ETY!F:F),2)</f>
        <v>0</v>
      </c>
      <c r="G71" s="221">
        <f>ROUND(SUMIF(上期ETY!D:D,B71,上期ETY!G:G),2)</f>
        <v>0</v>
      </c>
      <c r="H71" s="222">
        <f>ROUND(E71-F71+G71,2)</f>
        <v>0</v>
      </c>
      <c r="I71" t="s">
        <v>1162</v>
      </c>
      <c r="K71" t="s">
        <v>1250</v>
      </c>
      <c r="L71" t="str">
        <f>_xlfn.IFNA(VLOOKUP(I71,科目余额表!B:M,11,0),K71)</f>
        <v>贷</v>
      </c>
    </row>
    <row r="72" spans="1:12">
      <c r="A72" s="218" t="s">
        <v>1364</v>
      </c>
      <c r="B72" s="219"/>
      <c r="C72" s="217"/>
      <c r="D72" s="217"/>
      <c r="E72" s="217">
        <f>E70-E71</f>
        <v>0</v>
      </c>
      <c r="F72" s="217">
        <f t="shared" ref="F72:H72" si="8">F70-F71</f>
        <v>0</v>
      </c>
      <c r="G72" s="217">
        <f t="shared" si="8"/>
        <v>0</v>
      </c>
      <c r="H72" s="217">
        <f t="shared" si="8"/>
        <v>0</v>
      </c>
      <c r="L72">
        <f>_xlfn.IFNA(VLOOKUP(I72,科目余额表!B:M,11,0),K72)</f>
        <v>0</v>
      </c>
    </row>
    <row r="73" spans="1:12">
      <c r="A73" s="218" t="s">
        <v>1365</v>
      </c>
      <c r="B73" s="219" t="s">
        <v>19</v>
      </c>
      <c r="C73" s="217"/>
      <c r="D73" s="224" t="s">
        <v>1241</v>
      </c>
      <c r="E73" s="220">
        <f>IF(K73=L73,_xlfn.IFNA(VLOOKUP(I73,科目余额表!B:M,12,0),0),-_xlfn.IFNA(VLOOKUP(I73,科目余额表!B:M,12,0),0))</f>
        <v>0</v>
      </c>
      <c r="F73" s="221">
        <f>ROUND(SUMIF(上期ETY!D:D,B73,上期ETY!F:F),2)</f>
        <v>0</v>
      </c>
      <c r="G73" s="221">
        <f>ROUND(SUMIF(上期ETY!D:D,B73,上期ETY!G:G),2)</f>
        <v>0</v>
      </c>
      <c r="H73" s="222">
        <f t="shared" ref="H73:H75" si="9">ROUND(E73+F73-G73,2)</f>
        <v>0</v>
      </c>
      <c r="I73" t="s">
        <v>19</v>
      </c>
      <c r="K73" t="s">
        <v>1228</v>
      </c>
      <c r="L73" t="str">
        <f>_xlfn.IFNA(VLOOKUP(I73,科目余额表!B:M,11,0),K73)</f>
        <v>借</v>
      </c>
    </row>
    <row r="74" spans="1:12">
      <c r="A74" s="218" t="s">
        <v>1366</v>
      </c>
      <c r="B74" s="219" t="s">
        <v>45</v>
      </c>
      <c r="C74" s="217"/>
      <c r="D74" s="224" t="s">
        <v>1241</v>
      </c>
      <c r="E74" s="220">
        <f>IF(K74=L74,_xlfn.IFNA(VLOOKUP(I74,科目余额表!B:M,12,0),0),-_xlfn.IFNA(VLOOKUP(I74,科目余额表!B:M,12,0),0))</f>
        <v>0</v>
      </c>
      <c r="F74" s="221">
        <f>ROUND(SUMIF(上期ETY!D:D,B74,上期ETY!F:F),2)</f>
        <v>0</v>
      </c>
      <c r="G74" s="221">
        <f>ROUND(SUMIF(上期ETY!D:D,B74,上期ETY!G:G),2)</f>
        <v>0</v>
      </c>
      <c r="H74" s="222">
        <f t="shared" si="9"/>
        <v>0</v>
      </c>
      <c r="I74" t="s">
        <v>45</v>
      </c>
      <c r="K74" t="s">
        <v>1228</v>
      </c>
      <c r="L74" t="str">
        <f>_xlfn.IFNA(VLOOKUP(I74,科目余额表!B:M,11,0),K74)</f>
        <v>借</v>
      </c>
    </row>
    <row r="75" spans="1:12">
      <c r="A75" s="218" t="s">
        <v>1367</v>
      </c>
      <c r="B75" s="219" t="s">
        <v>1368</v>
      </c>
      <c r="C75" s="217"/>
      <c r="D75" s="224"/>
      <c r="E75" s="220">
        <f>IF(K75=L75,_xlfn.IFNA(VLOOKUP(I75,科目余额表!B:M,12,0),0),-_xlfn.IFNA(VLOOKUP(I75,科目余额表!B:M,12,0),0))</f>
        <v>0</v>
      </c>
      <c r="F75" s="221">
        <f>ROUND(SUMIF(上期ETY!D:D,B75,上期ETY!F:F),2)</f>
        <v>0</v>
      </c>
      <c r="G75" s="221">
        <f>ROUND(SUMIF(上期ETY!D:D,B75,上期ETY!G:G),2)</f>
        <v>0</v>
      </c>
      <c r="H75" s="222">
        <f t="shared" si="9"/>
        <v>0</v>
      </c>
      <c r="I75" t="s">
        <v>1163</v>
      </c>
      <c r="K75" t="s">
        <v>1228</v>
      </c>
      <c r="L75" t="str">
        <f>_xlfn.IFNA(VLOOKUP(I75,科目余额表!B:M,11,0),K75)</f>
        <v>借</v>
      </c>
    </row>
    <row r="76" spans="1:12">
      <c r="A76" s="218" t="s">
        <v>1369</v>
      </c>
      <c r="B76" s="219" t="s">
        <v>1370</v>
      </c>
      <c r="C76" s="217"/>
      <c r="D76" s="224"/>
      <c r="E76" s="220">
        <f>IF(K76=L76,_xlfn.IFNA(VLOOKUP(I76,科目余额表!B:M,12,0),0),-_xlfn.IFNA(VLOOKUP(I76,科目余额表!B:M,12,0),0))</f>
        <v>0</v>
      </c>
      <c r="F76" s="221">
        <f>ROUND(SUMIF(上期ETY!D:D,B76,上期ETY!F:F),2)</f>
        <v>0</v>
      </c>
      <c r="G76" s="221">
        <f>ROUND(SUMIF(上期ETY!D:D,B76,上期ETY!G:G),2)</f>
        <v>0</v>
      </c>
      <c r="H76" s="222">
        <f>ROUND(E76-F76+G76,2)</f>
        <v>0</v>
      </c>
      <c r="I76" t="s">
        <v>1371</v>
      </c>
      <c r="K76" t="s">
        <v>1250</v>
      </c>
      <c r="L76" t="str">
        <f>_xlfn.IFNA(VLOOKUP(I76,科目余额表!B:M,11,0),K76)</f>
        <v>贷</v>
      </c>
    </row>
    <row r="77" spans="1:12">
      <c r="A77" s="218" t="s">
        <v>1372</v>
      </c>
      <c r="B77" s="219" t="s">
        <v>1373</v>
      </c>
      <c r="C77" s="217"/>
      <c r="D77" s="224"/>
      <c r="E77" s="220">
        <f>IF(K77=L77,_xlfn.IFNA(VLOOKUP(I77,科目余额表!B:M,12,0),0),-_xlfn.IFNA(VLOOKUP(I77,科目余额表!B:M,12,0),0))</f>
        <v>0</v>
      </c>
      <c r="F77" s="221">
        <f>ROUND(SUMIF(上期ETY!D:D,B77,上期ETY!F:F),2)</f>
        <v>0</v>
      </c>
      <c r="G77" s="221">
        <f>ROUND(SUMIF(上期ETY!D:D,B77,上期ETY!G:G),2)</f>
        <v>0</v>
      </c>
      <c r="H77" s="222">
        <f>ROUND(E77-F77+G77,2)</f>
        <v>0</v>
      </c>
      <c r="I77" t="s">
        <v>1374</v>
      </c>
      <c r="K77" t="s">
        <v>1250</v>
      </c>
      <c r="L77" t="str">
        <f>_xlfn.IFNA(VLOOKUP(I77,科目余额表!B:M,11,0),K77)</f>
        <v>贷</v>
      </c>
    </row>
    <row r="78" spans="1:12">
      <c r="A78" s="218" t="s">
        <v>1375</v>
      </c>
      <c r="B78" s="219"/>
      <c r="C78" s="217"/>
      <c r="D78" s="217"/>
      <c r="E78" s="217">
        <f>E75-E76-E77</f>
        <v>0</v>
      </c>
      <c r="F78" s="217">
        <f t="shared" ref="F78:G78" si="10">F75-F76-F77</f>
        <v>0</v>
      </c>
      <c r="G78" s="217">
        <f t="shared" si="10"/>
        <v>0</v>
      </c>
      <c r="H78" s="217">
        <f>H75-H76-H77</f>
        <v>0</v>
      </c>
      <c r="L78">
        <f>_xlfn.IFNA(VLOOKUP(I78,科目余额表!B:M,11,0),K78)</f>
        <v>0</v>
      </c>
    </row>
    <row r="79" spans="1:12">
      <c r="A79" s="218" t="s">
        <v>1376</v>
      </c>
      <c r="B79" s="219" t="s">
        <v>1377</v>
      </c>
      <c r="C79" s="217"/>
      <c r="D79" s="217"/>
      <c r="E79" s="220">
        <f>IF(K79=L79,_xlfn.IFNA(VLOOKUP(I79,科目余额表!B:M,12,0),0),-_xlfn.IFNA(VLOOKUP(I79,科目余额表!B:M,12,0),0))</f>
        <v>0</v>
      </c>
      <c r="F79" s="221">
        <f>ROUND(SUMIF(上期ETY!D:D,B79,上期ETY!F:F),2)</f>
        <v>0</v>
      </c>
      <c r="G79" s="221">
        <f>ROUND(SUMIF(上期ETY!D:D,B79,上期ETY!G:G),2)</f>
        <v>0</v>
      </c>
      <c r="H79" s="222">
        <f t="shared" ref="H79" si="11">ROUND(E79+F79-G79,2)</f>
        <v>0</v>
      </c>
      <c r="I79" t="s">
        <v>98</v>
      </c>
      <c r="K79" t="s">
        <v>1228</v>
      </c>
      <c r="L79" t="str">
        <f>_xlfn.IFNA(VLOOKUP(I79,科目余额表!B:M,11,0),K79)</f>
        <v>借</v>
      </c>
    </row>
    <row r="80" spans="1:12">
      <c r="A80" s="218" t="s">
        <v>1378</v>
      </c>
      <c r="B80" s="219" t="s">
        <v>1379</v>
      </c>
      <c r="C80" s="217"/>
      <c r="D80" s="217"/>
      <c r="E80" s="220">
        <f>IF(K80=L80,_xlfn.IFNA(VLOOKUP(I80,科目余额表!B:M,12,0),0),-_xlfn.IFNA(VLOOKUP(I80,科目余额表!B:M,12,0),0))</f>
        <v>0</v>
      </c>
      <c r="F80" s="221">
        <f>ROUND(SUMIF(上期ETY!D:D,B80,上期ETY!F:F),2)</f>
        <v>0</v>
      </c>
      <c r="G80" s="221">
        <f>ROUND(SUMIF(上期ETY!D:D,B80,上期ETY!G:G),2)</f>
        <v>0</v>
      </c>
      <c r="H80" s="222">
        <f>ROUND(E80-F80+G80,2)</f>
        <v>0</v>
      </c>
      <c r="I80" t="s">
        <v>717</v>
      </c>
      <c r="K80" t="s">
        <v>1250</v>
      </c>
      <c r="L80" t="str">
        <f>_xlfn.IFNA(VLOOKUP(I80,科目余额表!B:M,11,0),K80)</f>
        <v>贷</v>
      </c>
    </row>
    <row r="81" spans="1:12">
      <c r="A81" s="218" t="s">
        <v>1380</v>
      </c>
      <c r="B81" s="219" t="s">
        <v>1381</v>
      </c>
      <c r="C81" s="217"/>
      <c r="D81" s="217"/>
      <c r="E81" s="220">
        <f>IF(K81=L81,_xlfn.IFNA(VLOOKUP(I81,科目余额表!B:M,12,0),0),-_xlfn.IFNA(VLOOKUP(I81,科目余额表!B:M,12,0),0))</f>
        <v>0</v>
      </c>
      <c r="F81" s="221">
        <f>ROUND(SUMIF(上期ETY!D:D,B81,上期ETY!F:F),2)</f>
        <v>0</v>
      </c>
      <c r="G81" s="221">
        <f>ROUND(SUMIF(上期ETY!D:D,B81,上期ETY!G:G),2)</f>
        <v>0</v>
      </c>
      <c r="H81" s="222">
        <f>ROUND(E81-F81+G81,2)</f>
        <v>0</v>
      </c>
      <c r="I81" t="s">
        <v>1165</v>
      </c>
      <c r="K81" t="s">
        <v>1250</v>
      </c>
      <c r="L81" t="str">
        <f>_xlfn.IFNA(VLOOKUP(I81,科目余额表!B:M,11,0),K81)</f>
        <v>贷</v>
      </c>
    </row>
    <row r="82" spans="1:12">
      <c r="A82" s="218" t="s">
        <v>1382</v>
      </c>
      <c r="B82" s="219"/>
      <c r="C82" s="217"/>
      <c r="D82" s="217"/>
      <c r="E82" s="217">
        <f>E79-E80-E81</f>
        <v>0</v>
      </c>
      <c r="F82" s="217">
        <f t="shared" ref="F82:G82" si="12">F79-F80-F81</f>
        <v>0</v>
      </c>
      <c r="G82" s="217">
        <f t="shared" si="12"/>
        <v>0</v>
      </c>
      <c r="H82" s="217">
        <f>H79-H80-H81</f>
        <v>0</v>
      </c>
      <c r="L82">
        <f>_xlfn.IFNA(VLOOKUP(I82,科目余额表!B:M,11,0),K82)</f>
        <v>0</v>
      </c>
    </row>
    <row r="83" spans="1:12">
      <c r="A83" s="218" t="s">
        <v>1383</v>
      </c>
      <c r="B83" s="219" t="s">
        <v>1384</v>
      </c>
      <c r="C83" s="217"/>
      <c r="D83" s="217"/>
      <c r="E83" s="220">
        <f>IF(K83=L83,_xlfn.IFNA(VLOOKUP(I83,科目余额表!B:M,12,0),0),-_xlfn.IFNA(VLOOKUP(I83,科目余额表!B:M,12,0),0))</f>
        <v>0</v>
      </c>
      <c r="F83" s="221">
        <f>ROUND(SUMIF(上期ETY!D:D,B83,上期ETY!F:F),2)</f>
        <v>0</v>
      </c>
      <c r="G83" s="221">
        <f>ROUND(SUMIF(上期ETY!D:D,B83,上期ETY!G:G),2)</f>
        <v>0</v>
      </c>
      <c r="H83" s="222">
        <f t="shared" ref="H83:H88" si="13">ROUND(E83+F83-G83,2)</f>
        <v>0</v>
      </c>
      <c r="I83" t="s">
        <v>709</v>
      </c>
      <c r="K83" t="s">
        <v>1228</v>
      </c>
      <c r="L83" t="str">
        <f>_xlfn.IFNA(VLOOKUP(I83,科目余额表!B:M,11,0),K83)</f>
        <v>借</v>
      </c>
    </row>
    <row r="84" spans="1:12">
      <c r="A84" s="218" t="s">
        <v>1385</v>
      </c>
      <c r="B84" s="219" t="s">
        <v>677</v>
      </c>
      <c r="C84" s="217"/>
      <c r="D84" s="217"/>
      <c r="E84" s="220">
        <f>IF(K84=L84,_xlfn.IFNA(VLOOKUP(I84,科目余额表!B:M,12,0),0),-_xlfn.IFNA(VLOOKUP(I84,科目余额表!B:M,12,0),0))</f>
        <v>0</v>
      </c>
      <c r="F84" s="221">
        <f>ROUND(SUMIF(上期ETY!D:D,B84,上期ETY!F:F),2)</f>
        <v>0</v>
      </c>
      <c r="G84" s="221">
        <f>ROUND(SUMIF(上期ETY!D:D,B84,上期ETY!G:G),2)</f>
        <v>0</v>
      </c>
      <c r="H84" s="222">
        <f t="shared" si="13"/>
        <v>0</v>
      </c>
      <c r="I84" t="s">
        <v>677</v>
      </c>
      <c r="K84" t="s">
        <v>1228</v>
      </c>
      <c r="L84" t="str">
        <f>_xlfn.IFNA(VLOOKUP(I84,科目余额表!B:M,11,0),K84)</f>
        <v>借</v>
      </c>
    </row>
    <row r="85" spans="1:12">
      <c r="A85" s="218" t="s">
        <v>1386</v>
      </c>
      <c r="B85" s="219" t="s">
        <v>1387</v>
      </c>
      <c r="C85" s="217"/>
      <c r="D85" s="217"/>
      <c r="E85" s="220">
        <f>IF(K85=L85,_xlfn.IFNA(VLOOKUP(I85,科目余额表!B:M,12,0),0),-_xlfn.IFNA(VLOOKUP(I85,科目余额表!B:M,12,0),0))</f>
        <v>0</v>
      </c>
      <c r="F85" s="221">
        <f>ROUND(SUMIF(上期ETY!D:D,B85,上期ETY!F:F),2)</f>
        <v>0</v>
      </c>
      <c r="G85" s="221">
        <f>ROUND(SUMIF(上期ETY!D:D,B85,上期ETY!G:G),2)</f>
        <v>0</v>
      </c>
      <c r="H85" s="222">
        <f t="shared" si="13"/>
        <v>0</v>
      </c>
      <c r="I85" t="s">
        <v>724</v>
      </c>
      <c r="K85" t="s">
        <v>1228</v>
      </c>
      <c r="L85" t="str">
        <f>_xlfn.IFNA(VLOOKUP(I85,科目余额表!B:M,11,0),K85)</f>
        <v>借</v>
      </c>
    </row>
    <row r="86" spans="1:12">
      <c r="A86" s="218" t="s">
        <v>1388</v>
      </c>
      <c r="B86" s="219" t="s">
        <v>1389</v>
      </c>
      <c r="C86" s="217"/>
      <c r="D86" s="217"/>
      <c r="E86" s="220">
        <f>IF(K86=L86,_xlfn.IFNA(VLOOKUP(I86,科目余额表!B:M,12,0),0),-_xlfn.IFNA(VLOOKUP(I86,科目余额表!B:M,12,0),0))</f>
        <v>0</v>
      </c>
      <c r="F86" s="221">
        <f>ROUND(SUMIF(上期ETY!D:D,B86,上期ETY!F:F),2)</f>
        <v>0</v>
      </c>
      <c r="G86" s="221">
        <f>ROUND(SUMIF(上期ETY!D:D,B86,上期ETY!G:G),2)</f>
        <v>0</v>
      </c>
      <c r="H86" s="222">
        <f t="shared" si="13"/>
        <v>0</v>
      </c>
      <c r="I86" t="s">
        <v>1389</v>
      </c>
      <c r="K86" t="s">
        <v>1228</v>
      </c>
      <c r="L86" t="str">
        <f>_xlfn.IFNA(VLOOKUP(I86,科目余额表!B:M,11,0),K86)</f>
        <v>借</v>
      </c>
    </row>
    <row r="87" spans="1:12">
      <c r="A87" s="218" t="s">
        <v>1390</v>
      </c>
      <c r="B87" s="219" t="s">
        <v>1391</v>
      </c>
      <c r="C87" s="217"/>
      <c r="D87" s="217"/>
      <c r="E87" s="220">
        <f>IF(K87=L87,_xlfn.IFNA(VLOOKUP(I87,科目余额表!B:M,12,0),0),-_xlfn.IFNA(VLOOKUP(I87,科目余额表!B:M,12,0),0))</f>
        <v>0</v>
      </c>
      <c r="F87" s="221">
        <f>ROUND(SUMIF(上期ETY!D:D,B87,上期ETY!F:F),2)</f>
        <v>0</v>
      </c>
      <c r="G87" s="221">
        <f>ROUND(SUMIF(上期ETY!D:D,B87,上期ETY!G:G),2)</f>
        <v>0</v>
      </c>
      <c r="H87" s="222">
        <f t="shared" si="13"/>
        <v>0</v>
      </c>
      <c r="I87" t="s">
        <v>1391</v>
      </c>
      <c r="K87" t="s">
        <v>1228</v>
      </c>
      <c r="L87" t="str">
        <f>_xlfn.IFNA(VLOOKUP(I87,科目余额表!B:M,11,0),K87)</f>
        <v>借</v>
      </c>
    </row>
    <row r="88" spans="1:12">
      <c r="A88" s="218" t="s">
        <v>1392</v>
      </c>
      <c r="B88" s="219" t="s">
        <v>1393</v>
      </c>
      <c r="C88" s="217"/>
      <c r="D88" s="217"/>
      <c r="E88" s="220">
        <f>IF(K88=L88,_xlfn.IFNA(VLOOKUP(I88,科目余额表!B:M,12,0),0),-_xlfn.IFNA(VLOOKUP(I88,科目余额表!B:M,12,0),0))</f>
        <v>0</v>
      </c>
      <c r="F88" s="221">
        <f>ROUND(SUMIF(上期ETY!D:D,B88,上期ETY!F:F),2)</f>
        <v>0</v>
      </c>
      <c r="G88" s="221">
        <f>ROUND(SUMIF(上期ETY!D:D,B88,上期ETY!G:G),2)</f>
        <v>0</v>
      </c>
      <c r="H88" s="222">
        <f t="shared" si="13"/>
        <v>0</v>
      </c>
      <c r="I88" t="s">
        <v>100</v>
      </c>
      <c r="K88" t="s">
        <v>1228</v>
      </c>
      <c r="L88" t="str">
        <f>_xlfn.IFNA(VLOOKUP(I88,科目余额表!B:M,11,0),K88)</f>
        <v>借</v>
      </c>
    </row>
    <row r="89" spans="1:12">
      <c r="A89" s="218" t="s">
        <v>1394</v>
      </c>
      <c r="B89" s="219" t="s">
        <v>1395</v>
      </c>
      <c r="C89" s="217"/>
      <c r="D89" s="217"/>
      <c r="E89" s="220">
        <f>IF(K89=L89,_xlfn.IFNA(VLOOKUP(I89,科目余额表!B:M,12,0),0),-_xlfn.IFNA(VLOOKUP(I89,科目余额表!B:M,12,0),0))</f>
        <v>0</v>
      </c>
      <c r="F89" s="221">
        <f>ROUND(SUMIF(上期ETY!D:D,B89,上期ETY!F:F),2)</f>
        <v>0</v>
      </c>
      <c r="G89" s="221">
        <f>ROUND(SUMIF(上期ETY!D:D,B89,上期ETY!G:G),2)</f>
        <v>0</v>
      </c>
      <c r="H89" s="222">
        <f>ROUND(E89-F89+G89,2)</f>
        <v>0</v>
      </c>
      <c r="I89" t="s">
        <v>1396</v>
      </c>
      <c r="K89" t="s">
        <v>1250</v>
      </c>
      <c r="L89" t="str">
        <f>_xlfn.IFNA(VLOOKUP(I89,科目余额表!B:M,11,0),K89)</f>
        <v>贷</v>
      </c>
    </row>
    <row r="90" spans="1:12">
      <c r="A90" s="218" t="s">
        <v>1397</v>
      </c>
      <c r="B90" s="219" t="s">
        <v>1398</v>
      </c>
      <c r="C90" s="217"/>
      <c r="D90" s="217"/>
      <c r="E90" s="220">
        <f>IF(K90=L90,_xlfn.IFNA(VLOOKUP(I90,科目余额表!B:M,12,0),0),-_xlfn.IFNA(VLOOKUP(I90,科目余额表!B:M,12,0),0))</f>
        <v>0</v>
      </c>
      <c r="F90" s="221">
        <f>ROUND(SUMIF(上期ETY!D:D,B90,上期ETY!F:F),2)</f>
        <v>0</v>
      </c>
      <c r="G90" s="221">
        <f>ROUND(SUMIF(上期ETY!D:D,B90,上期ETY!G:G),2)</f>
        <v>0</v>
      </c>
      <c r="H90" s="222">
        <f>ROUND(E90-F90+G90,2)</f>
        <v>0</v>
      </c>
      <c r="I90" t="s">
        <v>1399</v>
      </c>
      <c r="K90" t="s">
        <v>1250</v>
      </c>
      <c r="L90" t="str">
        <f>_xlfn.IFNA(VLOOKUP(I90,科目余额表!B:M,11,0),K90)</f>
        <v>贷</v>
      </c>
    </row>
    <row r="91" spans="1:12">
      <c r="A91" s="218" t="s">
        <v>1400</v>
      </c>
      <c r="B91" s="219"/>
      <c r="C91" s="217"/>
      <c r="D91" s="224" t="s">
        <v>1241</v>
      </c>
      <c r="E91" s="217">
        <f>E88-E89-E90</f>
        <v>0</v>
      </c>
      <c r="F91" s="217">
        <f t="shared" ref="F91:H91" si="14">F88-F89-F90</f>
        <v>0</v>
      </c>
      <c r="G91" s="217">
        <f t="shared" si="14"/>
        <v>0</v>
      </c>
      <c r="H91" s="217">
        <f t="shared" si="14"/>
        <v>0</v>
      </c>
      <c r="L91">
        <f>_xlfn.IFNA(VLOOKUP(I91,科目余额表!B:M,11,0),K91)</f>
        <v>0</v>
      </c>
    </row>
    <row r="92" spans="1:12">
      <c r="A92" s="218" t="s">
        <v>1401</v>
      </c>
      <c r="B92" s="219" t="s">
        <v>1402</v>
      </c>
      <c r="C92" s="217"/>
      <c r="D92" s="224"/>
      <c r="E92" s="220">
        <f>IF(K92=L92,_xlfn.IFNA(VLOOKUP(I92,科目余额表!B:M,12,0),0),-_xlfn.IFNA(VLOOKUP(I92,科目余额表!B:M,12,0),0))</f>
        <v>0</v>
      </c>
      <c r="F92" s="221">
        <f>ROUND(SUMIF(上期ETY!D:D,B92,上期ETY!F:F),2)</f>
        <v>0</v>
      </c>
      <c r="G92" s="221">
        <f>ROUND(SUMIF(上期ETY!D:D,B92,上期ETY!G:G),2)</f>
        <v>0</v>
      </c>
      <c r="H92" s="222">
        <f t="shared" ref="H92" si="15">ROUND(E92+F92-G92,2)</f>
        <v>0</v>
      </c>
      <c r="I92" t="s">
        <v>99</v>
      </c>
      <c r="K92" t="s">
        <v>1228</v>
      </c>
      <c r="L92" t="str">
        <f>_xlfn.IFNA(VLOOKUP(I92,科目余额表!B:M,11,0),K92)</f>
        <v>借</v>
      </c>
    </row>
    <row r="93" spans="1:12">
      <c r="A93" s="218" t="s">
        <v>1403</v>
      </c>
      <c r="B93" s="219" t="s">
        <v>1404</v>
      </c>
      <c r="C93" s="217"/>
      <c r="D93" s="224"/>
      <c r="E93" s="220">
        <f>IF(K93=L93,_xlfn.IFNA(VLOOKUP(I93,科目余额表!B:M,12,0),0),-_xlfn.IFNA(VLOOKUP(I93,科目余额表!B:M,12,0),0))</f>
        <v>0</v>
      </c>
      <c r="F93" s="221">
        <f>ROUND(SUMIF(上期ETY!D:D,B93,上期ETY!F:F),2)</f>
        <v>0</v>
      </c>
      <c r="G93" s="221">
        <f>ROUND(SUMIF(上期ETY!D:D,B93,上期ETY!G:G),2)</f>
        <v>0</v>
      </c>
      <c r="H93" s="222">
        <f>ROUND(E93-F93+G93,2)</f>
        <v>0</v>
      </c>
      <c r="I93" t="s">
        <v>1167</v>
      </c>
      <c r="K93" t="s">
        <v>1250</v>
      </c>
      <c r="L93" t="str">
        <f>_xlfn.IFNA(VLOOKUP(I93,科目余额表!B:M,11,0),K93)</f>
        <v>贷</v>
      </c>
    </row>
    <row r="94" spans="1:12">
      <c r="A94" s="218" t="s">
        <v>1405</v>
      </c>
      <c r="B94" s="219" t="s">
        <v>1406</v>
      </c>
      <c r="C94" s="217"/>
      <c r="D94" s="224"/>
      <c r="E94" s="220">
        <f>IF(K94=L94,_xlfn.IFNA(VLOOKUP(I94,科目余额表!B:M,12,0),0),-_xlfn.IFNA(VLOOKUP(I94,科目余额表!B:M,12,0),0))</f>
        <v>0</v>
      </c>
      <c r="F94" s="221">
        <f>ROUND(SUMIF(上期ETY!D:D,B94,上期ETY!F:F),2)</f>
        <v>0</v>
      </c>
      <c r="G94" s="221">
        <f>ROUND(SUMIF(上期ETY!D:D,B94,上期ETY!G:G),2)</f>
        <v>0</v>
      </c>
      <c r="H94" s="222">
        <f>ROUND(E94-F94+G94,2)</f>
        <v>0</v>
      </c>
      <c r="I94" t="s">
        <v>1407</v>
      </c>
      <c r="K94" t="s">
        <v>1250</v>
      </c>
      <c r="L94" t="str">
        <f>_xlfn.IFNA(VLOOKUP(I94,科目余额表!B:M,11,0),K94)</f>
        <v>贷</v>
      </c>
    </row>
    <row r="95" spans="1:12">
      <c r="A95" s="218" t="s">
        <v>1408</v>
      </c>
      <c r="B95" s="219"/>
      <c r="C95" s="217"/>
      <c r="D95" s="217"/>
      <c r="E95" s="217">
        <f>E92-E93-E94</f>
        <v>0</v>
      </c>
      <c r="F95" s="217">
        <f t="shared" ref="F95:H95" si="16">F92-F93-F94</f>
        <v>0</v>
      </c>
      <c r="G95" s="217">
        <f t="shared" si="16"/>
        <v>0</v>
      </c>
      <c r="H95" s="217">
        <f t="shared" si="16"/>
        <v>0</v>
      </c>
      <c r="L95">
        <f>_xlfn.IFNA(VLOOKUP(I95,科目余额表!B:M,11,0),K95)</f>
        <v>0</v>
      </c>
    </row>
    <row r="96" spans="1:12">
      <c r="A96" s="218" t="s">
        <v>1409</v>
      </c>
      <c r="B96" s="219" t="s">
        <v>1410</v>
      </c>
      <c r="C96" s="217"/>
      <c r="D96" s="217"/>
      <c r="E96" s="220">
        <f>IF(K96=L96,_xlfn.IFNA(VLOOKUP(I96,科目余额表!B:M,12,0),0),-_xlfn.IFNA(VLOOKUP(I96,科目余额表!B:M,12,0),0))</f>
        <v>0</v>
      </c>
      <c r="F96" s="221">
        <f>ROUND(SUMIF(上期ETY!D:D,B96,上期ETY!F:F),2)</f>
        <v>0</v>
      </c>
      <c r="G96" s="221">
        <f>ROUND(SUMIF(上期ETY!D:D,B96,上期ETY!G:G),2)</f>
        <v>0</v>
      </c>
      <c r="H96" s="222">
        <f t="shared" ref="H96:H97" si="17">ROUND(E96+F96-G96,2)</f>
        <v>0</v>
      </c>
      <c r="I96" t="s">
        <v>1410</v>
      </c>
      <c r="K96" t="s">
        <v>1228</v>
      </c>
      <c r="L96" t="str">
        <f>_xlfn.IFNA(VLOOKUP(I96,科目余额表!B:M,11,0),K96)</f>
        <v>借</v>
      </c>
    </row>
    <row r="97" spans="1:12">
      <c r="A97" s="218" t="s">
        <v>1411</v>
      </c>
      <c r="B97" s="219" t="s">
        <v>1412</v>
      </c>
      <c r="C97" s="217"/>
      <c r="D97" s="217"/>
      <c r="E97" s="220">
        <f>IF(K97=L97,_xlfn.IFNA(VLOOKUP(I97,科目余额表!B:M,12,0),0),-_xlfn.IFNA(VLOOKUP(I97,科目余额表!B:M,12,0),0))</f>
        <v>0</v>
      </c>
      <c r="F97" s="221">
        <f>ROUND(SUMIF(上期ETY!D:D,B97,上期ETY!F:F),2)</f>
        <v>0</v>
      </c>
      <c r="G97" s="221">
        <f>ROUND(SUMIF(上期ETY!D:D,B97,上期ETY!G:G),2)</f>
        <v>0</v>
      </c>
      <c r="H97" s="222">
        <f t="shared" si="17"/>
        <v>0</v>
      </c>
      <c r="I97" t="s">
        <v>1413</v>
      </c>
      <c r="K97" t="s">
        <v>1228</v>
      </c>
      <c r="L97" t="str">
        <f>_xlfn.IFNA(VLOOKUP(I97,科目余额表!B:M,11,0),K97)</f>
        <v>借</v>
      </c>
    </row>
    <row r="98" spans="1:12">
      <c r="A98" s="218" t="s">
        <v>1414</v>
      </c>
      <c r="B98" s="219" t="s">
        <v>1415</v>
      </c>
      <c r="C98" s="217"/>
      <c r="D98" s="217"/>
      <c r="E98" s="220">
        <f>IF(K98=L98,_xlfn.IFNA(VLOOKUP(I98,科目余额表!B:M,12,0),0),-_xlfn.IFNA(VLOOKUP(I98,科目余额表!B:M,12,0),0))</f>
        <v>0</v>
      </c>
      <c r="F98" s="221">
        <f>ROUND(SUMIF(上期ETY!D:D,B98,上期ETY!F:F),2)</f>
        <v>0</v>
      </c>
      <c r="G98" s="221">
        <f>ROUND(SUMIF(上期ETY!D:D,B98,上期ETY!G:G),2)</f>
        <v>0</v>
      </c>
      <c r="H98" s="222">
        <f>ROUND(E98-F98+G98,2)</f>
        <v>0</v>
      </c>
      <c r="I98" t="s">
        <v>1416</v>
      </c>
      <c r="K98" t="s">
        <v>1250</v>
      </c>
      <c r="L98" t="str">
        <f>_xlfn.IFNA(VLOOKUP(I98,科目余额表!B:M,11,0),K98)</f>
        <v>贷</v>
      </c>
    </row>
    <row r="99" spans="1:12">
      <c r="A99" s="218" t="s">
        <v>1417</v>
      </c>
      <c r="B99" s="219"/>
      <c r="C99" s="217"/>
      <c r="D99" s="217"/>
      <c r="E99" s="217">
        <f>E97-E98</f>
        <v>0</v>
      </c>
      <c r="F99" s="217">
        <f t="shared" ref="F99:H99" si="18">F97-F98</f>
        <v>0</v>
      </c>
      <c r="G99" s="217">
        <f t="shared" si="18"/>
        <v>0</v>
      </c>
      <c r="H99" s="217">
        <f t="shared" si="18"/>
        <v>0</v>
      </c>
      <c r="L99">
        <f>_xlfn.IFNA(VLOOKUP(I99,科目余额表!B:M,11,0),K99)</f>
        <v>0</v>
      </c>
    </row>
    <row r="100" spans="1:12">
      <c r="A100" s="218" t="s">
        <v>1418</v>
      </c>
      <c r="B100" s="219" t="s">
        <v>1168</v>
      </c>
      <c r="C100" s="217"/>
      <c r="D100" s="217"/>
      <c r="E100" s="220">
        <f>IF(K100=L100,_xlfn.IFNA(VLOOKUP(I100,科目余额表!B:M,12,0),0),-_xlfn.IFNA(VLOOKUP(I100,科目余额表!B:M,12,0),0))</f>
        <v>0</v>
      </c>
      <c r="F100" s="221">
        <f>ROUND(SUMIF(上期ETY!D:D,B100,上期ETY!F:F),2)</f>
        <v>0</v>
      </c>
      <c r="G100" s="221">
        <f>ROUND(SUMIF(上期ETY!D:D,B100,上期ETY!G:G),2)</f>
        <v>0</v>
      </c>
      <c r="H100" s="222">
        <f t="shared" ref="H100:H102" si="19">ROUND(E100+F100-G100,2)</f>
        <v>0</v>
      </c>
      <c r="I100" t="s">
        <v>1168</v>
      </c>
      <c r="K100" t="s">
        <v>1228</v>
      </c>
      <c r="L100" t="str">
        <f>_xlfn.IFNA(VLOOKUP(I100,科目余额表!B:M,11,0),K100)</f>
        <v>借</v>
      </c>
    </row>
    <row r="101" spans="1:12">
      <c r="A101" s="218" t="s">
        <v>1419</v>
      </c>
      <c r="B101" s="219" t="s">
        <v>1169</v>
      </c>
      <c r="C101" s="217"/>
      <c r="D101" s="217"/>
      <c r="E101" s="220">
        <f>IF(K101=L101,_xlfn.IFNA(VLOOKUP(I101,科目余额表!B:M,12,0),0),-_xlfn.IFNA(VLOOKUP(I101,科目余额表!B:M,12,0),0))</f>
        <v>0</v>
      </c>
      <c r="F101" s="221">
        <f>ROUND(SUMIF(上期ETY!D:D,B101,上期ETY!F:F),2)</f>
        <v>0</v>
      </c>
      <c r="G101" s="221">
        <f>ROUND(SUMIF(上期ETY!D:D,B101,上期ETY!G:G),2)</f>
        <v>0</v>
      </c>
      <c r="H101" s="222">
        <f t="shared" si="19"/>
        <v>0</v>
      </c>
      <c r="I101" t="s">
        <v>1169</v>
      </c>
      <c r="K101" t="s">
        <v>1228</v>
      </c>
      <c r="L101" t="str">
        <f>_xlfn.IFNA(VLOOKUP(I101,科目余额表!B:M,11,0),K101)</f>
        <v>借</v>
      </c>
    </row>
    <row r="102" spans="1:12">
      <c r="A102" s="218" t="s">
        <v>1420</v>
      </c>
      <c r="B102" s="219" t="s">
        <v>81</v>
      </c>
      <c r="C102" s="217"/>
      <c r="D102" s="217"/>
      <c r="E102" s="220">
        <f>IF(K102=L102,_xlfn.IFNA(VLOOKUP(I102,科目余额表!B:M,12,0),0),-_xlfn.IFNA(VLOOKUP(I102,科目余额表!B:M,12,0),0))</f>
        <v>0</v>
      </c>
      <c r="F102" s="221">
        <f>ROUND(SUMIF(上期ETY!D:D,B102,上期ETY!F:F),2)</f>
        <v>0</v>
      </c>
      <c r="G102" s="221">
        <f>ROUND(SUMIF(上期ETY!D:D,B102,上期ETY!G:G),2)</f>
        <v>0</v>
      </c>
      <c r="H102" s="222">
        <f t="shared" si="19"/>
        <v>0</v>
      </c>
      <c r="I102" t="s">
        <v>1421</v>
      </c>
      <c r="K102" t="s">
        <v>1228</v>
      </c>
      <c r="L102" t="str">
        <f>_xlfn.IFNA(VLOOKUP(I102,科目余额表!B:M,11,0),K102)</f>
        <v>借</v>
      </c>
    </row>
    <row r="103" spans="1:12">
      <c r="A103" s="227" t="s">
        <v>1422</v>
      </c>
      <c r="B103" s="219"/>
      <c r="C103" s="226"/>
      <c r="D103" s="226"/>
      <c r="E103" s="228">
        <f>E57+E60+E61+E64+E65+E69+E72+E73+E74+E78+E82+E84+E86+E87+E91+E95+E96+E99+E100+E101+E102+E83+E85</f>
        <v>0</v>
      </c>
      <c r="F103" s="217">
        <f>F57+F60+F61+F64+F65+F69+F72+F73+F74+F78+F82+F84+F86+F87+F91+F95+F96+F99+F100+F101+F102+F83+F85</f>
        <v>0</v>
      </c>
      <c r="G103" s="217">
        <f>G57+G60+G61+G64+G65+G69+G72+G73+G74+G78+G82+G84+G86+G87+G91+G95+G96+G99+G100+G101+G102+G83+G85</f>
        <v>0</v>
      </c>
      <c r="H103" s="228">
        <f>H57+H60+H61+H64+H65+H69+H72+H73+H74+H78+H82+H84+H86+H87+H91+H95+H96+H99+H100+H101+H102+H83+H85</f>
        <v>0</v>
      </c>
      <c r="L103">
        <f>_xlfn.IFNA(VLOOKUP(I103,科目余额表!B:M,11,0),K103)</f>
        <v>0</v>
      </c>
    </row>
    <row r="104" spans="1:12">
      <c r="A104" s="227" t="s">
        <v>1423</v>
      </c>
      <c r="B104" s="219"/>
      <c r="C104" s="217"/>
      <c r="D104" s="217"/>
      <c r="E104" s="228">
        <f>E103+E55</f>
        <v>0</v>
      </c>
      <c r="F104" s="217">
        <f>F103+F55</f>
        <v>0</v>
      </c>
      <c r="G104" s="217">
        <f>G103+G55</f>
        <v>0</v>
      </c>
      <c r="H104" s="228">
        <f>H103+H55</f>
        <v>0</v>
      </c>
      <c r="L104">
        <f>_xlfn.IFNA(VLOOKUP(I104,科目余额表!B:M,11,0),K104)</f>
        <v>0</v>
      </c>
    </row>
    <row r="105" spans="1:12">
      <c r="A105" s="229" t="s">
        <v>1424</v>
      </c>
      <c r="B105" s="219"/>
      <c r="C105" s="217"/>
      <c r="D105" s="217"/>
      <c r="E105" s="217"/>
      <c r="L105">
        <f>_xlfn.IFNA(VLOOKUP(I105,科目余额表!B:M,11,0),K105)</f>
        <v>0</v>
      </c>
    </row>
    <row r="106" spans="1:12">
      <c r="A106" s="230" t="s">
        <v>1425</v>
      </c>
      <c r="B106" s="219" t="s">
        <v>1152</v>
      </c>
      <c r="C106" s="217"/>
      <c r="D106" s="217"/>
      <c r="E106" s="220">
        <f>IF(K106=L106,_xlfn.IFNA(VLOOKUP(I106,科目余额表!B:M,12,0),0),-_xlfn.IFNA(VLOOKUP(I106,科目余额表!B:M,12,0),0))</f>
        <v>0</v>
      </c>
      <c r="F106" s="221">
        <f>ROUND(SUMIF(上期ETY!D:D,B106,上期ETY!F:F),2)</f>
        <v>0</v>
      </c>
      <c r="G106" s="221">
        <f>ROUND(SUMIF(上期ETY!D:D,B106,上期ETY!G:G),2)</f>
        <v>0</v>
      </c>
      <c r="H106" s="222">
        <f>ROUND(E106-F106+G106,2)</f>
        <v>0</v>
      </c>
      <c r="I106" t="s">
        <v>1152</v>
      </c>
      <c r="K106" t="s">
        <v>1250</v>
      </c>
      <c r="L106" t="str">
        <f>_xlfn.IFNA(VLOOKUP(I106,科目余额表!B:M,11,0),K106)</f>
        <v>贷</v>
      </c>
    </row>
    <row r="107" spans="1:12">
      <c r="A107" s="230" t="s">
        <v>1426</v>
      </c>
      <c r="B107" s="219" t="s">
        <v>1427</v>
      </c>
      <c r="C107" s="217"/>
      <c r="D107" s="217"/>
      <c r="E107" s="220">
        <f>IF(K107=L107,_xlfn.IFNA(VLOOKUP(I107,科目余额表!B:M,12,0),0),-_xlfn.IFNA(VLOOKUP(I107,科目余额表!B:M,12,0),0))</f>
        <v>0</v>
      </c>
      <c r="F107" s="221">
        <f>ROUND(SUMIF(上期ETY!D:D,B107,上期ETY!F:F),2)</f>
        <v>0</v>
      </c>
      <c r="G107" s="221">
        <f>ROUND(SUMIF(上期ETY!D:D,B107,上期ETY!G:G),2)</f>
        <v>0</v>
      </c>
      <c r="H107" s="222">
        <f t="shared" ref="H107:H130" si="20">ROUND(E107-F107+G107,2)</f>
        <v>0</v>
      </c>
      <c r="I107" t="s">
        <v>1427</v>
      </c>
      <c r="K107" t="s">
        <v>1250</v>
      </c>
      <c r="L107" t="str">
        <f>_xlfn.IFNA(VLOOKUP(I107,科目余额表!B:M,11,0),K107)</f>
        <v>贷</v>
      </c>
    </row>
    <row r="108" spans="1:12">
      <c r="A108" s="230" t="s">
        <v>1428</v>
      </c>
      <c r="B108" s="219" t="s">
        <v>1429</v>
      </c>
      <c r="C108" s="217"/>
      <c r="D108" s="217"/>
      <c r="E108" s="220">
        <f>IF(K108=L108,_xlfn.IFNA(VLOOKUP(I108,科目余额表!B:M,12,0),0),-_xlfn.IFNA(VLOOKUP(I108,科目余额表!B:M,12,0),0))</f>
        <v>0</v>
      </c>
      <c r="F108" s="221">
        <f>ROUND(SUMIF(上期ETY!D:D,B108,上期ETY!F:F),2)</f>
        <v>0</v>
      </c>
      <c r="G108" s="221">
        <f>ROUND(SUMIF(上期ETY!D:D,B108,上期ETY!G:G),2)</f>
        <v>0</v>
      </c>
      <c r="H108" s="222">
        <f t="shared" si="20"/>
        <v>0</v>
      </c>
      <c r="I108" t="s">
        <v>1429</v>
      </c>
      <c r="K108" t="s">
        <v>1250</v>
      </c>
      <c r="L108" t="str">
        <f>_xlfn.IFNA(VLOOKUP(I108,科目余额表!B:M,11,0),K108)</f>
        <v>贷</v>
      </c>
    </row>
    <row r="109" spans="1:12">
      <c r="A109" s="231" t="s">
        <v>1430</v>
      </c>
      <c r="B109" s="219" t="s">
        <v>821</v>
      </c>
      <c r="C109" s="217"/>
      <c r="D109" s="224" t="s">
        <v>1241</v>
      </c>
      <c r="E109" s="220">
        <f>IF(K109=L109,_xlfn.IFNA(VLOOKUP(I109,科目余额表!B:M,12,0),0),-_xlfn.IFNA(VLOOKUP(I109,科目余额表!B:M,12,0),0))</f>
        <v>0</v>
      </c>
      <c r="F109" s="221">
        <f>ROUND(SUMIF(上期ETY!D:D,B109,上期ETY!F:F),2)</f>
        <v>0</v>
      </c>
      <c r="G109" s="221">
        <f>ROUND(SUMIF(上期ETY!D:D,B109,上期ETY!G:G),2)</f>
        <v>0</v>
      </c>
      <c r="H109" s="222">
        <f t="shared" si="20"/>
        <v>0</v>
      </c>
      <c r="I109" t="s">
        <v>821</v>
      </c>
      <c r="K109" t="s">
        <v>1250</v>
      </c>
      <c r="L109" t="str">
        <f>_xlfn.IFNA(VLOOKUP(I109,科目余额表!B:M,11,0),K109)</f>
        <v>贷</v>
      </c>
    </row>
    <row r="110" spans="1:12">
      <c r="A110" s="231" t="s">
        <v>1431</v>
      </c>
      <c r="B110" s="219" t="s">
        <v>1432</v>
      </c>
      <c r="C110" s="224" t="s">
        <v>1243</v>
      </c>
      <c r="D110" s="224"/>
      <c r="E110" s="220">
        <f>IF(K110=L110,_xlfn.IFNA(VLOOKUP(I110,科目余额表!B:M,12,0),0),-_xlfn.IFNA(VLOOKUP(I110,科目余额表!B:M,12,0),0))</f>
        <v>0</v>
      </c>
      <c r="F110" s="221">
        <f>ROUND(SUMIF(上期ETY!D:D,B110,上期ETY!F:F),2)</f>
        <v>0</v>
      </c>
      <c r="G110" s="221">
        <f>ROUND(SUMIF(上期ETY!D:D,B110,上期ETY!G:G),2)</f>
        <v>0</v>
      </c>
      <c r="H110" s="222">
        <f t="shared" si="20"/>
        <v>0</v>
      </c>
      <c r="I110" t="s">
        <v>1432</v>
      </c>
      <c r="K110" t="s">
        <v>1250</v>
      </c>
      <c r="L110" t="str">
        <f>_xlfn.IFNA(VLOOKUP(I110,科目余额表!B:M,11,0),K110)</f>
        <v>贷</v>
      </c>
    </row>
    <row r="111" spans="1:12">
      <c r="A111" s="230" t="s">
        <v>1433</v>
      </c>
      <c r="B111" s="219" t="s">
        <v>1434</v>
      </c>
      <c r="C111" s="217"/>
      <c r="D111" s="217"/>
      <c r="E111" s="220">
        <f>IF(K111=L111,_xlfn.IFNA(VLOOKUP(I111,科目余额表!B:M,12,0),0),-_xlfn.IFNA(VLOOKUP(I111,科目余额表!B:M,12,0),0))</f>
        <v>0</v>
      </c>
      <c r="F111" s="221">
        <f>ROUND(SUMIF(上期ETY!D:D,B111,上期ETY!F:F),2)</f>
        <v>0</v>
      </c>
      <c r="G111" s="221">
        <f>ROUND(SUMIF(上期ETY!D:D,B111,上期ETY!G:G),2)</f>
        <v>0</v>
      </c>
      <c r="H111" s="222">
        <f t="shared" si="20"/>
        <v>0</v>
      </c>
      <c r="I111" t="s">
        <v>1434</v>
      </c>
      <c r="K111" t="s">
        <v>1250</v>
      </c>
      <c r="L111" t="str">
        <f>_xlfn.IFNA(VLOOKUP(I111,科目余额表!B:M,11,0),K111)</f>
        <v>贷</v>
      </c>
    </row>
    <row r="112" spans="1:12">
      <c r="A112" s="230" t="s">
        <v>1435</v>
      </c>
      <c r="B112" s="219" t="s">
        <v>1170</v>
      </c>
      <c r="C112" s="217"/>
      <c r="D112" s="217"/>
      <c r="E112" s="220">
        <f>IF(K112=L112,_xlfn.IFNA(VLOOKUP(I112,科目余额表!B:M,12,0),0),-_xlfn.IFNA(VLOOKUP(I112,科目余额表!B:M,12,0),0))</f>
        <v>0</v>
      </c>
      <c r="F112" s="221">
        <f>ROUND(SUMIF(上期ETY!D:D,B112,上期ETY!F:F),2)</f>
        <v>0</v>
      </c>
      <c r="G112" s="221">
        <f>ROUND(SUMIF(上期ETY!D:D,B112,上期ETY!G:G),2)</f>
        <v>0</v>
      </c>
      <c r="H112" s="222">
        <f t="shared" si="20"/>
        <v>0</v>
      </c>
      <c r="I112" t="s">
        <v>1170</v>
      </c>
      <c r="K112" t="s">
        <v>1250</v>
      </c>
      <c r="L112" t="str">
        <f>_xlfn.IFNA(VLOOKUP(I112,科目余额表!B:M,11,0),K112)</f>
        <v>贷</v>
      </c>
    </row>
    <row r="113" spans="1:12">
      <c r="A113" s="231" t="s">
        <v>1436</v>
      </c>
      <c r="B113" s="219" t="s">
        <v>1437</v>
      </c>
      <c r="C113" s="217"/>
      <c r="D113" s="217"/>
      <c r="E113" s="220">
        <f>IF(K113=L113,_xlfn.IFNA(VLOOKUP(I113,科目余额表!B:M,12,0),0),-_xlfn.IFNA(VLOOKUP(I113,科目余额表!B:M,12,0),0))</f>
        <v>0</v>
      </c>
      <c r="F113" s="221">
        <f>ROUND(SUMIF(上期ETY!D:D,B113,上期ETY!F:F),2)</f>
        <v>0</v>
      </c>
      <c r="G113" s="221">
        <f>ROUND(SUMIF(上期ETY!D:D,B113,上期ETY!G:G),2)</f>
        <v>0</v>
      </c>
      <c r="H113" s="222">
        <f t="shared" si="20"/>
        <v>0</v>
      </c>
      <c r="I113" t="s">
        <v>102</v>
      </c>
      <c r="K113" t="s">
        <v>1250</v>
      </c>
      <c r="L113" t="str">
        <f>_xlfn.IFNA(VLOOKUP(I113,科目余额表!B:M,11,0),K113)</f>
        <v>贷</v>
      </c>
    </row>
    <row r="114" spans="1:12">
      <c r="A114" s="231" t="s">
        <v>1438</v>
      </c>
      <c r="B114" s="219" t="s">
        <v>1439</v>
      </c>
      <c r="C114" s="217"/>
      <c r="D114" s="217"/>
      <c r="E114" s="220">
        <f>IF(K114=L114,_xlfn.IFNA(VLOOKUP(I114,科目余额表!B:M,12,0),0),-_xlfn.IFNA(VLOOKUP(I114,科目余额表!B:M,12,0),0))</f>
        <v>0</v>
      </c>
      <c r="F114" s="221">
        <f>ROUND(SUMIF(上期ETY!D:D,B114,上期ETY!F:F),2)</f>
        <v>0</v>
      </c>
      <c r="G114" s="221">
        <f>ROUND(SUMIF(上期ETY!D:D,B114,上期ETY!G:G),2)</f>
        <v>0</v>
      </c>
      <c r="H114" s="222">
        <f t="shared" si="20"/>
        <v>0</v>
      </c>
      <c r="I114" t="s">
        <v>1185</v>
      </c>
      <c r="K114" t="s">
        <v>1250</v>
      </c>
      <c r="L114" t="str">
        <f>_xlfn.IFNA(VLOOKUP(I114,科目余额表!B:M,11,0),K114)</f>
        <v>贷</v>
      </c>
    </row>
    <row r="115" spans="1:12">
      <c r="A115" s="230" t="s">
        <v>1440</v>
      </c>
      <c r="B115" s="219" t="s">
        <v>1441</v>
      </c>
      <c r="C115" s="217"/>
      <c r="D115" s="217"/>
      <c r="E115" s="220">
        <f>IF(K115=L115,_xlfn.IFNA(VLOOKUP(I115,科目余额表!B:M,12,0),0),-_xlfn.IFNA(VLOOKUP(I115,科目余额表!B:M,12,0),0))</f>
        <v>0</v>
      </c>
      <c r="F115" s="221">
        <f>ROUND(SUMIF(上期ETY!D:D,B115,上期ETY!F:F),2)</f>
        <v>0</v>
      </c>
      <c r="G115" s="221">
        <f>ROUND(SUMIF(上期ETY!D:D,B115,上期ETY!G:G),2)</f>
        <v>0</v>
      </c>
      <c r="H115" s="222">
        <f t="shared" si="20"/>
        <v>0</v>
      </c>
      <c r="I115" t="s">
        <v>1442</v>
      </c>
      <c r="K115" t="s">
        <v>1250</v>
      </c>
      <c r="L115" t="str">
        <f>_xlfn.IFNA(VLOOKUP(I115,科目余额表!B:M,11,0),K115)</f>
        <v>贷</v>
      </c>
    </row>
    <row r="116" spans="1:12">
      <c r="A116" s="230" t="s">
        <v>1443</v>
      </c>
      <c r="B116" s="219" t="s">
        <v>1444</v>
      </c>
      <c r="C116" s="217"/>
      <c r="D116" s="217"/>
      <c r="E116" s="220">
        <f>IF(K116=L116,_xlfn.IFNA(VLOOKUP(I116,科目余额表!B:M,12,0),0),-_xlfn.IFNA(VLOOKUP(I116,科目余额表!B:M,12,0),0))</f>
        <v>0</v>
      </c>
      <c r="F116" s="221">
        <f>ROUND(SUMIF(上期ETY!D:D,B116,上期ETY!F:F),2)</f>
        <v>0</v>
      </c>
      <c r="G116" s="221">
        <f>ROUND(SUMIF(上期ETY!D:D,B116,上期ETY!G:G),2)</f>
        <v>0</v>
      </c>
      <c r="H116" s="222">
        <f t="shared" si="20"/>
        <v>0</v>
      </c>
      <c r="I116" t="s">
        <v>1444</v>
      </c>
      <c r="K116" t="s">
        <v>1250</v>
      </c>
      <c r="L116" t="str">
        <f>_xlfn.IFNA(VLOOKUP(I116,科目余额表!B:M,11,0),K116)</f>
        <v>贷</v>
      </c>
    </row>
    <row r="117" spans="1:12">
      <c r="A117" s="231" t="s">
        <v>1445</v>
      </c>
      <c r="B117" s="219" t="s">
        <v>1446</v>
      </c>
      <c r="C117" s="217"/>
      <c r="D117" s="217"/>
      <c r="E117" s="220">
        <f>IF(K117=L117,_xlfn.IFNA(VLOOKUP(I117,科目余额表!B:M,12,0),0),-_xlfn.IFNA(VLOOKUP(I117,科目余额表!B:M,12,0),0))</f>
        <v>0</v>
      </c>
      <c r="F117" s="221">
        <f>ROUND(SUMIF(上期ETY!D:D,B117,上期ETY!F:F),2)</f>
        <v>0</v>
      </c>
      <c r="G117" s="221">
        <f>ROUND(SUMIF(上期ETY!D:D,B117,上期ETY!G:G),2)</f>
        <v>0</v>
      </c>
      <c r="H117" s="222">
        <f t="shared" si="20"/>
        <v>0</v>
      </c>
      <c r="I117" t="s">
        <v>1446</v>
      </c>
      <c r="K117" t="s">
        <v>1250</v>
      </c>
      <c r="L117" t="str">
        <f>_xlfn.IFNA(VLOOKUP(I117,科目余额表!B:M,11,0),K117)</f>
        <v>贷</v>
      </c>
    </row>
    <row r="118" spans="1:12">
      <c r="A118" s="230" t="s">
        <v>1447</v>
      </c>
      <c r="B118" s="219" t="s">
        <v>1448</v>
      </c>
      <c r="C118" s="217"/>
      <c r="D118" s="217"/>
      <c r="E118" s="220">
        <f>IF(K118=L118,_xlfn.IFNA(VLOOKUP(I118,科目余额表!B:M,12,0),0),-_xlfn.IFNA(VLOOKUP(I118,科目余额表!B:M,12,0),0))</f>
        <v>0</v>
      </c>
      <c r="F118" s="221">
        <f>ROUND(SUMIF(上期ETY!D:D,B118,上期ETY!F:F),2)</f>
        <v>0</v>
      </c>
      <c r="G118" s="221">
        <f>ROUND(SUMIF(上期ETY!D:D,B118,上期ETY!G:G),2)</f>
        <v>0</v>
      </c>
      <c r="H118" s="222">
        <f t="shared" si="20"/>
        <v>0</v>
      </c>
      <c r="I118" t="s">
        <v>1448</v>
      </c>
      <c r="K118" t="s">
        <v>1250</v>
      </c>
      <c r="L118" t="str">
        <f>_xlfn.IFNA(VLOOKUP(I118,科目余额表!B:M,11,0),K118)</f>
        <v>贷</v>
      </c>
    </row>
    <row r="119" spans="1:12">
      <c r="A119" s="230" t="s">
        <v>1449</v>
      </c>
      <c r="B119" s="219" t="s">
        <v>1450</v>
      </c>
      <c r="C119" s="217"/>
      <c r="D119" s="217"/>
      <c r="E119" s="220">
        <f>IF(K119=L119,_xlfn.IFNA(VLOOKUP(I119,科目余额表!B:M,12,0),0),-_xlfn.IFNA(VLOOKUP(I119,科目余额表!B:M,12,0),0))</f>
        <v>0</v>
      </c>
      <c r="F119" s="221">
        <f>ROUND(SUMIF(上期ETY!D:D,B119,上期ETY!F:F),2)</f>
        <v>0</v>
      </c>
      <c r="G119" s="221">
        <f>ROUND(SUMIF(上期ETY!D:D,B119,上期ETY!G:G),2)</f>
        <v>0</v>
      </c>
      <c r="H119" s="222">
        <f t="shared" si="20"/>
        <v>0</v>
      </c>
      <c r="I119" t="s">
        <v>1450</v>
      </c>
      <c r="K119" t="s">
        <v>1250</v>
      </c>
      <c r="L119" t="str">
        <f>_xlfn.IFNA(VLOOKUP(I119,科目余额表!B:M,11,0),K119)</f>
        <v>贷</v>
      </c>
    </row>
    <row r="120" spans="1:12">
      <c r="A120" s="230" t="s">
        <v>1451</v>
      </c>
      <c r="B120" s="219" t="s">
        <v>1171</v>
      </c>
      <c r="C120" s="217"/>
      <c r="D120" s="217"/>
      <c r="E120" s="220">
        <f>IF(K120=L120,_xlfn.IFNA(VLOOKUP(I120,科目余额表!B:M,12,0),0),-_xlfn.IFNA(VLOOKUP(I120,科目余额表!B:M,12,0),0))</f>
        <v>0</v>
      </c>
      <c r="F120" s="221">
        <f>ROUND(SUMIF(上期ETY!D:D,B120,上期ETY!F:F),2)</f>
        <v>0</v>
      </c>
      <c r="G120" s="221">
        <f>ROUND(SUMIF(上期ETY!D:D,B120,上期ETY!G:G),2)</f>
        <v>0</v>
      </c>
      <c r="H120" s="222">
        <f t="shared" si="20"/>
        <v>0</v>
      </c>
      <c r="I120" t="s">
        <v>1171</v>
      </c>
      <c r="K120" t="s">
        <v>1250</v>
      </c>
      <c r="L120" t="str">
        <f>_xlfn.IFNA(VLOOKUP(I120,科目余额表!B:M,11,0),K120)</f>
        <v>贷</v>
      </c>
    </row>
    <row r="121" spans="1:12">
      <c r="A121" s="230" t="s">
        <v>1452</v>
      </c>
      <c r="B121" s="219" t="s">
        <v>1172</v>
      </c>
      <c r="C121" s="217"/>
      <c r="D121" s="217"/>
      <c r="E121" s="220">
        <f>IF(K121=L121,_xlfn.IFNA(VLOOKUP(I121,科目余额表!B:M,12,0),0),-_xlfn.IFNA(VLOOKUP(I121,科目余额表!B:M,12,0),0))</f>
        <v>0</v>
      </c>
      <c r="F121" s="221">
        <f>ROUND(SUMIF(上期ETY!D:D,B121,上期ETY!F:F),2)</f>
        <v>0</v>
      </c>
      <c r="G121" s="221">
        <f>ROUND(SUMIF(上期ETY!D:D,B121,上期ETY!G:G),2)</f>
        <v>0</v>
      </c>
      <c r="H121" s="222">
        <f t="shared" si="20"/>
        <v>0</v>
      </c>
      <c r="I121" t="s">
        <v>1172</v>
      </c>
      <c r="K121" t="s">
        <v>1250</v>
      </c>
      <c r="L121" t="str">
        <f>_xlfn.IFNA(VLOOKUP(I121,科目余额表!B:M,11,0),K121)</f>
        <v>贷</v>
      </c>
    </row>
    <row r="122" spans="1:12">
      <c r="A122" s="230" t="s">
        <v>1453</v>
      </c>
      <c r="B122" s="219" t="s">
        <v>1454</v>
      </c>
      <c r="C122" s="217"/>
      <c r="D122" s="217"/>
      <c r="E122" s="220">
        <f>IF(K122=L122,_xlfn.IFNA(VLOOKUP(I122,科目余额表!B:M,12,0),0),-_xlfn.IFNA(VLOOKUP(I122,科目余额表!B:M,12,0),0))</f>
        <v>0</v>
      </c>
      <c r="F122" s="221">
        <f>ROUND(SUMIF(上期ETY!D:D,B122,上期ETY!F:F),2)</f>
        <v>0</v>
      </c>
      <c r="G122" s="221">
        <f>ROUND(SUMIF(上期ETY!D:D,B122,上期ETY!G:G),2)</f>
        <v>0</v>
      </c>
      <c r="H122" s="222">
        <f t="shared" si="20"/>
        <v>0</v>
      </c>
      <c r="I122" t="s">
        <v>867</v>
      </c>
      <c r="K122" t="s">
        <v>1250</v>
      </c>
      <c r="L122" t="str">
        <f>_xlfn.IFNA(VLOOKUP(I122,科目余额表!B:M,11,0),K122)</f>
        <v>贷</v>
      </c>
    </row>
    <row r="123" spans="1:12">
      <c r="A123" s="230" t="s">
        <v>1455</v>
      </c>
      <c r="B123" s="219" t="s">
        <v>1456</v>
      </c>
      <c r="C123" s="217"/>
      <c r="D123" s="217"/>
      <c r="E123" s="220">
        <f>IF(K123=L123,_xlfn.IFNA(VLOOKUP(I123,科目余额表!B:M,12,0),0),-_xlfn.IFNA(VLOOKUP(I123,科目余额表!B:M,12,0),0))</f>
        <v>0</v>
      </c>
      <c r="F123" s="221">
        <f>ROUND(SUMIF(上期ETY!D:D,B123,上期ETY!F:F),2)</f>
        <v>0</v>
      </c>
      <c r="G123" s="221">
        <f>ROUND(SUMIF(上期ETY!D:D,B123,上期ETY!G:G),2)</f>
        <v>0</v>
      </c>
      <c r="H123" s="222">
        <f t="shared" si="20"/>
        <v>0</v>
      </c>
      <c r="I123" t="s">
        <v>868</v>
      </c>
      <c r="K123" t="s">
        <v>1250</v>
      </c>
      <c r="L123" t="str">
        <f>_xlfn.IFNA(VLOOKUP(I123,科目余额表!B:M,11,0),K123)</f>
        <v>贷</v>
      </c>
    </row>
    <row r="124" spans="1:12">
      <c r="A124" s="230" t="s">
        <v>1457</v>
      </c>
      <c r="B124" s="219" t="s">
        <v>869</v>
      </c>
      <c r="C124" s="217"/>
      <c r="D124" s="217"/>
      <c r="E124" s="220">
        <f>IF(K124=L124,_xlfn.IFNA(VLOOKUP(I124,科目余额表!B:M,12,0),0),-_xlfn.IFNA(VLOOKUP(I124,科目余额表!B:M,12,0),0))</f>
        <v>0</v>
      </c>
      <c r="F124" s="221">
        <f>ROUND(SUMIF(上期ETY!D:D,B124,上期ETY!F:F),2)</f>
        <v>0</v>
      </c>
      <c r="G124" s="221">
        <f>ROUND(SUMIF(上期ETY!D:D,B124,上期ETY!G:G),2)</f>
        <v>0</v>
      </c>
      <c r="H124" s="222">
        <f>ROUND(E124-F124+G124,2)</f>
        <v>0</v>
      </c>
      <c r="I124" t="s">
        <v>869</v>
      </c>
      <c r="K124" t="s">
        <v>1250</v>
      </c>
      <c r="L124" t="str">
        <f>_xlfn.IFNA(VLOOKUP(I124,科目余额表!B:M,11,0),K124)</f>
        <v>贷</v>
      </c>
    </row>
    <row r="125" spans="1:12">
      <c r="A125" s="230" t="s">
        <v>1458</v>
      </c>
      <c r="B125" s="219" t="s">
        <v>1459</v>
      </c>
      <c r="C125" s="217"/>
      <c r="D125" s="217"/>
      <c r="E125" s="220">
        <f>IF(K125=L125,_xlfn.IFNA(VLOOKUP(I125,科目余额表!B:M,12,0),0),-_xlfn.IFNA(VLOOKUP(I125,科目余额表!B:M,12,0),0))</f>
        <v>0</v>
      </c>
      <c r="F125" s="221">
        <f>ROUND(SUMIF(上期ETY!D:D,B125,上期ETY!F:F),2)</f>
        <v>0</v>
      </c>
      <c r="G125" s="221">
        <f>ROUND(SUMIF(上期ETY!D:D,B125,上期ETY!G:G),2)</f>
        <v>0</v>
      </c>
      <c r="H125" s="222">
        <f t="shared" si="20"/>
        <v>0</v>
      </c>
      <c r="I125" t="s">
        <v>1459</v>
      </c>
      <c r="K125" t="s">
        <v>1250</v>
      </c>
      <c r="L125" t="str">
        <f>_xlfn.IFNA(VLOOKUP(I125,科目余额表!B:M,11,0),K125)</f>
        <v>贷</v>
      </c>
    </row>
    <row r="126" spans="1:12">
      <c r="A126" s="230" t="s">
        <v>1460</v>
      </c>
      <c r="B126" s="219" t="s">
        <v>1461</v>
      </c>
      <c r="C126" s="217"/>
      <c r="D126" s="217"/>
      <c r="E126" s="220">
        <f>IF(K126=L126,_xlfn.IFNA(VLOOKUP(I126,科目余额表!B:M,12,0),0),-_xlfn.IFNA(VLOOKUP(I126,科目余额表!B:M,12,0),0))</f>
        <v>0</v>
      </c>
      <c r="F126" s="221">
        <f>ROUND(SUMIF(上期ETY!D:D,B126,上期ETY!F:F),2)</f>
        <v>0</v>
      </c>
      <c r="G126" s="221">
        <f>ROUND(SUMIF(上期ETY!D:D,B126,上期ETY!G:G),2)</f>
        <v>0</v>
      </c>
      <c r="H126" s="222">
        <f t="shared" si="20"/>
        <v>0</v>
      </c>
      <c r="I126" t="s">
        <v>1461</v>
      </c>
      <c r="K126" t="s">
        <v>1250</v>
      </c>
      <c r="L126" t="str">
        <f>_xlfn.IFNA(VLOOKUP(I126,科目余额表!B:M,11,0),K126)</f>
        <v>贷</v>
      </c>
    </row>
    <row r="127" spans="1:12">
      <c r="A127" s="230" t="s">
        <v>1462</v>
      </c>
      <c r="B127" s="219" t="s">
        <v>83</v>
      </c>
      <c r="C127" s="217"/>
      <c r="D127" s="224" t="s">
        <v>1241</v>
      </c>
      <c r="E127" s="220">
        <f>IF(K127=L127,_xlfn.IFNA(VLOOKUP(I127,科目余额表!B:M,12,0),0),-_xlfn.IFNA(VLOOKUP(I127,科目余额表!B:M,12,0),0))</f>
        <v>0</v>
      </c>
      <c r="F127" s="221">
        <f>ROUND(SUMIF(上期ETY!D:D,B127,上期ETY!F:F),2)</f>
        <v>0</v>
      </c>
      <c r="G127" s="221">
        <f>ROUND(SUMIF(上期ETY!D:D,B127,上期ETY!G:G),2)</f>
        <v>0</v>
      </c>
      <c r="H127" s="222">
        <f t="shared" si="20"/>
        <v>0</v>
      </c>
      <c r="I127" t="s">
        <v>83</v>
      </c>
      <c r="K127" t="s">
        <v>1250</v>
      </c>
      <c r="L127" t="str">
        <f>_xlfn.IFNA(VLOOKUP(I127,科目余额表!B:M,11,0),K127)</f>
        <v>贷</v>
      </c>
    </row>
    <row r="128" spans="1:12">
      <c r="A128" s="230" t="s">
        <v>1463</v>
      </c>
      <c r="B128" s="219" t="s">
        <v>1464</v>
      </c>
      <c r="C128" s="217"/>
      <c r="D128" s="217"/>
      <c r="E128" s="220">
        <f>IF(K128=L128,_xlfn.IFNA(VLOOKUP(I128,科目余额表!B:M,12,0),0),-_xlfn.IFNA(VLOOKUP(I128,科目余额表!B:M,12,0),0))</f>
        <v>0</v>
      </c>
      <c r="F128" s="221">
        <f>ROUND(SUMIF(上期ETY!D:D,B128,上期ETY!F:F),2)</f>
        <v>0</v>
      </c>
      <c r="G128" s="221">
        <f>ROUND(SUMIF(上期ETY!D:D,B128,上期ETY!G:G),2)</f>
        <v>0</v>
      </c>
      <c r="H128" s="222">
        <f t="shared" si="20"/>
        <v>0</v>
      </c>
      <c r="I128" t="s">
        <v>1464</v>
      </c>
      <c r="K128" t="s">
        <v>1250</v>
      </c>
      <c r="L128" t="str">
        <f>_xlfn.IFNA(VLOOKUP(I128,科目余额表!B:M,11,0),K128)</f>
        <v>贷</v>
      </c>
    </row>
    <row r="129" spans="1:12">
      <c r="A129" s="230" t="s">
        <v>1465</v>
      </c>
      <c r="B129" s="219" t="s">
        <v>1466</v>
      </c>
      <c r="C129" s="217"/>
      <c r="D129" s="217"/>
      <c r="E129" s="220">
        <f>IF(K129=L129,_xlfn.IFNA(VLOOKUP(I129,科目余额表!B:M,12,0),0),-_xlfn.IFNA(VLOOKUP(I129,科目余额表!B:M,12,0),0))</f>
        <v>0</v>
      </c>
      <c r="F129" s="221">
        <f>ROUND(SUMIF(上期ETY!D:D,B129,上期ETY!F:F),2)</f>
        <v>0</v>
      </c>
      <c r="G129" s="221">
        <f>ROUND(SUMIF(上期ETY!D:D,B129,上期ETY!G:G),2)</f>
        <v>0</v>
      </c>
      <c r="H129" s="222">
        <f t="shared" si="20"/>
        <v>0</v>
      </c>
      <c r="I129" t="s">
        <v>1466</v>
      </c>
      <c r="K129" t="s">
        <v>1250</v>
      </c>
      <c r="L129" t="str">
        <f>_xlfn.IFNA(VLOOKUP(I129,科目余额表!B:M,11,0),K129)</f>
        <v>贷</v>
      </c>
    </row>
    <row r="130" spans="1:12">
      <c r="A130" s="230" t="s">
        <v>1467</v>
      </c>
      <c r="B130" s="219" t="s">
        <v>1468</v>
      </c>
      <c r="C130" s="217"/>
      <c r="D130" s="217"/>
      <c r="E130" s="220">
        <f>IF(K130=L130,_xlfn.IFNA(VLOOKUP(I130,科目余额表!B:M,12,0),0),-_xlfn.IFNA(VLOOKUP(I130,科目余额表!B:M,12,0),0))</f>
        <v>0</v>
      </c>
      <c r="F130" s="221">
        <f>ROUND(SUMIF(上期ETY!D:D,B130,上期ETY!F:F),2)</f>
        <v>0</v>
      </c>
      <c r="G130" s="221">
        <f>ROUND(SUMIF(上期ETY!D:D,B130,上期ETY!G:G),2)</f>
        <v>0</v>
      </c>
      <c r="H130" s="222">
        <f t="shared" si="20"/>
        <v>0</v>
      </c>
      <c r="I130" t="s">
        <v>1468</v>
      </c>
      <c r="K130" t="s">
        <v>1250</v>
      </c>
      <c r="L130" t="str">
        <f>_xlfn.IFNA(VLOOKUP(I130,科目余额表!B:M,11,0),K130)</f>
        <v>贷</v>
      </c>
    </row>
    <row r="131" spans="1:12">
      <c r="A131" s="229" t="s">
        <v>1469</v>
      </c>
      <c r="B131" s="219"/>
      <c r="C131" s="226"/>
      <c r="D131" s="226"/>
      <c r="E131" s="228">
        <f>E106+E107+E108+E109+E110+E111+E112+E113+E114+E115+E116+E117+E118+E119+E120+E121+E124+E125+E126+E127+E128+E129+E130+E122+E123</f>
        <v>0</v>
      </c>
      <c r="F131" s="217">
        <f t="shared" ref="F131:G131" si="21">F106+F107+F108+F109+F110+F111+F112+F113+F114+F115+F116+F117+F118+F119+F120+F121+F124+F125+F126+F127+F128+F129+F130+F122+F123</f>
        <v>0</v>
      </c>
      <c r="G131" s="217">
        <f t="shared" si="21"/>
        <v>0</v>
      </c>
      <c r="H131" s="228">
        <f>H106+H107+H108+H109+H110+H111+H112+H113+H114+H115+H116+H117+H118+H119+H120+H121+H124+H125+H126+H127+H128+H129+H130+H122+H123</f>
        <v>0</v>
      </c>
      <c r="L131">
        <f>_xlfn.IFNA(VLOOKUP(I131,科目余额表!B:M,11,0),K131)</f>
        <v>0</v>
      </c>
    </row>
    <row r="132" spans="1:12">
      <c r="A132" s="229" t="s">
        <v>1470</v>
      </c>
      <c r="B132" s="219"/>
      <c r="C132" s="217"/>
      <c r="D132" s="217"/>
      <c r="E132" s="217"/>
      <c r="L132">
        <f>_xlfn.IFNA(VLOOKUP(I132,科目余额表!B:M,11,0),K132)</f>
        <v>0</v>
      </c>
    </row>
    <row r="133" spans="1:12">
      <c r="A133" s="230" t="s">
        <v>1471</v>
      </c>
      <c r="B133" s="219" t="s">
        <v>1472</v>
      </c>
      <c r="C133" s="217"/>
      <c r="D133" s="217"/>
      <c r="E133" s="217"/>
      <c r="F133" s="221">
        <f>ROUND(SUMIF(上期ETY!D:D,B133,上期ETY!F:F),2)</f>
        <v>0</v>
      </c>
      <c r="G133" s="221">
        <f>ROUND(SUMIF(上期ETY!D:D,B133,上期ETY!G:G),2)</f>
        <v>0</v>
      </c>
      <c r="H133" s="222">
        <f t="shared" ref="H133:H147" si="22">ROUND(E133-F133+G133,2)</f>
        <v>0</v>
      </c>
      <c r="I133" t="s">
        <v>1472</v>
      </c>
      <c r="K133" t="s">
        <v>1250</v>
      </c>
      <c r="L133" t="str">
        <f>_xlfn.IFNA(VLOOKUP(I133,科目余额表!B:M,11,0),K133)</f>
        <v>贷</v>
      </c>
    </row>
    <row r="134" spans="1:12">
      <c r="A134" s="230" t="s">
        <v>1473</v>
      </c>
      <c r="B134" s="219" t="s">
        <v>1153</v>
      </c>
      <c r="C134" s="217"/>
      <c r="D134" s="217"/>
      <c r="E134" s="220">
        <f>IF(K134=L134,_xlfn.IFNA(VLOOKUP(I134,科目余额表!B:M,12,0),0),-_xlfn.IFNA(VLOOKUP(I134,科目余额表!B:M,12,0),0))</f>
        <v>0</v>
      </c>
      <c r="F134" s="221">
        <f>ROUND(SUMIF(上期ETY!D:D,B134,上期ETY!F:F),2)</f>
        <v>0</v>
      </c>
      <c r="G134" s="221">
        <f>ROUND(SUMIF(上期ETY!D:D,B134,上期ETY!G:G),2)</f>
        <v>0</v>
      </c>
      <c r="H134" s="222">
        <f t="shared" si="22"/>
        <v>0</v>
      </c>
      <c r="I134" t="s">
        <v>1153</v>
      </c>
      <c r="K134" t="s">
        <v>1250</v>
      </c>
      <c r="L134" t="str">
        <f>_xlfn.IFNA(VLOOKUP(I134,科目余额表!B:M,11,0),K134)</f>
        <v>贷</v>
      </c>
    </row>
    <row r="135" spans="1:12">
      <c r="A135" s="230" t="s">
        <v>1474</v>
      </c>
      <c r="B135" s="219" t="s">
        <v>1174</v>
      </c>
      <c r="C135" s="217"/>
      <c r="D135" s="217"/>
      <c r="E135" s="220">
        <f>IF(K135=L135,_xlfn.IFNA(VLOOKUP(I135,科目余额表!B:M,12,0),0),-_xlfn.IFNA(VLOOKUP(I135,科目余额表!B:M,12,0),0))</f>
        <v>0</v>
      </c>
      <c r="F135" s="221">
        <f>ROUND(SUMIF(上期ETY!D:D,B135,上期ETY!F:F),2)</f>
        <v>0</v>
      </c>
      <c r="G135" s="221">
        <f>ROUND(SUMIF(上期ETY!D:D,B135,上期ETY!G:G),2)</f>
        <v>0</v>
      </c>
      <c r="H135" s="222">
        <f t="shared" si="22"/>
        <v>0</v>
      </c>
      <c r="I135" t="s">
        <v>1174</v>
      </c>
      <c r="K135" t="s">
        <v>1250</v>
      </c>
      <c r="L135" t="str">
        <f>_xlfn.IFNA(VLOOKUP(I135,科目余额表!B:M,11,0),K135)</f>
        <v>贷</v>
      </c>
    </row>
    <row r="136" spans="1:12">
      <c r="A136" s="230" t="s">
        <v>1475</v>
      </c>
      <c r="B136" s="219" t="s">
        <v>1476</v>
      </c>
      <c r="C136" s="217"/>
      <c r="D136" s="217"/>
      <c r="E136" s="217"/>
      <c r="F136" s="221">
        <f>ROUND(SUMIF(上期ETY!D:D,B136,上期ETY!F:F),2)</f>
        <v>0</v>
      </c>
      <c r="G136" s="221">
        <f>ROUND(SUMIF(上期ETY!D:D,B136,上期ETY!G:G),2)</f>
        <v>0</v>
      </c>
      <c r="H136" s="222">
        <f t="shared" si="22"/>
        <v>0</v>
      </c>
      <c r="I136" t="s">
        <v>1477</v>
      </c>
      <c r="K136" t="s">
        <v>1250</v>
      </c>
      <c r="L136" t="str">
        <f>_xlfn.IFNA(VLOOKUP(I136,科目余额表!B:M,11,0),K136)</f>
        <v>贷</v>
      </c>
    </row>
    <row r="137" spans="1:12">
      <c r="A137" s="231" t="s">
        <v>1478</v>
      </c>
      <c r="B137" s="219" t="s">
        <v>1479</v>
      </c>
      <c r="C137" s="217"/>
      <c r="D137" s="217"/>
      <c r="E137" s="217"/>
      <c r="F137" s="221">
        <f>ROUND(SUMIF(上期ETY!D:D,B137,上期ETY!F:F),2)</f>
        <v>0</v>
      </c>
      <c r="G137" s="221">
        <f>ROUND(SUMIF(上期ETY!D:D,B137,上期ETY!G:G),2)</f>
        <v>0</v>
      </c>
      <c r="H137" s="222">
        <f t="shared" si="22"/>
        <v>0</v>
      </c>
      <c r="I137" t="s">
        <v>1479</v>
      </c>
      <c r="K137" t="s">
        <v>1250</v>
      </c>
      <c r="L137" t="str">
        <f>_xlfn.IFNA(VLOOKUP(I137,科目余额表!B:M,11,0),K137)</f>
        <v>贷</v>
      </c>
    </row>
    <row r="138" spans="1:12">
      <c r="A138" s="231" t="s">
        <v>1480</v>
      </c>
      <c r="B138" s="219" t="s">
        <v>101</v>
      </c>
      <c r="C138" s="217"/>
      <c r="D138" s="224" t="s">
        <v>1241</v>
      </c>
      <c r="E138" s="217"/>
      <c r="F138" s="221">
        <f>ROUND(SUMIF(上期ETY!D:D,B138,上期ETY!F:F),2)</f>
        <v>0</v>
      </c>
      <c r="G138" s="221">
        <f>ROUND(SUMIF(上期ETY!D:D,B138,上期ETY!G:G),2)</f>
        <v>0</v>
      </c>
      <c r="H138" s="222">
        <f t="shared" si="22"/>
        <v>0</v>
      </c>
      <c r="I138" t="s">
        <v>101</v>
      </c>
      <c r="K138" t="s">
        <v>1250</v>
      </c>
      <c r="L138" t="str">
        <f>_xlfn.IFNA(VLOOKUP(I138,科目余额表!B:M,11,0),K138)</f>
        <v>贷</v>
      </c>
    </row>
    <row r="139" spans="1:12">
      <c r="A139" s="231" t="s">
        <v>1481</v>
      </c>
      <c r="B139" s="219" t="s">
        <v>1482</v>
      </c>
      <c r="C139" s="217"/>
      <c r="D139" s="224"/>
      <c r="E139" s="220">
        <f>IF(K139=L139,_xlfn.IFNA(VLOOKUP(I139,科目余额表!B:M,12,0),0),-_xlfn.IFNA(VLOOKUP(I139,科目余额表!B:M,12,0),0))</f>
        <v>0</v>
      </c>
      <c r="F139" s="221">
        <f>ROUND(SUMIF(上期ETY!D:D,B139,上期ETY!F:F),2)</f>
        <v>0</v>
      </c>
      <c r="G139" s="221">
        <f>ROUND(SUMIF(上期ETY!D:D,B139,上期ETY!G:G),2)</f>
        <v>0</v>
      </c>
      <c r="H139" s="222">
        <f t="shared" si="22"/>
        <v>0</v>
      </c>
      <c r="I139" t="s">
        <v>1482</v>
      </c>
      <c r="K139" t="s">
        <v>1250</v>
      </c>
      <c r="L139" t="str">
        <f>_xlfn.IFNA(VLOOKUP(I139,科目余额表!B:M,11,0),K139)</f>
        <v>贷</v>
      </c>
    </row>
    <row r="140" spans="1:12">
      <c r="A140" s="231" t="s">
        <v>1483</v>
      </c>
      <c r="B140" s="219" t="s">
        <v>1484</v>
      </c>
      <c r="C140" s="217"/>
      <c r="D140" s="224"/>
      <c r="E140" s="220">
        <f>IF(K140=L140,_xlfn.IFNA(VLOOKUP(I140,科目余额表!B:M,12,0),0),-_xlfn.IFNA(VLOOKUP(I140,科目余额表!B:M,12,0),0))</f>
        <v>0</v>
      </c>
      <c r="F140" s="221">
        <f>ROUND(SUMIF(上期ETY!D:D,B140,上期ETY!F:F),2)</f>
        <v>0</v>
      </c>
      <c r="G140" s="221">
        <f>ROUND(SUMIF(上期ETY!D:D,B140,上期ETY!G:G),2)</f>
        <v>0</v>
      </c>
      <c r="H140" s="222">
        <f t="shared" si="22"/>
        <v>0</v>
      </c>
      <c r="I140" t="s">
        <v>103</v>
      </c>
      <c r="K140" t="s">
        <v>1250</v>
      </c>
      <c r="L140" t="str">
        <f>_xlfn.IFNA(VLOOKUP(I140,科目余额表!B:M,11,0),K140)</f>
        <v>贷</v>
      </c>
    </row>
    <row r="141" spans="1:12">
      <c r="A141" s="231" t="s">
        <v>1485</v>
      </c>
      <c r="B141" s="219" t="s">
        <v>1486</v>
      </c>
      <c r="C141" s="217"/>
      <c r="D141" s="224"/>
      <c r="E141" s="220">
        <f>IF(K141=L141,_xlfn.IFNA(VLOOKUP(I141,科目余额表!B:M,12,0),0),-_xlfn.IFNA(VLOOKUP(I141,科目余额表!B:M,12,0),0))</f>
        <v>0</v>
      </c>
      <c r="F141" s="221">
        <f>ROUND(SUMIF(上期ETY!D:D,B141,上期ETY!F:F),2)</f>
        <v>0</v>
      </c>
      <c r="G141" s="221">
        <f>ROUND(SUMIF(上期ETY!D:D,B141,上期ETY!G:G),2)</f>
        <v>0</v>
      </c>
      <c r="H141" s="222">
        <f t="shared" ref="H141" si="23">ROUND(E141+F141-G141,2)</f>
        <v>0</v>
      </c>
      <c r="I141" t="s">
        <v>1487</v>
      </c>
      <c r="K141" t="s">
        <v>1488</v>
      </c>
      <c r="L141" t="s">
        <v>1488</v>
      </c>
    </row>
    <row r="142" spans="1:12">
      <c r="A142" s="230" t="s">
        <v>1489</v>
      </c>
      <c r="B142" s="219"/>
      <c r="C142" s="217"/>
      <c r="D142" s="217"/>
      <c r="E142" s="220">
        <f>E140-E141</f>
        <v>0</v>
      </c>
      <c r="F142" s="221"/>
      <c r="G142" s="221"/>
      <c r="H142" s="222">
        <f>H140-H141</f>
        <v>0</v>
      </c>
    </row>
    <row r="143" spans="1:12">
      <c r="A143" s="230" t="s">
        <v>1490</v>
      </c>
      <c r="B143" s="219" t="s">
        <v>1491</v>
      </c>
      <c r="C143" s="217"/>
      <c r="D143" s="217"/>
      <c r="E143" s="220">
        <f>IF(K143=L143,_xlfn.IFNA(VLOOKUP(I143,科目余额表!B:M,12,0),0),-_xlfn.IFNA(VLOOKUP(I143,科目余额表!B:M,12,0),0))</f>
        <v>0</v>
      </c>
      <c r="F143" s="221">
        <f>ROUND(SUMIF(上期ETY!D:D,B143,上期ETY!F:F),2)</f>
        <v>0</v>
      </c>
      <c r="G143" s="221">
        <f>ROUND(SUMIF(上期ETY!D:D,B143,上期ETY!G:G),2)</f>
        <v>0</v>
      </c>
      <c r="H143" s="222">
        <f t="shared" si="22"/>
        <v>0</v>
      </c>
      <c r="I143" t="s">
        <v>1491</v>
      </c>
      <c r="K143" t="s">
        <v>1250</v>
      </c>
      <c r="L143" t="str">
        <f>_xlfn.IFNA(VLOOKUP(I143,科目余额表!B:M,11,0),K143)</f>
        <v>贷</v>
      </c>
    </row>
    <row r="144" spans="1:12">
      <c r="A144" s="230" t="s">
        <v>1492</v>
      </c>
      <c r="B144" s="219" t="s">
        <v>1493</v>
      </c>
      <c r="C144" s="217"/>
      <c r="D144" s="217"/>
      <c r="E144" s="220">
        <f>IF(K144=L144,_xlfn.IFNA(VLOOKUP(I144,科目余额表!B:M,12,0),0),-_xlfn.IFNA(VLOOKUP(I144,科目余额表!B:M,12,0),0))</f>
        <v>0</v>
      </c>
      <c r="F144" s="221">
        <f>ROUND(SUMIF(上期ETY!D:D,B144,上期ETY!F:F),2)</f>
        <v>0</v>
      </c>
      <c r="G144" s="221">
        <f>ROUND(SUMIF(上期ETY!D:D,B144,上期ETY!G:G),2)</f>
        <v>0</v>
      </c>
      <c r="H144" s="222">
        <f t="shared" si="22"/>
        <v>0</v>
      </c>
      <c r="I144" t="s">
        <v>1493</v>
      </c>
      <c r="K144" t="s">
        <v>1250</v>
      </c>
      <c r="L144" t="str">
        <f>_xlfn.IFNA(VLOOKUP(I144,科目余额表!B:M,11,0),K144)</f>
        <v>贷</v>
      </c>
    </row>
    <row r="145" spans="1:12">
      <c r="A145" s="230" t="s">
        <v>1494</v>
      </c>
      <c r="B145" s="219" t="s">
        <v>1173</v>
      </c>
      <c r="C145" s="217"/>
      <c r="D145" s="217"/>
      <c r="E145" s="220">
        <f>IF(K145=L145,_xlfn.IFNA(VLOOKUP(I145,科目余额表!B:M,12,0),0),-_xlfn.IFNA(VLOOKUP(I145,科目余额表!B:M,12,0),0))</f>
        <v>0</v>
      </c>
      <c r="F145" s="221">
        <f>ROUND(SUMIF(上期ETY!D:D,B145,上期ETY!F:F),2)</f>
        <v>0</v>
      </c>
      <c r="G145" s="221">
        <f>ROUND(SUMIF(上期ETY!D:D,B145,上期ETY!G:G),2)</f>
        <v>0</v>
      </c>
      <c r="H145" s="222">
        <f t="shared" si="22"/>
        <v>0</v>
      </c>
      <c r="I145" t="s">
        <v>1173</v>
      </c>
      <c r="K145" t="s">
        <v>1250</v>
      </c>
      <c r="L145" t="str">
        <f>_xlfn.IFNA(VLOOKUP(I145,科目余额表!B:M,11,0),K145)</f>
        <v>贷</v>
      </c>
    </row>
    <row r="146" spans="1:12">
      <c r="A146" s="230" t="s">
        <v>1495</v>
      </c>
      <c r="B146" s="219" t="s">
        <v>1175</v>
      </c>
      <c r="C146" s="217"/>
      <c r="D146" s="217"/>
      <c r="E146" s="220">
        <f>IF(K146=L146,_xlfn.IFNA(VLOOKUP(I146,科目余额表!B:M,12,0),0),-_xlfn.IFNA(VLOOKUP(I146,科目余额表!B:M,12,0),0))</f>
        <v>0</v>
      </c>
      <c r="F146" s="221">
        <f>ROUND(SUMIF(上期ETY!D:D,B146,上期ETY!F:F),2)</f>
        <v>0</v>
      </c>
      <c r="G146" s="221">
        <f>ROUND(SUMIF(上期ETY!D:D,B146,上期ETY!G:G),2)</f>
        <v>0</v>
      </c>
      <c r="H146" s="222">
        <f t="shared" si="22"/>
        <v>0</v>
      </c>
      <c r="I146" t="s">
        <v>1175</v>
      </c>
      <c r="K146" t="s">
        <v>1250</v>
      </c>
      <c r="L146" t="str">
        <f>_xlfn.IFNA(VLOOKUP(I146,科目余额表!B:M,11,0),K146)</f>
        <v>贷</v>
      </c>
    </row>
    <row r="147" spans="1:12">
      <c r="A147" s="230" t="s">
        <v>1496</v>
      </c>
      <c r="B147" s="219" t="s">
        <v>85</v>
      </c>
      <c r="C147" s="217"/>
      <c r="D147" s="217"/>
      <c r="E147" s="220">
        <f>IF(K147=L147,_xlfn.IFNA(VLOOKUP(I147,科目余额表!B:M,12,0),0),-_xlfn.IFNA(VLOOKUP(I147,科目余额表!B:M,12,0),0))</f>
        <v>0</v>
      </c>
      <c r="F147" s="221">
        <f>ROUND(SUMIF(上期ETY!D:D,B147,上期ETY!F:F),2)</f>
        <v>0</v>
      </c>
      <c r="G147" s="221">
        <f>ROUND(SUMIF(上期ETY!D:D,B147,上期ETY!G:G),2)</f>
        <v>0</v>
      </c>
      <c r="H147" s="222">
        <f t="shared" si="22"/>
        <v>0</v>
      </c>
      <c r="I147" t="s">
        <v>85</v>
      </c>
      <c r="K147" t="s">
        <v>1250</v>
      </c>
      <c r="L147" t="str">
        <f>_xlfn.IFNA(VLOOKUP(I147,科目余额表!B:M,11,0),K147)</f>
        <v>贷</v>
      </c>
    </row>
    <row r="148" spans="1:12">
      <c r="A148" s="229" t="s">
        <v>1497</v>
      </c>
      <c r="B148" s="219"/>
      <c r="C148" s="226"/>
      <c r="D148" s="226"/>
      <c r="E148" s="228">
        <f>E133+E134+E135+E138+E139+E142+E143+E144+E145+E146+E147</f>
        <v>0</v>
      </c>
      <c r="F148" s="217">
        <f t="shared" ref="F148:G148" si="24">F133+F134+F135+F138+F142+F143+F144+F145+F146+F147</f>
        <v>0</v>
      </c>
      <c r="G148" s="217">
        <f t="shared" si="24"/>
        <v>0</v>
      </c>
      <c r="H148" s="228">
        <f>H133+H134+H135+H138+H139+H142+H143+H144+H145+H146+H147</f>
        <v>0</v>
      </c>
      <c r="L148">
        <f>_xlfn.IFNA(VLOOKUP(I148,科目余额表!B:M,11,0),K148)</f>
        <v>0</v>
      </c>
    </row>
    <row r="149" spans="1:12">
      <c r="A149" s="229" t="s">
        <v>1498</v>
      </c>
      <c r="B149" s="219"/>
      <c r="C149" s="217"/>
      <c r="D149" s="217"/>
      <c r="E149" s="228">
        <f>E148+E131</f>
        <v>0</v>
      </c>
      <c r="F149" s="217">
        <f t="shared" ref="F149:H149" si="25">F148+F131</f>
        <v>0</v>
      </c>
      <c r="G149" s="217">
        <f t="shared" si="25"/>
        <v>0</v>
      </c>
      <c r="H149" s="228">
        <f t="shared" si="25"/>
        <v>0</v>
      </c>
      <c r="L149">
        <f>_xlfn.IFNA(VLOOKUP(I149,科目余额表!B:M,11,0),K149)</f>
        <v>0</v>
      </c>
    </row>
    <row r="150" spans="1:12">
      <c r="A150" s="232" t="s">
        <v>1499</v>
      </c>
      <c r="B150" s="219"/>
      <c r="C150" s="217"/>
      <c r="D150" s="217"/>
      <c r="E150" s="217"/>
      <c r="L150">
        <f>_xlfn.IFNA(VLOOKUP(I150,科目余额表!B:M,11,0),K150)</f>
        <v>0</v>
      </c>
    </row>
    <row r="151" spans="1:12">
      <c r="A151" s="230" t="s">
        <v>1500</v>
      </c>
      <c r="B151" s="219" t="s">
        <v>1501</v>
      </c>
      <c r="C151" s="217"/>
      <c r="D151" s="217"/>
      <c r="E151" s="220">
        <f>IF(K151=L151,_xlfn.IFNA(VLOOKUP(I151,科目余额表!B:M,12,0),0),-_xlfn.IFNA(VLOOKUP(I151,科目余额表!B:M,12,0),0))</f>
        <v>0</v>
      </c>
      <c r="F151" s="221">
        <f>ROUND(SUMIF(上期ETY!D:D,B151,上期ETY!F:F),2)</f>
        <v>0</v>
      </c>
      <c r="G151" s="221">
        <f>ROUND(SUMIF(上期ETY!D:D,B151,上期ETY!G:G),2)</f>
        <v>0</v>
      </c>
      <c r="H151" s="222">
        <f t="shared" ref="H151:H160" si="26">ROUND(E151-F151+G151,2)</f>
        <v>0</v>
      </c>
      <c r="I151" t="s">
        <v>1176</v>
      </c>
      <c r="K151" t="s">
        <v>1250</v>
      </c>
      <c r="L151" t="str">
        <f>_xlfn.IFNA(VLOOKUP(I151,科目余额表!B:M,11,0),K151)</f>
        <v>贷</v>
      </c>
    </row>
    <row r="152" spans="1:12">
      <c r="A152" s="230" t="s">
        <v>1502</v>
      </c>
      <c r="B152" s="219" t="s">
        <v>1503</v>
      </c>
      <c r="C152" s="217"/>
      <c r="D152" s="217"/>
      <c r="E152" s="217"/>
      <c r="F152" s="221">
        <f>ROUND(SUMIF(上期ETY!D:D,B152,上期ETY!F:F),2)</f>
        <v>0</v>
      </c>
      <c r="G152" s="221">
        <f>ROUND(SUMIF(上期ETY!D:D,B152,上期ETY!G:G),2)</f>
        <v>0</v>
      </c>
      <c r="H152" s="222">
        <f t="shared" si="26"/>
        <v>0</v>
      </c>
      <c r="I152" t="s">
        <v>1503</v>
      </c>
      <c r="K152" t="s">
        <v>1250</v>
      </c>
      <c r="L152" t="str">
        <f>_xlfn.IFNA(VLOOKUP(I152,科目余额表!B:M,11,0),K152)</f>
        <v>贷</v>
      </c>
    </row>
    <row r="153" spans="1:12">
      <c r="A153" s="230" t="s">
        <v>1504</v>
      </c>
      <c r="B153" s="219"/>
      <c r="C153" s="217"/>
      <c r="D153" s="217"/>
      <c r="E153" s="217"/>
      <c r="F153" s="221">
        <f>ROUND(SUMIF(上期ETY!D:D,B153,上期ETY!F:F),2)</f>
        <v>0</v>
      </c>
      <c r="G153" s="221">
        <f>ROUND(SUMIF(上期ETY!D:D,B153,上期ETY!G:G),2)</f>
        <v>0</v>
      </c>
      <c r="H153" s="222">
        <f t="shared" si="26"/>
        <v>0</v>
      </c>
      <c r="L153">
        <f>_xlfn.IFNA(VLOOKUP(I153,科目余额表!B:M,11,0),K153)</f>
        <v>0</v>
      </c>
    </row>
    <row r="154" spans="1:12">
      <c r="A154" s="230" t="s">
        <v>1505</v>
      </c>
      <c r="B154" s="219"/>
      <c r="C154" s="217"/>
      <c r="D154" s="217"/>
      <c r="E154" s="217"/>
      <c r="F154" s="221">
        <f>ROUND(SUMIF(上期ETY!D:D,B154,上期ETY!F:F),2)</f>
        <v>0</v>
      </c>
      <c r="G154" s="221">
        <f>ROUND(SUMIF(上期ETY!D:D,B154,上期ETY!G:G),2)</f>
        <v>0</v>
      </c>
      <c r="H154" s="222">
        <f t="shared" si="26"/>
        <v>0</v>
      </c>
      <c r="L154">
        <f>_xlfn.IFNA(VLOOKUP(I154,科目余额表!B:M,11,0),K154)</f>
        <v>0</v>
      </c>
    </row>
    <row r="155" spans="1:12">
      <c r="A155" s="230" t="s">
        <v>1506</v>
      </c>
      <c r="B155" s="219" t="s">
        <v>1177</v>
      </c>
      <c r="C155" s="217"/>
      <c r="D155" s="217"/>
      <c r="E155" s="220">
        <f>IF(K155=L155,_xlfn.IFNA(VLOOKUP(I155,科目余额表!B:M,12,0),0),-_xlfn.IFNA(VLOOKUP(I155,科目余额表!B:M,12,0),0))</f>
        <v>0</v>
      </c>
      <c r="F155" s="221">
        <f>ROUND(SUMIF(上期ETY!D:D,B155,上期ETY!F:F),2)</f>
        <v>0</v>
      </c>
      <c r="G155" s="221">
        <f>ROUND(SUMIF(上期ETY!D:D,B155,上期ETY!G:G),2)</f>
        <v>0</v>
      </c>
      <c r="H155" s="222">
        <f t="shared" si="26"/>
        <v>0</v>
      </c>
      <c r="I155" t="s">
        <v>1177</v>
      </c>
      <c r="K155" t="s">
        <v>1250</v>
      </c>
      <c r="L155" t="str">
        <f>_xlfn.IFNA(VLOOKUP(I155,科目余额表!B:M,11,0),K155)</f>
        <v>贷</v>
      </c>
    </row>
    <row r="156" spans="1:12">
      <c r="A156" s="230" t="s">
        <v>1507</v>
      </c>
      <c r="B156" s="219" t="s">
        <v>1508</v>
      </c>
      <c r="C156" s="217"/>
      <c r="D156" s="217"/>
      <c r="E156" s="217"/>
      <c r="F156" s="221">
        <f>ROUND(SUMIF(上期ETY!D:D,B156,上期ETY!F:F),2)</f>
        <v>0</v>
      </c>
      <c r="G156" s="221">
        <f>ROUND(SUMIF(上期ETY!D:D,B156,上期ETY!G:G),2)</f>
        <v>0</v>
      </c>
      <c r="H156" s="222">
        <f t="shared" si="26"/>
        <v>0</v>
      </c>
      <c r="I156" t="s">
        <v>1509</v>
      </c>
      <c r="K156" t="s">
        <v>1250</v>
      </c>
      <c r="L156" t="str">
        <f>_xlfn.IFNA(VLOOKUP(I156,科目余额表!B:M,11,0),K156)</f>
        <v>贷</v>
      </c>
    </row>
    <row r="157" spans="1:12">
      <c r="A157" s="230" t="s">
        <v>1510</v>
      </c>
      <c r="B157" s="219" t="s">
        <v>1178</v>
      </c>
      <c r="C157" s="217"/>
      <c r="D157" s="217"/>
      <c r="E157" s="220">
        <f>IF(K157=L157,_xlfn.IFNA(VLOOKUP(I157,科目余额表!B:M,12,0),0),-_xlfn.IFNA(VLOOKUP(I157,科目余额表!B:M,12,0),0))</f>
        <v>0</v>
      </c>
      <c r="F157" s="221">
        <f>ROUND(SUMIF(上期ETY!D:D,B157,上期ETY!F:F),2)</f>
        <v>0</v>
      </c>
      <c r="G157" s="221">
        <f>ROUND(SUMIF(上期ETY!D:D,B157,上期ETY!G:G),2)</f>
        <v>0</v>
      </c>
      <c r="H157" s="222">
        <f t="shared" si="26"/>
        <v>0</v>
      </c>
      <c r="I157" t="s">
        <v>1178</v>
      </c>
      <c r="K157" t="s">
        <v>1250</v>
      </c>
      <c r="L157" t="str">
        <f>_xlfn.IFNA(VLOOKUP(I157,科目余额表!B:M,11,0),K157)</f>
        <v>贷</v>
      </c>
    </row>
    <row r="158" spans="1:12">
      <c r="A158" s="230" t="s">
        <v>1511</v>
      </c>
      <c r="B158" s="219" t="s">
        <v>1512</v>
      </c>
      <c r="C158" s="217"/>
      <c r="D158" s="217"/>
      <c r="E158" s="217"/>
      <c r="F158" s="221">
        <f>ROUND(SUMIF(上期ETY!D:D,B158,上期ETY!F:F),2)</f>
        <v>0</v>
      </c>
      <c r="G158" s="221">
        <f>ROUND(SUMIF(上期ETY!D:D,B158,上期ETY!G:G),2)</f>
        <v>0</v>
      </c>
      <c r="H158" s="222">
        <f t="shared" si="26"/>
        <v>0</v>
      </c>
      <c r="I158" t="s">
        <v>1512</v>
      </c>
      <c r="K158" t="s">
        <v>1250</v>
      </c>
      <c r="L158" t="str">
        <f>_xlfn.IFNA(VLOOKUP(I158,科目余额表!B:M,11,0),K158)</f>
        <v>贷</v>
      </c>
    </row>
    <row r="159" spans="1:12">
      <c r="A159" s="230" t="s">
        <v>1513</v>
      </c>
      <c r="B159" s="219" t="s">
        <v>71</v>
      </c>
      <c r="C159" s="217"/>
      <c r="D159" s="217"/>
      <c r="E159" s="220">
        <f>IF(K159=L159,_xlfn.IFNA(VLOOKUP(I159,科目余额表!B:M,12,0),0),-_xlfn.IFNA(VLOOKUP(I159,科目余额表!B:M,12,0),0))</f>
        <v>0</v>
      </c>
      <c r="F159" s="221">
        <f>ROUND(SUMIF(上期ETY!D:D,B159,上期ETY!F:F),2)</f>
        <v>0</v>
      </c>
      <c r="G159" s="221">
        <f>ROUND(SUMIF(上期ETY!D:D,B159,上期ETY!G:G),2)</f>
        <v>0</v>
      </c>
      <c r="H159" s="222">
        <f t="shared" si="26"/>
        <v>0</v>
      </c>
      <c r="I159" t="s">
        <v>71</v>
      </c>
      <c r="K159" t="s">
        <v>1250</v>
      </c>
      <c r="L159" t="str">
        <f>_xlfn.IFNA(VLOOKUP(I159,科目余额表!B:M,11,0),K159)</f>
        <v>贷</v>
      </c>
    </row>
    <row r="160" spans="1:12">
      <c r="A160" s="230" t="s">
        <v>1514</v>
      </c>
      <c r="B160" s="219" t="s">
        <v>1515</v>
      </c>
      <c r="C160" s="217"/>
      <c r="D160" s="217"/>
      <c r="E160" s="217"/>
      <c r="F160" s="221">
        <f>ROUND(SUMIF(上期ETY!D:D,B160,上期ETY!F:F),2)</f>
        <v>0</v>
      </c>
      <c r="G160" s="221">
        <f>ROUND(SUMIF(上期ETY!D:D,B160,上期ETY!G:G),2)</f>
        <v>0</v>
      </c>
      <c r="H160" s="222">
        <f t="shared" si="26"/>
        <v>0</v>
      </c>
      <c r="I160" t="s">
        <v>1515</v>
      </c>
      <c r="K160" t="s">
        <v>1250</v>
      </c>
      <c r="L160" t="str">
        <f>_xlfn.IFNA(VLOOKUP(I160,科目余额表!B:M,11,0),K160)</f>
        <v>贷</v>
      </c>
    </row>
    <row r="161" spans="1:12">
      <c r="A161" s="230" t="s">
        <v>1516</v>
      </c>
      <c r="B161" s="219" t="s">
        <v>73</v>
      </c>
      <c r="C161" s="217"/>
      <c r="D161" s="217"/>
      <c r="E161" s="217">
        <f>E251</f>
        <v>0</v>
      </c>
      <c r="F161" s="221">
        <f>ROUND(SUMIF(上期ETY!D:D,B161,上期ETY!F:F),2)</f>
        <v>0</v>
      </c>
      <c r="G161" s="221">
        <f>ROUND(SUMIF(上期ETY!D:D,B161,上期ETY!G:G),2)</f>
        <v>0</v>
      </c>
      <c r="H161" s="222">
        <f>H251</f>
        <v>0</v>
      </c>
      <c r="I161" t="s">
        <v>73</v>
      </c>
      <c r="K161" t="s">
        <v>1250</v>
      </c>
      <c r="L161" t="str">
        <f>_xlfn.IFNA(VLOOKUP(I161,科目余额表!B:M,11,0),K161)</f>
        <v>贷</v>
      </c>
    </row>
    <row r="162" spans="1:12">
      <c r="A162" s="230" t="s">
        <v>1517</v>
      </c>
      <c r="B162" s="219"/>
      <c r="C162" s="225"/>
      <c r="D162" s="225"/>
      <c r="E162" s="225" t="str">
        <f t="shared" ref="E162:H162" si="27">IF((SUM(E151:E155,E157:E161)-E156-E153-E154)&lt;&gt;0,(SUM(E151:E155,E157:E161)-E156-E153-E154),"")</f>
        <v/>
      </c>
      <c r="F162" s="225" t="str">
        <f t="shared" si="27"/>
        <v/>
      </c>
      <c r="G162" s="225" t="str">
        <f t="shared" si="27"/>
        <v/>
      </c>
      <c r="H162" s="225" t="str">
        <f t="shared" si="27"/>
        <v/>
      </c>
      <c r="L162">
        <f>_xlfn.IFNA(VLOOKUP(I162,科目余额表!B:M,11,0),K162)</f>
        <v>0</v>
      </c>
    </row>
    <row r="163" spans="1:12">
      <c r="A163" s="230" t="s">
        <v>1518</v>
      </c>
      <c r="B163" s="219" t="s">
        <v>1519</v>
      </c>
      <c r="C163" s="217"/>
      <c r="D163" s="217"/>
      <c r="E163" s="217"/>
      <c r="F163" s="221">
        <f>ROUND(SUMIF(上期ETY!D:D,B163,上期ETY!F:F),2)</f>
        <v>0</v>
      </c>
      <c r="G163" s="221">
        <f>ROUND(SUMIF(上期ETY!D:D,B163,上期ETY!G:G),2)</f>
        <v>0</v>
      </c>
      <c r="H163" s="222">
        <f t="shared" ref="H163" si="28">ROUND(E163-F163+G163,2)</f>
        <v>0</v>
      </c>
      <c r="I163" t="s">
        <v>1519</v>
      </c>
      <c r="K163" t="s">
        <v>1250</v>
      </c>
      <c r="L163" t="str">
        <f>_xlfn.IFNA(VLOOKUP(I163,科目余额表!B:M,11,0),K163)</f>
        <v>贷</v>
      </c>
    </row>
    <row r="164" spans="1:12">
      <c r="A164" s="233" t="s">
        <v>1520</v>
      </c>
      <c r="B164" s="219"/>
      <c r="C164" s="226"/>
      <c r="D164" s="226"/>
      <c r="E164" s="226">
        <f t="shared" ref="E164" si="29">SUM(E162:E163)</f>
        <v>0</v>
      </c>
      <c r="F164" s="226">
        <f t="shared" ref="F164:H164" si="30">SUM(F162:F163)</f>
        <v>0</v>
      </c>
      <c r="G164" s="226">
        <f t="shared" si="30"/>
        <v>0</v>
      </c>
      <c r="H164" s="226">
        <f t="shared" si="30"/>
        <v>0</v>
      </c>
    </row>
    <row r="165" spans="1:12">
      <c r="A165" s="233" t="s">
        <v>1521</v>
      </c>
      <c r="B165" s="219"/>
      <c r="C165" s="226"/>
      <c r="D165" s="226"/>
      <c r="E165" s="226">
        <f t="shared" ref="E165:H165" si="31">SUM(E149,E164)</f>
        <v>0</v>
      </c>
      <c r="F165" s="226">
        <f t="shared" si="31"/>
        <v>0</v>
      </c>
      <c r="G165" s="226">
        <f t="shared" si="31"/>
        <v>0</v>
      </c>
      <c r="H165" s="226">
        <f t="shared" si="31"/>
        <v>0</v>
      </c>
    </row>
    <row r="166" spans="1:12">
      <c r="A166" s="232" t="s">
        <v>1522</v>
      </c>
      <c r="B166" s="219"/>
      <c r="C166" s="234"/>
      <c r="D166" s="234"/>
      <c r="E166" s="235">
        <f>SUM(E167:E172)-E168-E169</f>
        <v>0</v>
      </c>
      <c r="F166" s="235">
        <f t="shared" ref="F166:H166" si="32">SUM(F167:F172)-F168-F169</f>
        <v>0</v>
      </c>
      <c r="G166" s="235">
        <f t="shared" si="32"/>
        <v>0</v>
      </c>
      <c r="H166" s="235">
        <f t="shared" si="32"/>
        <v>0</v>
      </c>
    </row>
    <row r="167" spans="1:12">
      <c r="A167" s="231" t="s">
        <v>1523</v>
      </c>
      <c r="B167" s="219" t="s">
        <v>95</v>
      </c>
      <c r="C167" s="234"/>
      <c r="D167" s="234"/>
      <c r="E167" s="217">
        <f>SUM(E168:E169)</f>
        <v>0</v>
      </c>
      <c r="F167" s="217">
        <f t="shared" ref="F167:G167" si="33">SUM(F168:F169)</f>
        <v>0</v>
      </c>
      <c r="G167" s="217">
        <f t="shared" si="33"/>
        <v>0</v>
      </c>
      <c r="H167" s="222">
        <f t="shared" ref="H167:H172" si="34">ROUND(E167-F167+G167,2)</f>
        <v>0</v>
      </c>
      <c r="I167" t="s">
        <v>1524</v>
      </c>
    </row>
    <row r="168" spans="1:12">
      <c r="A168" s="231" t="s">
        <v>1525</v>
      </c>
      <c r="B168" s="219" t="s">
        <v>1526</v>
      </c>
      <c r="C168" s="234"/>
      <c r="D168" s="234"/>
      <c r="E168" s="220">
        <f>_xlfn.IFNA(VLOOKUP(I168,科目余额表!B:M,10,0),0)</f>
        <v>0</v>
      </c>
      <c r="F168" s="221">
        <f>ROUND(SUMIF(上期ETY!D:D,B168,上期ETY!F:F),2)</f>
        <v>0</v>
      </c>
      <c r="G168" s="221">
        <f>ROUND(SUMIF(上期ETY!D:D,B168,上期ETY!G:G),2)</f>
        <v>0</v>
      </c>
      <c r="H168" s="222">
        <f t="shared" si="34"/>
        <v>0</v>
      </c>
      <c r="I168" t="s">
        <v>1186</v>
      </c>
    </row>
    <row r="169" spans="1:12">
      <c r="A169" s="231" t="s">
        <v>1527</v>
      </c>
      <c r="B169" s="219" t="s">
        <v>1528</v>
      </c>
      <c r="C169" s="234"/>
      <c r="D169" s="234"/>
      <c r="E169" s="220">
        <f>_xlfn.IFNA(VLOOKUP(I169,科目余额表!B:M,10,0),0)</f>
        <v>0</v>
      </c>
      <c r="F169" s="221">
        <f>ROUND(SUMIF(上期ETY!D:D,B169,上期ETY!F:F),2)</f>
        <v>0</v>
      </c>
      <c r="G169" s="221">
        <f>ROUND(SUMIF(上期ETY!D:D,B169,上期ETY!G:G),2)</f>
        <v>0</v>
      </c>
      <c r="H169" s="222">
        <f t="shared" si="34"/>
        <v>0</v>
      </c>
      <c r="I169" t="s">
        <v>1187</v>
      </c>
    </row>
    <row r="170" spans="1:12">
      <c r="A170" s="231" t="s">
        <v>1529</v>
      </c>
      <c r="B170" s="219"/>
      <c r="C170" s="234"/>
      <c r="D170" s="234"/>
      <c r="E170" s="217"/>
      <c r="F170" s="221">
        <f>ROUND(SUMIF(上期ETY!D:D,B170,上期ETY!F:F),2)</f>
        <v>0</v>
      </c>
      <c r="G170" s="221">
        <f>ROUND(SUMIF(上期ETY!D:D,B170,上期ETY!G:G),2)</f>
        <v>0</v>
      </c>
      <c r="H170" s="222">
        <f t="shared" si="34"/>
        <v>0</v>
      </c>
    </row>
    <row r="171" spans="1:12">
      <c r="A171" s="231" t="s">
        <v>1530</v>
      </c>
      <c r="B171" s="219" t="s">
        <v>1531</v>
      </c>
      <c r="C171" s="234"/>
      <c r="E171" s="217"/>
      <c r="F171" s="221">
        <f>ROUND(SUMIF(上期ETY!D:D,B171,上期ETY!F:F),2)</f>
        <v>0</v>
      </c>
      <c r="G171" s="221">
        <f>ROUND(SUMIF(上期ETY!D:D,B171,上期ETY!G:G),2)</f>
        <v>0</v>
      </c>
      <c r="H171" s="222">
        <f t="shared" si="34"/>
        <v>0</v>
      </c>
      <c r="I171" t="s">
        <v>1531</v>
      </c>
    </row>
    <row r="172" spans="1:12">
      <c r="A172" s="231" t="s">
        <v>1532</v>
      </c>
      <c r="B172" s="219" t="s">
        <v>1533</v>
      </c>
      <c r="C172" s="234"/>
      <c r="E172" s="217"/>
      <c r="F172" s="221">
        <f>ROUND(SUMIF(上期ETY!D:D,B172,上期ETY!F:F),2)</f>
        <v>0</v>
      </c>
      <c r="G172" s="221">
        <f>ROUND(SUMIF(上期ETY!D:D,B172,上期ETY!G:G),2)</f>
        <v>0</v>
      </c>
      <c r="H172" s="222">
        <f t="shared" si="34"/>
        <v>0</v>
      </c>
      <c r="I172" t="s">
        <v>1533</v>
      </c>
    </row>
    <row r="173" spans="1:12">
      <c r="A173" s="232" t="s">
        <v>1534</v>
      </c>
      <c r="B173" s="219"/>
      <c r="C173" s="234"/>
      <c r="D173" s="235"/>
      <c r="E173" s="235">
        <f>SUM(E174:E188)-E175-E176</f>
        <v>0</v>
      </c>
      <c r="F173" s="235">
        <f t="shared" ref="F173:H173" si="35">SUM(F174:F188)-F175-F176</f>
        <v>0</v>
      </c>
      <c r="G173" s="235">
        <f t="shared" si="35"/>
        <v>0</v>
      </c>
      <c r="H173" s="235">
        <f t="shared" si="35"/>
        <v>0</v>
      </c>
    </row>
    <row r="174" spans="1:12">
      <c r="A174" s="230" t="s">
        <v>1535</v>
      </c>
      <c r="B174" s="219" t="s">
        <v>1536</v>
      </c>
      <c r="C174" s="236"/>
      <c r="E174" s="217">
        <f>SUM(E175:E176)</f>
        <v>0</v>
      </c>
      <c r="F174" s="217">
        <f t="shared" ref="F174:H174" si="36">SUM(F175:F176)</f>
        <v>0</v>
      </c>
      <c r="G174" s="217">
        <f t="shared" si="36"/>
        <v>0</v>
      </c>
      <c r="H174" s="217">
        <f t="shared" si="36"/>
        <v>0</v>
      </c>
      <c r="I174" t="s">
        <v>1537</v>
      </c>
    </row>
    <row r="175" spans="1:12">
      <c r="A175" s="230" t="s">
        <v>1538</v>
      </c>
      <c r="B175" s="219" t="s">
        <v>1539</v>
      </c>
      <c r="C175" s="236"/>
      <c r="E175" s="220">
        <f>_xlfn.IFNA(VLOOKUP(I175,科目余额表!B:M,10,0),0)</f>
        <v>0</v>
      </c>
      <c r="F175" s="221">
        <f>ROUND(SUMIF(上期ETY!D:D,B175,上期ETY!F:F),2)</f>
        <v>0</v>
      </c>
      <c r="G175" s="221">
        <f>ROUND(SUMIF(上期ETY!D:D,B175,上期ETY!G:G),2)</f>
        <v>0</v>
      </c>
      <c r="H175" s="222">
        <f t="shared" ref="H175:H188" si="37">ROUND(E175+F175-G175,2)</f>
        <v>0</v>
      </c>
      <c r="I175" t="s">
        <v>1191</v>
      </c>
    </row>
    <row r="176" spans="1:12">
      <c r="A176" s="230" t="s">
        <v>1540</v>
      </c>
      <c r="B176" s="219" t="s">
        <v>1541</v>
      </c>
      <c r="C176" s="236"/>
      <c r="E176" s="220">
        <f>_xlfn.IFNA(VLOOKUP(I176,科目余额表!B:M,10,0),0)</f>
        <v>0</v>
      </c>
      <c r="F176" s="221">
        <f>ROUND(SUMIF(上期ETY!D:D,B176,上期ETY!F:F),2)</f>
        <v>0</v>
      </c>
      <c r="G176" s="221">
        <f>ROUND(SUMIF(上期ETY!D:D,B176,上期ETY!G:G),2)</f>
        <v>0</v>
      </c>
      <c r="H176" s="222">
        <f t="shared" si="37"/>
        <v>0</v>
      </c>
      <c r="I176" t="s">
        <v>1192</v>
      </c>
    </row>
    <row r="177" spans="1:9">
      <c r="A177" s="230" t="s">
        <v>1542</v>
      </c>
      <c r="B177" s="219"/>
      <c r="C177" s="236"/>
      <c r="E177" s="217"/>
      <c r="F177" s="221">
        <f>ROUND(SUMIF(上期ETY!D:D,B177,上期ETY!F:F),2)</f>
        <v>0</v>
      </c>
      <c r="G177" s="221">
        <f>ROUND(SUMIF(上期ETY!D:D,B177,上期ETY!G:G),2)</f>
        <v>0</v>
      </c>
      <c r="H177" s="222">
        <f t="shared" si="37"/>
        <v>0</v>
      </c>
    </row>
    <row r="178" spans="1:9">
      <c r="A178" s="230" t="s">
        <v>1543</v>
      </c>
      <c r="B178" s="219" t="s">
        <v>1544</v>
      </c>
      <c r="C178" s="236"/>
      <c r="D178" s="236"/>
      <c r="E178" s="217"/>
      <c r="F178" s="221">
        <f>ROUND(SUMIF(上期ETY!D:D,B178,上期ETY!F:F),2)</f>
        <v>0</v>
      </c>
      <c r="G178" s="221">
        <f>ROUND(SUMIF(上期ETY!D:D,B178,上期ETY!G:G),2)</f>
        <v>0</v>
      </c>
      <c r="H178" s="222">
        <f t="shared" si="37"/>
        <v>0</v>
      </c>
      <c r="I178" t="s">
        <v>1544</v>
      </c>
    </row>
    <row r="179" spans="1:9">
      <c r="A179" s="230" t="s">
        <v>1545</v>
      </c>
      <c r="B179" s="219" t="s">
        <v>1546</v>
      </c>
      <c r="C179" s="236"/>
      <c r="D179" s="236"/>
      <c r="E179" s="217"/>
      <c r="F179" s="221">
        <f>ROUND(SUMIF(上期ETY!D:D,B179,上期ETY!F:F),2)</f>
        <v>0</v>
      </c>
      <c r="G179" s="221">
        <f>ROUND(SUMIF(上期ETY!D:D,B179,上期ETY!G:G),2)</f>
        <v>0</v>
      </c>
      <c r="H179" s="222">
        <f t="shared" si="37"/>
        <v>0</v>
      </c>
      <c r="I179" t="s">
        <v>1546</v>
      </c>
    </row>
    <row r="180" spans="1:9">
      <c r="A180" s="230" t="s">
        <v>1547</v>
      </c>
      <c r="B180" s="219" t="s">
        <v>1548</v>
      </c>
      <c r="C180" s="236"/>
      <c r="D180" s="236"/>
      <c r="E180" s="217"/>
      <c r="F180" s="221">
        <f>ROUND(SUMIF(上期ETY!D:D,B180,上期ETY!F:F),2)</f>
        <v>0</v>
      </c>
      <c r="G180" s="221">
        <f>ROUND(SUMIF(上期ETY!D:D,B180,上期ETY!G:G),2)</f>
        <v>0</v>
      </c>
      <c r="H180" s="222">
        <f t="shared" si="37"/>
        <v>0</v>
      </c>
      <c r="I180" t="s">
        <v>1548</v>
      </c>
    </row>
    <row r="181" spans="1:9">
      <c r="A181" s="230" t="s">
        <v>1549</v>
      </c>
      <c r="B181" s="219" t="s">
        <v>1550</v>
      </c>
      <c r="C181" s="236"/>
      <c r="D181" s="236"/>
      <c r="E181" s="217"/>
      <c r="F181" s="221">
        <f>ROUND(SUMIF(上期ETY!D:D,B181,上期ETY!F:F),2)</f>
        <v>0</v>
      </c>
      <c r="G181" s="221">
        <f>ROUND(SUMIF(上期ETY!D:D,B181,上期ETY!G:G),2)</f>
        <v>0</v>
      </c>
      <c r="H181" s="222">
        <f t="shared" si="37"/>
        <v>0</v>
      </c>
      <c r="I181" t="s">
        <v>1550</v>
      </c>
    </row>
    <row r="182" spans="1:9">
      <c r="A182" s="230" t="s">
        <v>1551</v>
      </c>
      <c r="B182" s="219" t="s">
        <v>1552</v>
      </c>
      <c r="C182" s="236"/>
      <c r="D182" s="236"/>
      <c r="E182" s="217"/>
      <c r="F182" s="221">
        <f>ROUND(SUMIF(上期ETY!D:D,B182,上期ETY!F:F),2)</f>
        <v>0</v>
      </c>
      <c r="G182" s="221">
        <f>ROUND(SUMIF(上期ETY!D:D,B182,上期ETY!G:G),2)</f>
        <v>0</v>
      </c>
      <c r="H182" s="222">
        <f t="shared" si="37"/>
        <v>0</v>
      </c>
      <c r="I182" t="s">
        <v>1552</v>
      </c>
    </row>
    <row r="183" spans="1:9">
      <c r="A183" s="230" t="s">
        <v>1553</v>
      </c>
      <c r="B183" s="219" t="s">
        <v>1554</v>
      </c>
      <c r="C183" s="236"/>
      <c r="D183" s="236"/>
      <c r="E183" s="217"/>
      <c r="F183" s="221">
        <f>ROUND(SUMIF(上期ETY!D:D,B183,上期ETY!F:F),2)</f>
        <v>0</v>
      </c>
      <c r="G183" s="221">
        <f>ROUND(SUMIF(上期ETY!D:D,B183,上期ETY!G:G),2)</f>
        <v>0</v>
      </c>
      <c r="H183" s="222">
        <f t="shared" si="37"/>
        <v>0</v>
      </c>
      <c r="I183" t="s">
        <v>1554</v>
      </c>
    </row>
    <row r="184" spans="1:9">
      <c r="A184" s="230" t="s">
        <v>1555</v>
      </c>
      <c r="B184" s="219" t="s">
        <v>1556</v>
      </c>
      <c r="C184" s="237"/>
      <c r="D184" s="237"/>
      <c r="E184" s="220">
        <f>_xlfn.IFNA(VLOOKUP(I184,科目余额表!B:M,10,0),0)</f>
        <v>0</v>
      </c>
      <c r="F184" s="221">
        <f>ROUND(SUMIF(上期ETY!D:D,B184,上期ETY!F:F),2)</f>
        <v>0</v>
      </c>
      <c r="G184" s="221">
        <f>ROUND(SUMIF(上期ETY!D:D,B184,上期ETY!G:G),2)</f>
        <v>0</v>
      </c>
      <c r="H184" s="222">
        <f t="shared" si="37"/>
        <v>0</v>
      </c>
      <c r="I184" t="s">
        <v>1193</v>
      </c>
    </row>
    <row r="185" spans="1:9">
      <c r="A185" s="230" t="s">
        <v>1557</v>
      </c>
      <c r="B185" s="219" t="s">
        <v>1194</v>
      </c>
      <c r="C185" s="237"/>
      <c r="D185" s="237"/>
      <c r="E185" s="217"/>
      <c r="F185" s="221">
        <f>ROUND(SUMIF(上期ETY!D:D,B185,上期ETY!F:F),2)</f>
        <v>0</v>
      </c>
      <c r="G185" s="221">
        <f>ROUND(SUMIF(上期ETY!D:D,B185,上期ETY!G:G),2)</f>
        <v>0</v>
      </c>
      <c r="H185" s="222">
        <f t="shared" si="37"/>
        <v>0</v>
      </c>
      <c r="I185" t="s">
        <v>1194</v>
      </c>
    </row>
    <row r="186" spans="1:9">
      <c r="A186" s="230" t="s">
        <v>1558</v>
      </c>
      <c r="B186" s="219" t="s">
        <v>1195</v>
      </c>
      <c r="C186" s="237"/>
      <c r="D186" s="237"/>
      <c r="E186" s="220">
        <f>_xlfn.IFNA(VLOOKUP(I186,科目余额表!B:M,10,0),0)</f>
        <v>0</v>
      </c>
      <c r="F186" s="221">
        <f>ROUND(SUMIF(上期ETY!D:D,B186,上期ETY!F:F),2)</f>
        <v>0</v>
      </c>
      <c r="G186" s="221">
        <f>ROUND(SUMIF(上期ETY!D:D,B186,上期ETY!G:G),2)</f>
        <v>0</v>
      </c>
      <c r="H186" s="222">
        <f t="shared" si="37"/>
        <v>0</v>
      </c>
      <c r="I186" t="s">
        <v>1195</v>
      </c>
    </row>
    <row r="187" spans="1:9">
      <c r="A187" s="230" t="s">
        <v>1559</v>
      </c>
      <c r="B187" s="219" t="s">
        <v>1560</v>
      </c>
      <c r="C187" s="237"/>
      <c r="D187" s="237"/>
      <c r="E187" s="217"/>
      <c r="F187" s="221">
        <f>ROUND(SUMIF(上期ETY!D:D,B187,上期ETY!F:F),2)</f>
        <v>0</v>
      </c>
      <c r="G187" s="221">
        <f>ROUND(SUMIF(上期ETY!D:D,B187,上期ETY!G:G),2)</f>
        <v>0</v>
      </c>
      <c r="H187" s="222">
        <f t="shared" si="37"/>
        <v>0</v>
      </c>
      <c r="I187" t="s">
        <v>1560</v>
      </c>
    </row>
    <row r="188" spans="1:9">
      <c r="A188" s="230" t="s">
        <v>1561</v>
      </c>
      <c r="B188" s="219" t="s">
        <v>1196</v>
      </c>
      <c r="C188" s="238"/>
      <c r="D188" s="238"/>
      <c r="E188" s="220">
        <f>_xlfn.IFNA(VLOOKUP(I188,科目余额表!B:M,10,0),0)</f>
        <v>0</v>
      </c>
      <c r="F188" s="221">
        <f>ROUND(SUMIF(上期ETY!D:D,B188,上期ETY!F:F),2)</f>
        <v>0</v>
      </c>
      <c r="G188" s="221">
        <f>ROUND(SUMIF(上期ETY!D:D,B188,上期ETY!G:G),2)</f>
        <v>0</v>
      </c>
      <c r="H188" s="222">
        <f t="shared" si="37"/>
        <v>0</v>
      </c>
      <c r="I188" t="s">
        <v>1196</v>
      </c>
    </row>
    <row r="189" spans="1:9">
      <c r="A189" s="230" t="s">
        <v>1562</v>
      </c>
      <c r="B189" s="219" t="s">
        <v>1563</v>
      </c>
      <c r="C189" s="238"/>
      <c r="D189" s="238"/>
      <c r="E189" s="220">
        <f>_xlfn.IFNA(VLOOKUP(I189,科目余额表!B:M,10,0),0)</f>
        <v>0</v>
      </c>
      <c r="F189" s="221">
        <f>ROUND(SUMIF(上期ETY!D:D,B189,上期ETY!F:F),2)</f>
        <v>0</v>
      </c>
      <c r="G189" s="221">
        <f>ROUND(SUMIF(上期ETY!D:D,B189,上期ETY!G:G),2)</f>
        <v>0</v>
      </c>
      <c r="H189" s="222">
        <f t="shared" ref="H189:H200" si="38">ROUND(E189-F189+G189,2)</f>
        <v>0</v>
      </c>
      <c r="I189" t="s">
        <v>1188</v>
      </c>
    </row>
    <row r="190" spans="1:9">
      <c r="A190" s="230" t="s">
        <v>1564</v>
      </c>
      <c r="B190" s="219" t="s">
        <v>1565</v>
      </c>
      <c r="C190" s="238"/>
      <c r="D190" s="238"/>
      <c r="E190" s="220">
        <f>_xlfn.IFNA(VLOOKUP(I190,科目余额表!B:M,10,0),0)</f>
        <v>0</v>
      </c>
      <c r="F190" s="221">
        <f>ROUND(SUMIF(上期ETY!D:D,B190,上期ETY!F:F),2)</f>
        <v>0</v>
      </c>
      <c r="G190" s="221">
        <f>ROUND(SUMIF(上期ETY!D:D,B190,上期ETY!G:G),2)</f>
        <v>0</v>
      </c>
      <c r="H190" s="222">
        <f t="shared" si="38"/>
        <v>0</v>
      </c>
      <c r="I190" t="s">
        <v>1189</v>
      </c>
    </row>
    <row r="191" spans="1:9">
      <c r="A191" s="230" t="s">
        <v>1566</v>
      </c>
      <c r="B191" s="219"/>
      <c r="C191" s="238"/>
      <c r="D191" s="238"/>
      <c r="E191" s="235"/>
      <c r="H191" s="222">
        <f t="shared" si="38"/>
        <v>0</v>
      </c>
    </row>
    <row r="192" spans="1:9">
      <c r="A192" s="230" t="s">
        <v>1567</v>
      </c>
      <c r="B192" s="219"/>
      <c r="C192" s="238"/>
      <c r="D192" s="239" t="s">
        <v>1241</v>
      </c>
      <c r="E192" s="235"/>
      <c r="H192" s="222">
        <f t="shared" si="38"/>
        <v>0</v>
      </c>
    </row>
    <row r="193" spans="1:9">
      <c r="A193" s="230" t="s">
        <v>1568</v>
      </c>
      <c r="B193" s="219" t="s">
        <v>1569</v>
      </c>
      <c r="C193" s="238"/>
      <c r="D193" s="239" t="s">
        <v>1241</v>
      </c>
      <c r="E193" s="217"/>
      <c r="F193" s="221">
        <f>ROUND(SUMIF(上期ETY!D:D,B193,上期ETY!F:F),2)</f>
        <v>0</v>
      </c>
      <c r="G193" s="221">
        <f>ROUND(SUMIF(上期ETY!D:D,B193,上期ETY!G:G),2)</f>
        <v>0</v>
      </c>
      <c r="H193" s="222">
        <f t="shared" si="38"/>
        <v>0</v>
      </c>
      <c r="I193" t="s">
        <v>1570</v>
      </c>
    </row>
    <row r="194" spans="1:9">
      <c r="A194" s="230" t="s">
        <v>1571</v>
      </c>
      <c r="B194" s="219" t="s">
        <v>1572</v>
      </c>
      <c r="C194" s="238"/>
      <c r="D194" s="238"/>
      <c r="E194" s="217"/>
      <c r="F194" s="221">
        <f>ROUND(SUMIF(上期ETY!D:D,B194,上期ETY!F:F),2)</f>
        <v>0</v>
      </c>
      <c r="G194" s="221">
        <f>ROUND(SUMIF(上期ETY!D:D,B194,上期ETY!G:G),2)</f>
        <v>0</v>
      </c>
      <c r="H194" s="222">
        <f t="shared" si="38"/>
        <v>0</v>
      </c>
      <c r="I194" t="s">
        <v>1573</v>
      </c>
    </row>
    <row r="195" spans="1:9">
      <c r="A195" s="230" t="s">
        <v>1574</v>
      </c>
      <c r="B195" s="219" t="s">
        <v>1575</v>
      </c>
      <c r="C195" s="238"/>
      <c r="D195" s="239" t="s">
        <v>1241</v>
      </c>
      <c r="E195" s="217"/>
      <c r="F195" s="221">
        <f>ROUND(SUMIF(上期ETY!D:D,B195,上期ETY!F:F),2)</f>
        <v>0</v>
      </c>
      <c r="G195" s="221">
        <f>ROUND(SUMIF(上期ETY!D:D,B195,上期ETY!G:G),2)</f>
        <v>0</v>
      </c>
      <c r="H195" s="222">
        <f t="shared" si="38"/>
        <v>0</v>
      </c>
      <c r="I195" t="s">
        <v>1576</v>
      </c>
    </row>
    <row r="196" spans="1:9">
      <c r="A196" s="230" t="s">
        <v>1577</v>
      </c>
      <c r="B196" s="219" t="s">
        <v>1578</v>
      </c>
      <c r="C196" s="238"/>
      <c r="D196" s="238"/>
      <c r="E196" s="220">
        <f>_xlfn.IFNA(VLOOKUP(I196,科目余额表!B:M,10,0),0)</f>
        <v>0</v>
      </c>
      <c r="F196" s="221">
        <f>ROUND(SUMIF(上期ETY!D:D,B196,上期ETY!F:F),2)</f>
        <v>0</v>
      </c>
      <c r="G196" s="221">
        <f>ROUND(SUMIF(上期ETY!D:D,B196,上期ETY!G:G),2)</f>
        <v>0</v>
      </c>
      <c r="H196" s="222">
        <f t="shared" si="38"/>
        <v>0</v>
      </c>
      <c r="I196" t="s">
        <v>1197</v>
      </c>
    </row>
    <row r="197" spans="1:9">
      <c r="A197" s="230" t="s">
        <v>1579</v>
      </c>
      <c r="B197" s="219" t="s">
        <v>1580</v>
      </c>
      <c r="C197" s="238"/>
      <c r="D197" s="238"/>
      <c r="E197" s="220">
        <f>_xlfn.IFNA(VLOOKUP(I197,科目余额表!B:M,10,0),0)</f>
        <v>0</v>
      </c>
      <c r="F197" s="221">
        <f>ROUND(SUMIF(上期ETY!D:D,B197,上期ETY!F:F),2)</f>
        <v>0</v>
      </c>
      <c r="G197" s="221">
        <f>ROUND(SUMIF(上期ETY!D:D,B197,上期ETY!G:G),2)</f>
        <v>0</v>
      </c>
      <c r="H197" s="222">
        <f t="shared" si="38"/>
        <v>0</v>
      </c>
      <c r="I197" t="s">
        <v>1198</v>
      </c>
    </row>
    <row r="198" spans="1:9">
      <c r="A198" s="230" t="s">
        <v>1581</v>
      </c>
      <c r="B198" s="219" t="s">
        <v>1582</v>
      </c>
      <c r="C198" s="238"/>
      <c r="D198" s="238"/>
      <c r="E198" s="217"/>
      <c r="F198" s="221">
        <f>ROUND(SUMIF(上期ETY!D:D,B198,上期ETY!F:F),2)</f>
        <v>0</v>
      </c>
      <c r="G198" s="221">
        <f>ROUND(SUMIF(上期ETY!D:D,B198,上期ETY!G:G),2)</f>
        <v>0</v>
      </c>
      <c r="H198" s="222">
        <f t="shared" si="38"/>
        <v>0</v>
      </c>
      <c r="I198" t="s">
        <v>1583</v>
      </c>
    </row>
    <row r="199" spans="1:9">
      <c r="A199" s="229" t="s">
        <v>1584</v>
      </c>
      <c r="B199" s="219"/>
      <c r="C199" s="238"/>
      <c r="D199" s="238"/>
      <c r="E199" s="238">
        <f>E166-E173+E189+E190+E198+E193+E194+E197+E195+E196</f>
        <v>0</v>
      </c>
      <c r="F199" s="238">
        <f>F166-F173+F189+F190+F198+F193+F194+F197+F195+F196</f>
        <v>0</v>
      </c>
      <c r="G199" s="238">
        <f>G166-G173+G189+G190+G198+G193+G194+G197+G195+G196</f>
        <v>0</v>
      </c>
      <c r="H199" s="238">
        <f>H166-H173+H189+H190+H198+H193+H194+H197+H195+H196</f>
        <v>0</v>
      </c>
    </row>
    <row r="200" spans="1:9">
      <c r="A200" s="230" t="s">
        <v>1585</v>
      </c>
      <c r="B200" s="219" t="s">
        <v>1586</v>
      </c>
      <c r="C200" s="238"/>
      <c r="D200" s="238"/>
      <c r="E200" s="220">
        <f>_xlfn.IFNA(VLOOKUP(I200,科目余额表!B:M,10,0),0)</f>
        <v>0</v>
      </c>
      <c r="F200" s="221">
        <f>ROUND(SUMIF(上期ETY!D:D,B200,上期ETY!F:F),2)</f>
        <v>0</v>
      </c>
      <c r="G200" s="221">
        <f>ROUND(SUMIF(上期ETY!D:D,B200,上期ETY!G:G),2)</f>
        <v>0</v>
      </c>
      <c r="H200" s="222">
        <f t="shared" si="38"/>
        <v>0</v>
      </c>
      <c r="I200" t="s">
        <v>1190</v>
      </c>
    </row>
    <row r="201" spans="1:9">
      <c r="A201" s="230" t="s">
        <v>1587</v>
      </c>
      <c r="B201" s="219" t="s">
        <v>1588</v>
      </c>
      <c r="C201" s="238"/>
      <c r="D201" s="238"/>
      <c r="E201" s="220">
        <f>_xlfn.IFNA(VLOOKUP(I201,科目余额表!B:M,10,0),0)</f>
        <v>0</v>
      </c>
      <c r="F201" s="221">
        <f>ROUND(SUMIF(上期ETY!D:D,B201,上期ETY!F:F),2)</f>
        <v>0</v>
      </c>
      <c r="G201" s="221">
        <f>ROUND(SUMIF(上期ETY!D:D,B201,上期ETY!G:G),2)</f>
        <v>0</v>
      </c>
      <c r="H201" s="222">
        <f t="shared" ref="H201" si="39">ROUND(E201+F201-G201,2)</f>
        <v>0</v>
      </c>
      <c r="I201" t="s">
        <v>1199</v>
      </c>
    </row>
    <row r="202" spans="1:9">
      <c r="A202" s="229" t="s">
        <v>1589</v>
      </c>
      <c r="B202" s="219"/>
      <c r="C202" s="238"/>
      <c r="D202" s="238"/>
      <c r="E202" s="238">
        <f t="shared" ref="E202:H202" si="40">E199+E200-E201</f>
        <v>0</v>
      </c>
      <c r="F202" s="238">
        <f t="shared" si="40"/>
        <v>0</v>
      </c>
      <c r="G202" s="238">
        <f t="shared" si="40"/>
        <v>0</v>
      </c>
      <c r="H202" s="238">
        <f t="shared" si="40"/>
        <v>0</v>
      </c>
    </row>
    <row r="203" spans="1:9">
      <c r="A203" s="230" t="s">
        <v>1590</v>
      </c>
      <c r="B203" s="219" t="s">
        <v>96</v>
      </c>
      <c r="C203" s="238"/>
      <c r="D203" s="238"/>
      <c r="E203" s="220">
        <f>_xlfn.IFNA(VLOOKUP(I203,科目余额表!B:M,10,0),0)</f>
        <v>0</v>
      </c>
      <c r="F203" s="221">
        <f>ROUND(SUMIF(上期ETY!D:D,B203,上期ETY!F:F),2)</f>
        <v>0</v>
      </c>
      <c r="G203" s="221">
        <f>ROUND(SUMIF(上期ETY!D:D,B203,上期ETY!G:G),2)</f>
        <v>0</v>
      </c>
      <c r="H203" s="222">
        <f t="shared" ref="H203" si="41">ROUND(E203+F203-G203,2)</f>
        <v>0</v>
      </c>
      <c r="I203" t="s">
        <v>1092</v>
      </c>
    </row>
    <row r="204" spans="1:9">
      <c r="A204" s="229" t="s">
        <v>1591</v>
      </c>
      <c r="B204" s="219"/>
      <c r="C204" s="240"/>
      <c r="D204" s="240"/>
      <c r="E204" s="240">
        <f>E202-E203</f>
        <v>0</v>
      </c>
      <c r="F204" s="240">
        <f t="shared" ref="F204:H204" si="42">F202-F203</f>
        <v>0</v>
      </c>
      <c r="G204" s="240">
        <f t="shared" si="42"/>
        <v>0</v>
      </c>
      <c r="H204" s="240">
        <f t="shared" si="42"/>
        <v>0</v>
      </c>
    </row>
    <row r="205" spans="1:9">
      <c r="A205" s="231" t="s">
        <v>1592</v>
      </c>
      <c r="B205" s="219"/>
      <c r="C205" s="238"/>
      <c r="D205" s="238"/>
      <c r="E205" s="235"/>
    </row>
    <row r="206" spans="1:9">
      <c r="A206" s="230" t="s">
        <v>1593</v>
      </c>
      <c r="B206" s="219"/>
      <c r="C206" s="238"/>
      <c r="D206" s="238"/>
      <c r="E206" s="235"/>
    </row>
    <row r="207" spans="1:9">
      <c r="A207" s="230" t="s">
        <v>1594</v>
      </c>
      <c r="B207" s="219"/>
      <c r="C207" s="238"/>
      <c r="D207" s="238"/>
      <c r="E207" s="235"/>
    </row>
    <row r="208" spans="1:9">
      <c r="A208" s="231" t="s">
        <v>1595</v>
      </c>
      <c r="B208" s="219"/>
      <c r="C208" s="238"/>
      <c r="D208" s="238"/>
      <c r="E208" s="235"/>
    </row>
    <row r="209" spans="1:9">
      <c r="A209" s="230" t="s">
        <v>1596</v>
      </c>
      <c r="B209" s="219" t="s">
        <v>1597</v>
      </c>
      <c r="C209" s="238"/>
      <c r="D209" s="238"/>
      <c r="E209" s="235">
        <f>E204-E210</f>
        <v>0</v>
      </c>
      <c r="F209" s="221">
        <f>ROUND(SUMIF(上期ETY!D:D,B209,上期ETY!F:F),2)</f>
        <v>0</v>
      </c>
      <c r="G209" s="221">
        <f>ROUND(SUMIF(上期ETY!D:D,B209,上期ETY!G:G),2)</f>
        <v>0</v>
      </c>
      <c r="H209" s="221">
        <f>H204-H210</f>
        <v>0</v>
      </c>
      <c r="I209" t="s">
        <v>1597</v>
      </c>
    </row>
    <row r="210" spans="1:9">
      <c r="A210" s="230" t="s">
        <v>1598</v>
      </c>
      <c r="B210" s="219" t="s">
        <v>1599</v>
      </c>
      <c r="C210" s="238"/>
      <c r="D210" s="238"/>
      <c r="E210" s="238"/>
      <c r="F210" s="238">
        <f t="shared" ref="F210:G210" si="43">F204-F209</f>
        <v>0</v>
      </c>
      <c r="G210" s="238">
        <f t="shared" si="43"/>
        <v>0</v>
      </c>
      <c r="H210" s="222">
        <f t="shared" ref="H210" si="44">ROUND(E210+F210-G210,2)</f>
        <v>0</v>
      </c>
      <c r="I210" t="s">
        <v>1599</v>
      </c>
    </row>
    <row r="211" spans="1:9">
      <c r="A211" s="232" t="s">
        <v>1600</v>
      </c>
      <c r="B211" s="219"/>
      <c r="C211" s="240"/>
      <c r="D211" s="240"/>
      <c r="E211" s="240">
        <f>E212+E229</f>
        <v>0</v>
      </c>
      <c r="F211" s="240">
        <f t="shared" ref="F211:H211" si="45">F212+F229</f>
        <v>0</v>
      </c>
      <c r="G211" s="240">
        <f t="shared" si="45"/>
        <v>0</v>
      </c>
      <c r="H211" s="240">
        <f t="shared" si="45"/>
        <v>0</v>
      </c>
    </row>
    <row r="212" spans="1:9">
      <c r="A212" s="231" t="s">
        <v>1601</v>
      </c>
      <c r="B212" s="219"/>
      <c r="C212" s="238"/>
      <c r="D212" s="238"/>
      <c r="E212" s="238">
        <f t="shared" ref="E212:H212" si="46">E213+E219</f>
        <v>0</v>
      </c>
      <c r="F212" s="238">
        <f t="shared" si="46"/>
        <v>0</v>
      </c>
      <c r="G212" s="238">
        <f t="shared" si="46"/>
        <v>0</v>
      </c>
      <c r="H212" s="238">
        <f t="shared" si="46"/>
        <v>0</v>
      </c>
    </row>
    <row r="213" spans="1:9">
      <c r="A213" s="231" t="s">
        <v>1602</v>
      </c>
      <c r="B213" s="219"/>
      <c r="C213" s="238"/>
      <c r="D213" s="238"/>
      <c r="E213" s="238">
        <f t="shared" ref="E213:H213" si="47">E214+E215+E216+E217+E218</f>
        <v>0</v>
      </c>
      <c r="F213" s="238">
        <f t="shared" si="47"/>
        <v>0</v>
      </c>
      <c r="G213" s="238">
        <f t="shared" si="47"/>
        <v>0</v>
      </c>
      <c r="H213" s="238">
        <f t="shared" si="47"/>
        <v>0</v>
      </c>
    </row>
    <row r="214" spans="1:9">
      <c r="A214" s="231" t="s">
        <v>1603</v>
      </c>
      <c r="B214" s="219"/>
      <c r="C214" s="238"/>
      <c r="D214" s="238"/>
      <c r="E214" s="235"/>
      <c r="H214" s="222">
        <f t="shared" ref="H214:H218" si="48">ROUND(E214+F214-G214,2)</f>
        <v>0</v>
      </c>
    </row>
    <row r="215" spans="1:9">
      <c r="A215" s="231" t="s">
        <v>1604</v>
      </c>
      <c r="B215" s="219"/>
      <c r="C215" s="238"/>
      <c r="D215" s="238"/>
      <c r="E215" s="235"/>
      <c r="H215" s="222">
        <f t="shared" si="48"/>
        <v>0</v>
      </c>
    </row>
    <row r="216" spans="1:9">
      <c r="A216" s="231" t="s">
        <v>1605</v>
      </c>
      <c r="B216" s="219"/>
      <c r="C216" s="238"/>
      <c r="D216" s="238"/>
      <c r="E216" s="235"/>
      <c r="H216" s="222">
        <f t="shared" si="48"/>
        <v>0</v>
      </c>
    </row>
    <row r="217" spans="1:9">
      <c r="A217" s="231" t="s">
        <v>1606</v>
      </c>
      <c r="B217" s="219"/>
      <c r="C217" s="238"/>
      <c r="D217" s="238"/>
      <c r="E217" s="235"/>
      <c r="H217" s="222">
        <f t="shared" si="48"/>
        <v>0</v>
      </c>
    </row>
    <row r="218" spans="1:9">
      <c r="A218" s="231" t="s">
        <v>1607</v>
      </c>
      <c r="B218" s="219"/>
      <c r="C218" s="238"/>
      <c r="D218" s="238"/>
      <c r="E218" s="235"/>
      <c r="H218" s="222">
        <f t="shared" si="48"/>
        <v>0</v>
      </c>
    </row>
    <row r="219" spans="1:9">
      <c r="A219" s="231" t="s">
        <v>1608</v>
      </c>
      <c r="B219" s="219"/>
      <c r="C219" s="238"/>
      <c r="D219" s="238"/>
      <c r="E219" s="238">
        <f>SUM(E220:E228)</f>
        <v>0</v>
      </c>
      <c r="F219" s="238">
        <f t="shared" ref="F219:H219" si="49">SUM(F220:F228)</f>
        <v>0</v>
      </c>
      <c r="G219" s="238">
        <f t="shared" si="49"/>
        <v>0</v>
      </c>
      <c r="H219" s="238">
        <f t="shared" si="49"/>
        <v>0</v>
      </c>
    </row>
    <row r="220" spans="1:9">
      <c r="A220" s="231" t="s">
        <v>1609</v>
      </c>
      <c r="B220" s="219"/>
      <c r="C220" s="238"/>
      <c r="D220" s="238"/>
      <c r="E220" s="235"/>
      <c r="H220" s="222">
        <f t="shared" ref="H220:H229" si="50">ROUND(E220+F220-G220,2)</f>
        <v>0</v>
      </c>
    </row>
    <row r="221" spans="1:9">
      <c r="A221" s="231" t="s">
        <v>1610</v>
      </c>
      <c r="B221" s="219"/>
      <c r="C221" s="238"/>
      <c r="D221" s="238"/>
      <c r="E221" s="235"/>
      <c r="H221" s="222">
        <f t="shared" si="50"/>
        <v>0</v>
      </c>
    </row>
    <row r="222" spans="1:9">
      <c r="A222" s="231" t="s">
        <v>1611</v>
      </c>
      <c r="B222" s="219"/>
      <c r="C222" s="241" t="s">
        <v>1243</v>
      </c>
      <c r="D222" s="241"/>
      <c r="E222" s="235"/>
      <c r="H222" s="222">
        <f t="shared" si="50"/>
        <v>0</v>
      </c>
    </row>
    <row r="223" spans="1:9">
      <c r="A223" s="231" t="s">
        <v>1612</v>
      </c>
      <c r="B223" s="219"/>
      <c r="C223" s="238"/>
      <c r="D223" s="238"/>
      <c r="E223" s="235"/>
      <c r="H223" s="222">
        <f t="shared" si="50"/>
        <v>0</v>
      </c>
    </row>
    <row r="224" spans="1:9">
      <c r="A224" s="231" t="s">
        <v>1613</v>
      </c>
      <c r="B224" s="219"/>
      <c r="C224" s="241" t="s">
        <v>1243</v>
      </c>
      <c r="D224" s="241"/>
      <c r="E224" s="235"/>
      <c r="H224" s="222">
        <f t="shared" si="50"/>
        <v>0</v>
      </c>
    </row>
    <row r="225" spans="1:9">
      <c r="A225" s="231" t="s">
        <v>1614</v>
      </c>
      <c r="B225" s="219"/>
      <c r="C225" s="238"/>
      <c r="D225" s="238"/>
      <c r="E225" s="235"/>
      <c r="H225" s="222">
        <f t="shared" si="50"/>
        <v>0</v>
      </c>
    </row>
    <row r="226" spans="1:9">
      <c r="A226" s="231" t="s">
        <v>1615</v>
      </c>
      <c r="B226" s="219"/>
      <c r="C226" s="238"/>
      <c r="D226" s="238"/>
      <c r="E226" s="235"/>
      <c r="H226" s="222">
        <f t="shared" si="50"/>
        <v>0</v>
      </c>
    </row>
    <row r="227" spans="1:9">
      <c r="A227" s="231" t="s">
        <v>1616</v>
      </c>
      <c r="B227" s="219"/>
      <c r="C227" s="238"/>
      <c r="D227" s="238"/>
      <c r="E227" s="235"/>
      <c r="H227" s="222">
        <f t="shared" si="50"/>
        <v>0</v>
      </c>
    </row>
    <row r="228" spans="1:9">
      <c r="A228" s="231" t="s">
        <v>1617</v>
      </c>
      <c r="B228" s="219"/>
      <c r="C228" s="238"/>
      <c r="D228" s="238"/>
      <c r="E228" s="235"/>
      <c r="H228" s="222">
        <f t="shared" si="50"/>
        <v>0</v>
      </c>
    </row>
    <row r="229" spans="1:9">
      <c r="A229" s="231" t="s">
        <v>1618</v>
      </c>
      <c r="B229" s="219"/>
      <c r="C229" s="238"/>
      <c r="D229" s="238"/>
      <c r="E229" s="235"/>
      <c r="H229" s="222">
        <f t="shared" si="50"/>
        <v>0</v>
      </c>
    </row>
    <row r="230" spans="1:9">
      <c r="A230" s="232" t="s">
        <v>1619</v>
      </c>
      <c r="B230" s="219"/>
      <c r="C230" s="240"/>
      <c r="D230" s="240"/>
      <c r="E230" s="240">
        <f t="shared" ref="E230:H230" si="51">E204+E211</f>
        <v>0</v>
      </c>
      <c r="F230" s="240">
        <f t="shared" si="51"/>
        <v>0</v>
      </c>
      <c r="G230" s="240">
        <f t="shared" si="51"/>
        <v>0</v>
      </c>
      <c r="H230" s="240">
        <f t="shared" si="51"/>
        <v>0</v>
      </c>
    </row>
    <row r="231" spans="1:9">
      <c r="A231" s="230" t="s">
        <v>1620</v>
      </c>
      <c r="B231" s="219"/>
      <c r="C231" s="238"/>
      <c r="D231" s="238"/>
      <c r="E231" s="238">
        <f>E209+E212</f>
        <v>0</v>
      </c>
      <c r="F231" s="238">
        <f t="shared" ref="F231:H231" si="52">F209+F212</f>
        <v>0</v>
      </c>
      <c r="G231" s="238">
        <f t="shared" si="52"/>
        <v>0</v>
      </c>
      <c r="H231" s="238">
        <f t="shared" si="52"/>
        <v>0</v>
      </c>
    </row>
    <row r="232" spans="1:9">
      <c r="A232" s="230" t="s">
        <v>1621</v>
      </c>
      <c r="B232" s="219"/>
      <c r="C232" s="238"/>
      <c r="D232" s="238"/>
      <c r="E232" s="238">
        <f t="shared" ref="E232:H232" si="53">E210+E229</f>
        <v>0</v>
      </c>
      <c r="F232" s="238">
        <f t="shared" si="53"/>
        <v>0</v>
      </c>
      <c r="G232" s="238">
        <f t="shared" si="53"/>
        <v>0</v>
      </c>
      <c r="H232" s="238">
        <f t="shared" si="53"/>
        <v>0</v>
      </c>
    </row>
    <row r="233" spans="1:9">
      <c r="A233" s="232" t="s">
        <v>1622</v>
      </c>
      <c r="B233" s="219"/>
      <c r="C233" s="240"/>
      <c r="D233" s="240"/>
      <c r="E233" s="235"/>
    </row>
    <row r="234" spans="1:9">
      <c r="A234" s="230" t="s">
        <v>1623</v>
      </c>
      <c r="B234" s="219"/>
      <c r="C234" s="240"/>
      <c r="D234" s="240"/>
      <c r="E234" s="235"/>
    </row>
    <row r="235" spans="1:9">
      <c r="A235" s="230" t="s">
        <v>1624</v>
      </c>
      <c r="B235" s="219"/>
      <c r="C235" s="240"/>
      <c r="D235" s="240"/>
      <c r="E235" s="235"/>
    </row>
    <row r="236" spans="1:9">
      <c r="A236" s="231" t="s">
        <v>1625</v>
      </c>
      <c r="B236" s="219" t="s">
        <v>1626</v>
      </c>
      <c r="C236" s="240"/>
      <c r="D236" s="240"/>
      <c r="E236" s="242">
        <f>_xlfn.IFNA(VLOOKUP(I236,科目余额表!B:M,6,0),0)</f>
        <v>0</v>
      </c>
      <c r="F236" s="221">
        <f>ROUND(SUMIF(上期ETY!D:D,B236,上期ETY!F:F),2)</f>
        <v>0</v>
      </c>
      <c r="G236" s="221">
        <f>ROUND(SUMIF(上期ETY!D:D,B236,上期ETY!G:G),2)</f>
        <v>0</v>
      </c>
      <c r="H236" s="222">
        <f>ROUND(E236-F236+G236,2)</f>
        <v>0</v>
      </c>
      <c r="I236" t="s">
        <v>1629</v>
      </c>
    </row>
    <row r="237" spans="1:9">
      <c r="A237" s="231" t="s">
        <v>1627</v>
      </c>
      <c r="B237" s="219" t="s">
        <v>1627</v>
      </c>
      <c r="C237" s="240"/>
      <c r="D237" s="240"/>
      <c r="E237" s="243"/>
      <c r="F237" s="221">
        <f>ROUND(SUMIF(上期ETY!D:D,B237,上期ETY!F:F),2)</f>
        <v>0</v>
      </c>
      <c r="G237" s="221">
        <f>ROUND(SUMIF(上期ETY!D:D,B237,上期ETY!G:G),2)</f>
        <v>0</v>
      </c>
      <c r="H237" s="222">
        <f>ROUND(E237-F237+G237,2)</f>
        <v>0</v>
      </c>
    </row>
    <row r="238" spans="1:9">
      <c r="A238" s="230" t="s">
        <v>1628</v>
      </c>
      <c r="E238" s="217">
        <f>E236+E237</f>
        <v>0</v>
      </c>
      <c r="F238" s="221">
        <f>ROUND(SUMIF(上期ETY!D:D,B238,上期ETY!F:F),2)</f>
        <v>0</v>
      </c>
      <c r="G238" s="221">
        <f>ROUND(SUMIF(上期ETY!D:D,B238,上期ETY!G:G),2)</f>
        <v>0</v>
      </c>
      <c r="H238" s="222">
        <f>H236+H237</f>
        <v>0</v>
      </c>
    </row>
    <row r="239" spans="1:9">
      <c r="A239" s="232" t="s">
        <v>1630</v>
      </c>
      <c r="E239" s="244">
        <f>E238+E204</f>
        <v>0</v>
      </c>
      <c r="F239" s="244">
        <f>F238+F204</f>
        <v>0</v>
      </c>
      <c r="G239" s="244">
        <f>G238+G204</f>
        <v>0</v>
      </c>
      <c r="H239" s="244">
        <f>H238+H204</f>
        <v>0</v>
      </c>
    </row>
    <row r="240" spans="1:9">
      <c r="A240" s="230" t="s">
        <v>1631</v>
      </c>
      <c r="B240" t="s">
        <v>1632</v>
      </c>
      <c r="E240" s="245"/>
      <c r="F240" s="221">
        <f>ROUND(SUMIF(上期ETY!D:D,B240,上期ETY!F:F),2)</f>
        <v>0</v>
      </c>
      <c r="G240" s="221">
        <f>ROUND(SUMIF(上期ETY!D:D,B240,上期ETY!G:G),2)</f>
        <v>0</v>
      </c>
      <c r="H240" s="222">
        <f t="shared" ref="H240:H245" si="54">ROUND(E240+F240-G240,2)</f>
        <v>0</v>
      </c>
    </row>
    <row r="241" spans="1:8">
      <c r="A241" s="230" t="s">
        <v>1633</v>
      </c>
      <c r="B241" t="s">
        <v>1634</v>
      </c>
      <c r="E241" s="245"/>
      <c r="F241" s="221">
        <f>ROUND(SUMIF(上期ETY!D:D,B241,上期ETY!F:F),2)</f>
        <v>0</v>
      </c>
      <c r="G241" s="221">
        <f>ROUND(SUMIF(上期ETY!D:D,B241,上期ETY!G:G),2)</f>
        <v>0</v>
      </c>
      <c r="H241" s="222">
        <f t="shared" si="54"/>
        <v>0</v>
      </c>
    </row>
    <row r="242" spans="1:8">
      <c r="A242" s="230" t="s">
        <v>1635</v>
      </c>
      <c r="B242" t="s">
        <v>1636</v>
      </c>
      <c r="E242" s="245"/>
      <c r="F242" s="221">
        <f>ROUND(SUMIF(上期ETY!D:D,B242,上期ETY!F:F),2)</f>
        <v>0</v>
      </c>
      <c r="G242" s="221">
        <f>ROUND(SUMIF(上期ETY!D:D,B242,上期ETY!G:G),2)</f>
        <v>0</v>
      </c>
      <c r="H242" s="222">
        <f t="shared" si="54"/>
        <v>0</v>
      </c>
    </row>
    <row r="243" spans="1:8">
      <c r="A243" s="230" t="s">
        <v>1637</v>
      </c>
      <c r="B243" t="s">
        <v>1638</v>
      </c>
      <c r="E243" s="245"/>
      <c r="F243" s="221">
        <f>ROUND(SUMIF(上期ETY!D:D,B243,上期ETY!F:F),2)</f>
        <v>0</v>
      </c>
      <c r="G243" s="221">
        <f>ROUND(SUMIF(上期ETY!D:D,B243,上期ETY!G:G),2)</f>
        <v>0</v>
      </c>
      <c r="H243" s="222">
        <f t="shared" si="54"/>
        <v>0</v>
      </c>
    </row>
    <row r="244" spans="1:8">
      <c r="A244" s="230" t="s">
        <v>1639</v>
      </c>
      <c r="B244" t="s">
        <v>1640</v>
      </c>
      <c r="E244" s="245"/>
      <c r="F244" s="221">
        <f>ROUND(SUMIF(上期ETY!D:D,B244,上期ETY!F:F),2)</f>
        <v>0</v>
      </c>
      <c r="G244" s="221">
        <f>ROUND(SUMIF(上期ETY!D:D,B244,上期ETY!G:G),2)</f>
        <v>0</v>
      </c>
      <c r="H244" s="222">
        <f t="shared" si="54"/>
        <v>0</v>
      </c>
    </row>
    <row r="245" spans="1:8">
      <c r="A245" s="230" t="s">
        <v>1641</v>
      </c>
      <c r="B245" t="s">
        <v>1642</v>
      </c>
      <c r="E245" s="245"/>
      <c r="F245" s="221">
        <f>ROUND(SUMIF(上期ETY!D:D,B245,上期ETY!F:F),2)</f>
        <v>0</v>
      </c>
      <c r="G245" s="221">
        <f>ROUND(SUMIF(上期ETY!D:D,B245,上期ETY!G:G),2)</f>
        <v>0</v>
      </c>
      <c r="H245" s="222">
        <f t="shared" si="54"/>
        <v>0</v>
      </c>
    </row>
    <row r="246" spans="1:8">
      <c r="A246" s="232" t="s">
        <v>1643</v>
      </c>
      <c r="E246" s="244">
        <f>E239-SUM(E240:E245)</f>
        <v>0</v>
      </c>
      <c r="F246" s="244">
        <f t="shared" ref="F246:H246" si="55">F239-SUM(F240:F245)</f>
        <v>0</v>
      </c>
      <c r="G246" s="244">
        <f t="shared" si="55"/>
        <v>0</v>
      </c>
      <c r="H246" s="244">
        <f t="shared" si="55"/>
        <v>0</v>
      </c>
    </row>
    <row r="247" spans="1:8">
      <c r="A247" s="230" t="s">
        <v>1644</v>
      </c>
      <c r="B247" t="s">
        <v>1645</v>
      </c>
      <c r="E247" s="245"/>
      <c r="F247" s="221">
        <f>ROUND(SUMIF(上期ETY!D:D,B247,上期ETY!F:F),2)</f>
        <v>0</v>
      </c>
      <c r="G247" s="221">
        <f>ROUND(SUMIF(上期ETY!D:D,B247,上期ETY!G:G),2)</f>
        <v>0</v>
      </c>
      <c r="H247" s="222">
        <f t="shared" ref="H247:H250" si="56">ROUND(E247+F247-G247,2)</f>
        <v>0</v>
      </c>
    </row>
    <row r="248" spans="1:8">
      <c r="A248" s="230" t="s">
        <v>1646</v>
      </c>
      <c r="B248" t="s">
        <v>1647</v>
      </c>
      <c r="E248" s="245"/>
      <c r="F248" s="221">
        <f>ROUND(SUMIF(上期ETY!D:D,B248,上期ETY!F:F),2)</f>
        <v>0</v>
      </c>
      <c r="G248" s="221">
        <f>ROUND(SUMIF(上期ETY!D:D,B248,上期ETY!G:G),2)</f>
        <v>0</v>
      </c>
      <c r="H248" s="222">
        <f t="shared" si="56"/>
        <v>0</v>
      </c>
    </row>
    <row r="249" spans="1:8">
      <c r="A249" s="230" t="s">
        <v>1648</v>
      </c>
      <c r="B249" t="s">
        <v>1649</v>
      </c>
      <c r="E249" s="246"/>
      <c r="F249" s="221">
        <f>ROUND(SUMIF(上期ETY!D:D,B249,上期ETY!F:F),2)</f>
        <v>0</v>
      </c>
      <c r="G249" s="221">
        <f>ROUND(SUMIF(上期ETY!D:D,B249,上期ETY!G:G),2)</f>
        <v>0</v>
      </c>
      <c r="H249" s="222">
        <f t="shared" si="56"/>
        <v>0</v>
      </c>
    </row>
    <row r="250" spans="1:8">
      <c r="A250" s="230" t="s">
        <v>1650</v>
      </c>
      <c r="B250" t="s">
        <v>1651</v>
      </c>
      <c r="E250" s="246"/>
      <c r="F250" s="221">
        <f>ROUND(SUMIF(上期ETY!D:D,B250,上期ETY!F:F),2)</f>
        <v>0</v>
      </c>
      <c r="G250" s="221">
        <f>ROUND(SUMIF(上期ETY!D:D,B250,上期ETY!G:G),2)</f>
        <v>0</v>
      </c>
      <c r="H250" s="222">
        <f t="shared" si="56"/>
        <v>0</v>
      </c>
    </row>
    <row r="251" spans="1:8">
      <c r="A251" s="232" t="s">
        <v>1652</v>
      </c>
      <c r="E251" s="244">
        <f>E246-SUM(E247:E250)</f>
        <v>0</v>
      </c>
      <c r="F251" s="244">
        <f t="shared" ref="F251:H251" si="57">F246-SUM(F247:F250)</f>
        <v>0</v>
      </c>
      <c r="G251" s="244">
        <f t="shared" si="57"/>
        <v>0</v>
      </c>
      <c r="H251" s="244">
        <f t="shared" si="57"/>
        <v>0</v>
      </c>
    </row>
    <row r="252" spans="1:8">
      <c r="A252" s="230" t="s">
        <v>1653</v>
      </c>
      <c r="E252" s="244">
        <f>E165-E104</f>
        <v>0</v>
      </c>
      <c r="H252" s="244">
        <f>H165-H104</f>
        <v>0</v>
      </c>
    </row>
    <row r="253" spans="1:8">
      <c r="A253" s="230" t="s">
        <v>1654</v>
      </c>
      <c r="H253" s="244"/>
    </row>
    <row r="255" spans="1:8">
      <c r="E255" s="70"/>
    </row>
    <row r="256" spans="1:8">
      <c r="E256" s="244"/>
    </row>
  </sheetData>
  <phoneticPr fontId="1" type="noConversion"/>
  <conditionalFormatting sqref="I69:L69">
    <cfRule type="uniqueValues" dxfId="5" priority="5"/>
    <cfRule type="uniqueValues" dxfId="4" priority="6"/>
  </conditionalFormatting>
  <conditionalFormatting sqref="I66:L66 K67 I67:I68">
    <cfRule type="uniqueValues" dxfId="3" priority="3"/>
    <cfRule type="uniqueValues" dxfId="2" priority="4"/>
  </conditionalFormatting>
  <conditionalFormatting sqref="K68">
    <cfRule type="uniqueValues" dxfId="1" priority="1"/>
    <cfRule type="uniqueValues" dxfId="0" priority="2"/>
  </conditionalFormatting>
  <pageMargins left="0.7" right="0.7" top="0.75" bottom="0.75" header="0.3" footer="0.3"/>
  <pageSetup paperSize="9" scale="41" orientation="portrait" horizontalDpi="4294967293" verticalDpi="0" r:id="rId1"/>
  <rowBreaks count="1" manualBreakCount="1">
    <brk id="126" max="7" man="1"/>
  </rowBreak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7986A-64D8-4ED8-AB0C-D716C7110DF4}">
  <dimension ref="A1:C4"/>
  <sheetViews>
    <sheetView workbookViewId="0">
      <selection activeCell="A5" sqref="A5"/>
    </sheetView>
  </sheetViews>
  <sheetFormatPr defaultRowHeight="13.8"/>
  <cols>
    <col min="2" max="2" width="19.21875" customWidth="1"/>
    <col min="3" max="3" width="16.5546875" customWidth="1"/>
  </cols>
  <sheetData>
    <row r="1" spans="1:3" ht="14.4">
      <c r="A1" s="102" t="s">
        <v>316</v>
      </c>
      <c r="B1" s="39" t="s">
        <v>329</v>
      </c>
      <c r="C1" s="39" t="s">
        <v>330</v>
      </c>
    </row>
    <row r="2" spans="1:3" ht="14.4">
      <c r="A2" s="102"/>
      <c r="B2" s="62"/>
      <c r="C2" s="112"/>
    </row>
    <row r="3" spans="1:3" ht="14.4">
      <c r="A3" s="102"/>
      <c r="B3" s="62"/>
      <c r="C3" s="112"/>
    </row>
    <row r="4" spans="1:3" ht="14.4">
      <c r="A4" s="102" t="s">
        <v>1722</v>
      </c>
      <c r="B4" s="62"/>
      <c r="C4" s="112"/>
    </row>
  </sheetData>
  <phoneticPr fontId="1" type="noConversion"/>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ABC5C-2E2F-47B4-933D-8D90B61DA6F0}">
  <dimension ref="A1:F6"/>
  <sheetViews>
    <sheetView workbookViewId="0">
      <selection activeCell="A7" sqref="A7"/>
    </sheetView>
  </sheetViews>
  <sheetFormatPr defaultRowHeight="13.8"/>
  <cols>
    <col min="1" max="1" width="16" customWidth="1"/>
    <col min="5" max="5" width="18.6640625" customWidth="1"/>
    <col min="6" max="6" width="29.44140625" customWidth="1"/>
  </cols>
  <sheetData>
    <row r="1" spans="1:6" ht="14.4">
      <c r="A1" s="102" t="s">
        <v>316</v>
      </c>
      <c r="B1" s="39" t="s">
        <v>331</v>
      </c>
      <c r="C1" s="39" t="s">
        <v>332</v>
      </c>
      <c r="D1" s="39" t="s">
        <v>333</v>
      </c>
      <c r="E1" s="39" t="s">
        <v>334</v>
      </c>
      <c r="F1" s="39" t="s">
        <v>335</v>
      </c>
    </row>
    <row r="2" spans="1:6" ht="14.4">
      <c r="A2" s="102" t="s">
        <v>297</v>
      </c>
      <c r="B2" s="112"/>
      <c r="C2" s="62"/>
      <c r="D2" s="112"/>
      <c r="E2" s="112"/>
      <c r="F2" s="112"/>
    </row>
    <row r="3" spans="1:6" ht="14.4">
      <c r="A3" s="102"/>
      <c r="B3" s="112"/>
      <c r="C3" s="62"/>
      <c r="D3" s="112"/>
      <c r="E3" s="112"/>
      <c r="F3" s="112"/>
    </row>
    <row r="4" spans="1:6" ht="14.4">
      <c r="A4" s="102" t="s">
        <v>298</v>
      </c>
      <c r="B4" s="112"/>
      <c r="C4" s="62"/>
      <c r="D4" s="112"/>
      <c r="E4" s="112"/>
      <c r="F4" s="112"/>
    </row>
    <row r="5" spans="1:6" ht="14.4">
      <c r="A5" s="102"/>
      <c r="B5" s="112"/>
      <c r="C5" s="62"/>
      <c r="D5" s="112"/>
      <c r="E5" s="112"/>
      <c r="F5" s="112"/>
    </row>
    <row r="6" spans="1:6" ht="14.4">
      <c r="A6" s="102" t="s">
        <v>1722</v>
      </c>
      <c r="B6" s="112"/>
      <c r="C6" s="62"/>
      <c r="D6" s="112"/>
      <c r="E6" s="112"/>
      <c r="F6" s="112"/>
    </row>
  </sheetData>
  <phoneticPr fontId="1"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E4392-25DC-46B8-AD7A-FCD63147987C}">
  <dimension ref="A1:F5"/>
  <sheetViews>
    <sheetView workbookViewId="0">
      <selection activeCell="A15" sqref="A15"/>
    </sheetView>
  </sheetViews>
  <sheetFormatPr defaultRowHeight="13.8"/>
  <cols>
    <col min="1" max="1" width="47" customWidth="1"/>
    <col min="2" max="2" width="13.88671875" bestFit="1" customWidth="1"/>
    <col min="3" max="3" width="18.33203125" bestFit="1" customWidth="1"/>
    <col min="4" max="4" width="13.88671875" bestFit="1" customWidth="1"/>
    <col min="5" max="5" width="18.33203125" bestFit="1" customWidth="1"/>
    <col min="6" max="6" width="13.88671875" bestFit="1" customWidth="1"/>
  </cols>
  <sheetData>
    <row r="1" spans="1:6" ht="14.4">
      <c r="A1" s="71" t="s">
        <v>299</v>
      </c>
      <c r="B1" s="71" t="s">
        <v>307</v>
      </c>
      <c r="C1" s="71" t="s">
        <v>340</v>
      </c>
      <c r="D1" s="71" t="s">
        <v>308</v>
      </c>
      <c r="E1" s="71" t="s">
        <v>341</v>
      </c>
      <c r="F1" s="115" t="s">
        <v>309</v>
      </c>
    </row>
    <row r="2" spans="1:6" ht="14.4">
      <c r="A2" s="102" t="s">
        <v>336</v>
      </c>
      <c r="B2" s="83"/>
      <c r="C2" s="83"/>
      <c r="D2" s="83"/>
      <c r="E2" s="114"/>
      <c r="F2" s="65"/>
    </row>
    <row r="3" spans="1:6" ht="14.4">
      <c r="A3" s="102" t="s">
        <v>337</v>
      </c>
      <c r="B3" s="83"/>
      <c r="C3" s="83"/>
      <c r="D3" s="83"/>
      <c r="E3" s="114"/>
      <c r="F3" s="65"/>
    </row>
    <row r="4" spans="1:6" ht="14.4">
      <c r="A4" s="60" t="s">
        <v>338</v>
      </c>
      <c r="B4" s="83"/>
      <c r="C4" s="83"/>
      <c r="D4" s="83"/>
      <c r="E4" s="114"/>
      <c r="F4" s="65"/>
    </row>
    <row r="5" spans="1:6" ht="14.4">
      <c r="A5" s="81" t="s">
        <v>300</v>
      </c>
      <c r="B5" s="83"/>
      <c r="C5" s="82"/>
      <c r="D5" s="83"/>
      <c r="E5" s="81" t="s">
        <v>339</v>
      </c>
      <c r="F5" s="65"/>
    </row>
  </sheetData>
  <phoneticPr fontId="1"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2F116-88D4-4AD0-89D3-1129E27128C2}">
  <dimension ref="A1:F5"/>
  <sheetViews>
    <sheetView workbookViewId="0">
      <selection sqref="A1:F5"/>
    </sheetView>
  </sheetViews>
  <sheetFormatPr defaultRowHeight="13.8"/>
  <cols>
    <col min="1" max="1" width="49" bestFit="1" customWidth="1"/>
    <col min="2" max="2" width="13.88671875" bestFit="1" customWidth="1"/>
    <col min="3" max="3" width="18.33203125" bestFit="1" customWidth="1"/>
    <col min="4" max="4" width="13.88671875" bestFit="1" customWidth="1"/>
    <col min="5" max="5" width="18.33203125" bestFit="1" customWidth="1"/>
    <col min="6" max="6" width="13.88671875" bestFit="1" customWidth="1"/>
  </cols>
  <sheetData>
    <row r="1" spans="1:6" ht="14.4">
      <c r="A1" s="81" t="s">
        <v>299</v>
      </c>
      <c r="B1" s="71" t="s">
        <v>310</v>
      </c>
      <c r="C1" s="71" t="s">
        <v>342</v>
      </c>
      <c r="D1" s="71" t="s">
        <v>312</v>
      </c>
      <c r="E1" s="71" t="s">
        <v>343</v>
      </c>
      <c r="F1" s="115" t="s">
        <v>315</v>
      </c>
    </row>
    <row r="2" spans="1:6" ht="14.4">
      <c r="A2" s="102" t="s">
        <v>336</v>
      </c>
      <c r="B2" s="83"/>
      <c r="C2" s="83"/>
      <c r="D2" s="83"/>
      <c r="E2" s="114"/>
      <c r="F2" s="65"/>
    </row>
    <row r="3" spans="1:6" ht="14.4">
      <c r="A3" s="102" t="s">
        <v>337</v>
      </c>
      <c r="B3" s="83"/>
      <c r="C3" s="83"/>
      <c r="D3" s="83"/>
      <c r="E3" s="114"/>
      <c r="F3" s="65"/>
    </row>
    <row r="4" spans="1:6" ht="14.4">
      <c r="A4" s="60" t="s">
        <v>338</v>
      </c>
      <c r="B4" s="83"/>
      <c r="C4" s="83"/>
      <c r="D4" s="83"/>
      <c r="E4" s="114"/>
      <c r="F4" s="65"/>
    </row>
    <row r="5" spans="1:6" ht="14.4">
      <c r="A5" s="81" t="s">
        <v>300</v>
      </c>
      <c r="B5" s="83"/>
      <c r="C5" s="82"/>
      <c r="D5" s="83"/>
      <c r="E5" s="81" t="s">
        <v>339</v>
      </c>
      <c r="F5" s="65"/>
    </row>
  </sheetData>
  <phoneticPr fontId="1" type="noConversion"/>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CDB73-9BF3-4A5A-87D9-352940174264}">
  <dimension ref="A1:F4"/>
  <sheetViews>
    <sheetView workbookViewId="0">
      <selection activeCell="H25" sqref="H25"/>
    </sheetView>
  </sheetViews>
  <sheetFormatPr defaultRowHeight="13.8"/>
  <cols>
    <col min="1" max="1" width="25.5546875" customWidth="1"/>
    <col min="2" max="2" width="13.88671875" bestFit="1" customWidth="1"/>
    <col min="3" max="3" width="18.33203125" bestFit="1" customWidth="1"/>
    <col min="4" max="4" width="13.88671875" bestFit="1" customWidth="1"/>
    <col min="5" max="5" width="18.33203125" bestFit="1" customWidth="1"/>
    <col min="6" max="6" width="13.88671875" bestFit="1" customWidth="1"/>
  </cols>
  <sheetData>
    <row r="1" spans="1:6" ht="14.4">
      <c r="A1" s="71" t="s">
        <v>299</v>
      </c>
      <c r="B1" s="71" t="s">
        <v>307</v>
      </c>
      <c r="C1" s="71" t="s">
        <v>340</v>
      </c>
      <c r="D1" s="71" t="s">
        <v>308</v>
      </c>
      <c r="E1" s="71" t="s">
        <v>341</v>
      </c>
      <c r="F1" s="115" t="s">
        <v>309</v>
      </c>
    </row>
    <row r="2" spans="1:6">
      <c r="A2" s="77" t="s">
        <v>344</v>
      </c>
      <c r="B2" s="58"/>
      <c r="C2" s="58"/>
      <c r="D2" s="58"/>
      <c r="E2" s="58"/>
      <c r="F2" s="58"/>
    </row>
    <row r="3" spans="1:6">
      <c r="A3" s="77" t="s">
        <v>345</v>
      </c>
      <c r="B3" s="58"/>
      <c r="C3" s="58"/>
      <c r="D3" s="58"/>
      <c r="E3" s="58"/>
      <c r="F3" s="58"/>
    </row>
    <row r="4" spans="1:6">
      <c r="A4" s="57" t="s">
        <v>293</v>
      </c>
      <c r="B4" s="58"/>
      <c r="C4" s="58"/>
      <c r="D4" s="58"/>
      <c r="E4" s="58"/>
      <c r="F4" s="58"/>
    </row>
  </sheetData>
  <phoneticPr fontId="1"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CE46-8EA7-401C-81D8-A98FC2674C7D}">
  <dimension ref="A1:F4"/>
  <sheetViews>
    <sheetView workbookViewId="0">
      <selection activeCell="E31" sqref="E31"/>
    </sheetView>
  </sheetViews>
  <sheetFormatPr defaultRowHeight="13.8"/>
  <cols>
    <col min="1" max="1" width="17" bestFit="1" customWidth="1"/>
    <col min="2" max="2" width="13.88671875" bestFit="1" customWidth="1"/>
    <col min="3" max="3" width="18.33203125" bestFit="1" customWidth="1"/>
    <col min="4" max="4" width="13.88671875" bestFit="1" customWidth="1"/>
    <col min="5" max="5" width="18.33203125" bestFit="1" customWidth="1"/>
    <col min="6" max="6" width="13.88671875" bestFit="1" customWidth="1"/>
  </cols>
  <sheetData>
    <row r="1" spans="1:6" ht="14.4">
      <c r="A1" s="71" t="s">
        <v>299</v>
      </c>
      <c r="B1" s="71" t="s">
        <v>310</v>
      </c>
      <c r="C1" s="71" t="s">
        <v>342</v>
      </c>
      <c r="D1" s="71" t="s">
        <v>312</v>
      </c>
      <c r="E1" s="71" t="s">
        <v>343</v>
      </c>
      <c r="F1" s="115" t="s">
        <v>314</v>
      </c>
    </row>
    <row r="2" spans="1:6">
      <c r="A2" s="77" t="s">
        <v>344</v>
      </c>
      <c r="B2" s="58"/>
      <c r="C2" s="58"/>
      <c r="D2" s="58"/>
      <c r="E2" s="58"/>
      <c r="F2" s="58"/>
    </row>
    <row r="3" spans="1:6">
      <c r="A3" s="77" t="s">
        <v>345</v>
      </c>
      <c r="B3" s="58"/>
      <c r="C3" s="58"/>
      <c r="D3" s="58"/>
      <c r="E3" s="58"/>
      <c r="F3" s="58"/>
    </row>
    <row r="4" spans="1:6">
      <c r="A4" s="57" t="s">
        <v>293</v>
      </c>
      <c r="B4" s="58"/>
      <c r="C4" s="58"/>
      <c r="D4" s="58"/>
      <c r="E4" s="58"/>
      <c r="F4" s="58"/>
    </row>
  </sheetData>
  <phoneticPr fontId="1"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B5D8C-6EFC-4AC1-8DB1-55329A665EC8}">
  <dimension ref="A1:F4"/>
  <sheetViews>
    <sheetView workbookViewId="0">
      <selection activeCell="F23" sqref="F23"/>
    </sheetView>
  </sheetViews>
  <sheetFormatPr defaultRowHeight="13.8"/>
  <cols>
    <col min="1" max="1" width="9.6640625" bestFit="1" customWidth="1"/>
    <col min="2" max="2" width="13.88671875" bestFit="1" customWidth="1"/>
    <col min="3" max="3" width="18.33203125" bestFit="1" customWidth="1"/>
    <col min="4" max="4" width="13.88671875" bestFit="1" customWidth="1"/>
    <col min="5" max="5" width="18.33203125" bestFit="1" customWidth="1"/>
    <col min="6" max="6" width="13.88671875" bestFit="1" customWidth="1"/>
  </cols>
  <sheetData>
    <row r="1" spans="1:6" ht="14.4">
      <c r="A1" s="71" t="s">
        <v>299</v>
      </c>
      <c r="B1" s="71" t="s">
        <v>307</v>
      </c>
      <c r="C1" s="71" t="s">
        <v>340</v>
      </c>
      <c r="D1" s="71" t="s">
        <v>308</v>
      </c>
      <c r="E1" s="71" t="s">
        <v>341</v>
      </c>
      <c r="F1" s="115" t="s">
        <v>309</v>
      </c>
    </row>
    <row r="2" spans="1:6" ht="21.6">
      <c r="A2" s="77" t="s">
        <v>344</v>
      </c>
      <c r="B2" s="58"/>
      <c r="C2" s="58"/>
      <c r="D2" s="58"/>
      <c r="E2" s="58"/>
      <c r="F2" s="58"/>
    </row>
    <row r="3" spans="1:6" ht="21.6">
      <c r="A3" s="77" t="s">
        <v>345</v>
      </c>
      <c r="B3" s="58"/>
      <c r="C3" s="58"/>
      <c r="D3" s="58"/>
      <c r="E3" s="58"/>
      <c r="F3" s="58"/>
    </row>
    <row r="4" spans="1:6">
      <c r="A4" s="57" t="s">
        <v>293</v>
      </c>
      <c r="B4" s="58"/>
      <c r="C4" s="58"/>
      <c r="D4" s="58"/>
      <c r="E4" s="58"/>
      <c r="F4" s="58"/>
    </row>
  </sheetData>
  <phoneticPr fontId="1"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97DF-B4E9-4531-A1E1-F304EB11ACC4}">
  <dimension ref="A1:F5"/>
  <sheetViews>
    <sheetView workbookViewId="0">
      <selection activeCell="E15" sqref="E15"/>
    </sheetView>
  </sheetViews>
  <sheetFormatPr defaultRowHeight="13.8"/>
  <cols>
    <col min="1" max="1" width="49" bestFit="1" customWidth="1"/>
    <col min="2" max="2" width="13.88671875" bestFit="1" customWidth="1"/>
    <col min="3" max="3" width="18.33203125" bestFit="1" customWidth="1"/>
    <col min="4" max="4" width="13.88671875" bestFit="1" customWidth="1"/>
    <col min="5" max="5" width="18.33203125" bestFit="1" customWidth="1"/>
    <col min="6" max="6" width="13.88671875" bestFit="1" customWidth="1"/>
  </cols>
  <sheetData>
    <row r="1" spans="1:6" ht="14.4">
      <c r="A1" s="81" t="s">
        <v>299</v>
      </c>
      <c r="B1" s="71" t="s">
        <v>310</v>
      </c>
      <c r="C1" s="71" t="s">
        <v>342</v>
      </c>
      <c r="D1" s="71" t="s">
        <v>312</v>
      </c>
      <c r="E1" s="71" t="s">
        <v>343</v>
      </c>
      <c r="F1" s="115" t="s">
        <v>315</v>
      </c>
    </row>
    <row r="2" spans="1:6" ht="14.4">
      <c r="A2" s="102" t="s">
        <v>336</v>
      </c>
      <c r="B2" s="83"/>
      <c r="C2" s="83"/>
      <c r="D2" s="83"/>
      <c r="E2" s="114"/>
      <c r="F2" s="65"/>
    </row>
    <row r="3" spans="1:6" ht="14.4">
      <c r="A3" s="102" t="s">
        <v>337</v>
      </c>
      <c r="B3" s="83"/>
      <c r="C3" s="83"/>
      <c r="D3" s="83"/>
      <c r="E3" s="114"/>
      <c r="F3" s="65"/>
    </row>
    <row r="4" spans="1:6" ht="14.4">
      <c r="A4" s="60" t="s">
        <v>338</v>
      </c>
      <c r="B4" s="83"/>
      <c r="C4" s="83"/>
      <c r="D4" s="83"/>
      <c r="E4" s="114"/>
      <c r="F4" s="65"/>
    </row>
    <row r="5" spans="1:6" ht="14.4">
      <c r="A5" s="81" t="s">
        <v>300</v>
      </c>
      <c r="B5" s="83"/>
      <c r="C5" s="82"/>
      <c r="D5" s="83"/>
      <c r="E5" s="81" t="s">
        <v>339</v>
      </c>
      <c r="F5" s="65"/>
    </row>
  </sheetData>
  <phoneticPr fontId="1" type="noConversion"/>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DCB5-17C3-4CDA-B07B-A831CD9D2C24}">
  <dimension ref="A1:F5"/>
  <sheetViews>
    <sheetView workbookViewId="0">
      <selection activeCell="G30" sqref="G30"/>
    </sheetView>
  </sheetViews>
  <sheetFormatPr defaultRowHeight="13.8"/>
  <cols>
    <col min="1" max="1" width="16.33203125" customWidth="1"/>
    <col min="5" max="5" width="15.88671875" bestFit="1" customWidth="1"/>
  </cols>
  <sheetData>
    <row r="1" spans="1:6" ht="15" thickTop="1">
      <c r="A1" s="7" t="s">
        <v>346</v>
      </c>
      <c r="B1" s="92" t="s">
        <v>305</v>
      </c>
      <c r="C1" s="92" t="s">
        <v>306</v>
      </c>
      <c r="D1" s="7" t="s">
        <v>347</v>
      </c>
      <c r="E1" s="92" t="s">
        <v>348</v>
      </c>
      <c r="F1" s="98" t="s">
        <v>318</v>
      </c>
    </row>
    <row r="2" spans="1:6">
      <c r="A2" s="9"/>
      <c r="B2" s="13"/>
      <c r="C2" s="13"/>
      <c r="D2" s="13"/>
      <c r="E2" s="13"/>
      <c r="F2" s="116"/>
    </row>
    <row r="3" spans="1:6">
      <c r="A3" s="9"/>
      <c r="B3" s="13"/>
      <c r="C3" s="13"/>
      <c r="D3" s="13"/>
      <c r="E3" s="13"/>
      <c r="F3" s="116"/>
    </row>
    <row r="4" spans="1:6" ht="15" thickBot="1">
      <c r="A4" s="101" t="s">
        <v>300</v>
      </c>
      <c r="B4" s="21"/>
      <c r="C4" s="21"/>
      <c r="D4" s="106" t="s">
        <v>339</v>
      </c>
      <c r="E4" s="106" t="s">
        <v>339</v>
      </c>
      <c r="F4" s="117" t="s">
        <v>339</v>
      </c>
    </row>
    <row r="5" spans="1:6" ht="14.4" thickTop="1"/>
  </sheetData>
  <phoneticPr fontId="1" type="noConversion"/>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CA043-443B-40B0-A782-4A8E672CB17F}">
  <dimension ref="A1:G7"/>
  <sheetViews>
    <sheetView workbookViewId="0">
      <selection activeCell="B23" sqref="B23"/>
    </sheetView>
  </sheetViews>
  <sheetFormatPr defaultRowHeight="13.8"/>
  <cols>
    <col min="1" max="1" width="15.5546875" bestFit="1" customWidth="1"/>
    <col min="2" max="2" width="13.88671875" bestFit="1" customWidth="1"/>
    <col min="3" max="3" width="18.33203125" bestFit="1" customWidth="1"/>
    <col min="4" max="4" width="13.88671875" bestFit="1" customWidth="1"/>
    <col min="5" max="5" width="16.109375" bestFit="1" customWidth="1"/>
    <col min="6" max="6" width="18.33203125" bestFit="1" customWidth="1"/>
    <col min="7" max="7" width="13.88671875" bestFit="1" customWidth="1"/>
  </cols>
  <sheetData>
    <row r="1" spans="1:7" ht="15" thickTop="1">
      <c r="A1" s="121" t="s">
        <v>349</v>
      </c>
      <c r="B1" s="122" t="s">
        <v>352</v>
      </c>
      <c r="C1" s="123" t="s">
        <v>351</v>
      </c>
      <c r="D1" s="124" t="s">
        <v>353</v>
      </c>
      <c r="E1" s="122" t="s">
        <v>354</v>
      </c>
      <c r="F1" s="123" t="s">
        <v>355</v>
      </c>
      <c r="G1" s="124" t="s">
        <v>356</v>
      </c>
    </row>
    <row r="2" spans="1:7" ht="14.4">
      <c r="A2" s="125" t="s">
        <v>357</v>
      </c>
      <c r="B2" s="118"/>
      <c r="C2" s="118"/>
      <c r="D2" s="13"/>
      <c r="E2" s="118"/>
      <c r="F2" s="118"/>
      <c r="G2" s="14"/>
    </row>
    <row r="3" spans="1:7" ht="14.4">
      <c r="A3" s="125" t="s">
        <v>358</v>
      </c>
      <c r="B3" s="118"/>
      <c r="C3" s="118"/>
      <c r="D3" s="13"/>
      <c r="E3" s="118"/>
      <c r="F3" s="118"/>
      <c r="G3" s="14"/>
    </row>
    <row r="4" spans="1:7" ht="14.4">
      <c r="A4" s="125" t="s">
        <v>359</v>
      </c>
      <c r="B4" s="118"/>
      <c r="C4" s="118"/>
      <c r="D4" s="13"/>
      <c r="E4" s="118"/>
      <c r="F4" s="118"/>
      <c r="G4" s="14"/>
    </row>
    <row r="5" spans="1:7" ht="14.4">
      <c r="A5" s="125" t="s">
        <v>360</v>
      </c>
      <c r="B5" s="118"/>
      <c r="C5" s="118"/>
      <c r="D5" s="13"/>
      <c r="E5" s="118"/>
      <c r="F5" s="118"/>
      <c r="G5" s="14"/>
    </row>
    <row r="6" spans="1:7" ht="15" thickBot="1">
      <c r="A6" s="126" t="s">
        <v>361</v>
      </c>
      <c r="B6" s="119"/>
      <c r="C6" s="120" t="s">
        <v>339</v>
      </c>
      <c r="D6" s="21"/>
      <c r="E6" s="119"/>
      <c r="F6" s="120" t="s">
        <v>339</v>
      </c>
      <c r="G6" s="22"/>
    </row>
    <row r="7" spans="1:7" ht="14.4" thickTop="1"/>
  </sheetData>
  <phoneticPr fontId="1"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11C0-0EB7-41F5-ACC9-DB081E9F15B9}">
  <dimension ref="A1:I3"/>
  <sheetViews>
    <sheetView view="pageBreakPreview" zoomScaleNormal="100" zoomScaleSheetLayoutView="100" workbookViewId="0">
      <selection activeCell="D28" sqref="D28"/>
    </sheetView>
  </sheetViews>
  <sheetFormatPr defaultRowHeight="13.8"/>
  <cols>
    <col min="2" max="2" width="36.44140625" customWidth="1"/>
    <col min="3" max="3" width="5.5546875" bestFit="1" customWidth="1"/>
    <col min="4" max="4" width="16.109375" bestFit="1" customWidth="1"/>
    <col min="5" max="5" width="9.5546875" bestFit="1" customWidth="1"/>
    <col min="6" max="6" width="16.5546875" style="70" bestFit="1" customWidth="1"/>
    <col min="7" max="7" width="15.44140625" style="70" bestFit="1" customWidth="1"/>
  </cols>
  <sheetData>
    <row r="1" spans="1:9">
      <c r="A1" t="s">
        <v>127</v>
      </c>
      <c r="B1" t="s">
        <v>1655</v>
      </c>
      <c r="C1" s="47" t="s">
        <v>1656</v>
      </c>
      <c r="D1" s="47" t="s">
        <v>1657</v>
      </c>
      <c r="E1" s="47" t="s">
        <v>1658</v>
      </c>
      <c r="F1" s="247" t="s">
        <v>1210</v>
      </c>
      <c r="G1" s="247" t="s">
        <v>1211</v>
      </c>
      <c r="H1" s="47" t="s">
        <v>1659</v>
      </c>
      <c r="I1" s="247">
        <f>SUM(F:F)-SUM(G:G)</f>
        <v>0</v>
      </c>
    </row>
    <row r="3" spans="1:9">
      <c r="A3" s="248"/>
      <c r="B3" s="249"/>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18A47E99-EB16-4066-A10D-81E875DB0AF2}">
          <x14:formula1>
            <xm:f>上期TB!$B$4:$B$251</xm:f>
          </x14:formula1>
          <xm:sqref>D2:D263</xm:sqref>
        </x14:dataValidation>
      </x14:dataValidations>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4E866-872A-4301-875C-CBD8BCFD42E5}">
  <dimension ref="A1:G5"/>
  <sheetViews>
    <sheetView workbookViewId="0">
      <selection activeCell="G4" sqref="A1:G4"/>
    </sheetView>
  </sheetViews>
  <sheetFormatPr defaultRowHeight="13.8"/>
  <cols>
    <col min="1" max="2" width="9.5546875" bestFit="1" customWidth="1"/>
    <col min="3" max="4" width="13.88671875" bestFit="1" customWidth="1"/>
    <col min="5" max="5" width="9.5546875" bestFit="1" customWidth="1"/>
    <col min="6" max="7" width="13.88671875" bestFit="1" customWidth="1"/>
  </cols>
  <sheetData>
    <row r="1" spans="1:7" ht="15" thickTop="1">
      <c r="A1" s="121" t="s">
        <v>362</v>
      </c>
      <c r="B1" s="122" t="s">
        <v>365</v>
      </c>
      <c r="C1" s="123" t="s">
        <v>366</v>
      </c>
      <c r="D1" s="124" t="s">
        <v>308</v>
      </c>
      <c r="E1" s="122" t="s">
        <v>367</v>
      </c>
      <c r="F1" s="123" t="s">
        <v>368</v>
      </c>
      <c r="G1" s="123" t="s">
        <v>313</v>
      </c>
    </row>
    <row r="2" spans="1:7" ht="14.4">
      <c r="A2" s="15" t="s">
        <v>363</v>
      </c>
      <c r="B2" s="118"/>
      <c r="C2" s="118"/>
      <c r="D2" s="13"/>
      <c r="E2" s="118"/>
      <c r="F2" s="118"/>
      <c r="G2" s="14"/>
    </row>
    <row r="3" spans="1:7" ht="14.4">
      <c r="A3" s="15" t="s">
        <v>364</v>
      </c>
      <c r="B3" s="118"/>
      <c r="C3" s="118"/>
      <c r="D3" s="13"/>
      <c r="E3" s="118"/>
      <c r="F3" s="118"/>
      <c r="G3" s="14"/>
    </row>
    <row r="4" spans="1:7" ht="15" thickBot="1">
      <c r="A4" s="101" t="s">
        <v>350</v>
      </c>
      <c r="B4" s="119"/>
      <c r="C4" s="120" t="s">
        <v>339</v>
      </c>
      <c r="D4" s="21"/>
      <c r="E4" s="119"/>
      <c r="F4" s="120" t="s">
        <v>339</v>
      </c>
      <c r="G4" s="22"/>
    </row>
    <row r="5" spans="1:7" ht="14.4" thickTop="1"/>
  </sheetData>
  <phoneticPr fontId="1" type="noConversion"/>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70AF0-80EA-4425-A916-256E1EE5578F}">
  <dimension ref="A1:F6"/>
  <sheetViews>
    <sheetView workbookViewId="0">
      <selection activeCell="F25" sqref="F25"/>
    </sheetView>
  </sheetViews>
  <sheetFormatPr defaultRowHeight="13.8"/>
  <cols>
    <col min="1" max="1" width="11.6640625" bestFit="1" customWidth="1"/>
    <col min="2" max="3" width="9.5546875" bestFit="1" customWidth="1"/>
    <col min="4" max="4" width="5.5546875" bestFit="1" customWidth="1"/>
    <col min="5" max="5" width="15" bestFit="1" customWidth="1"/>
    <col min="6" max="6" width="9.5546875" bestFit="1" customWidth="1"/>
  </cols>
  <sheetData>
    <row r="1" spans="1:6">
      <c r="A1" t="s">
        <v>346</v>
      </c>
      <c r="B1" t="s">
        <v>305</v>
      </c>
      <c r="C1" t="s">
        <v>306</v>
      </c>
      <c r="D1" t="s">
        <v>347</v>
      </c>
      <c r="E1" t="s">
        <v>369</v>
      </c>
      <c r="F1" t="s">
        <v>318</v>
      </c>
    </row>
    <row r="2" spans="1:6">
      <c r="A2" t="s">
        <v>209</v>
      </c>
      <c r="B2" t="s">
        <v>209</v>
      </c>
      <c r="C2" t="s">
        <v>209</v>
      </c>
      <c r="E2" t="s">
        <v>209</v>
      </c>
      <c r="F2" t="s">
        <v>209</v>
      </c>
    </row>
    <row r="3" spans="1:6">
      <c r="A3" t="s">
        <v>209</v>
      </c>
      <c r="B3" t="s">
        <v>209</v>
      </c>
      <c r="C3" t="s">
        <v>209</v>
      </c>
      <c r="E3" t="s">
        <v>209</v>
      </c>
      <c r="F3" t="s">
        <v>209</v>
      </c>
    </row>
    <row r="4" spans="1:6">
      <c r="A4" t="s">
        <v>209</v>
      </c>
      <c r="B4" t="s">
        <v>209</v>
      </c>
      <c r="C4" t="s">
        <v>209</v>
      </c>
      <c r="E4" t="s">
        <v>209</v>
      </c>
      <c r="F4" t="s">
        <v>209</v>
      </c>
    </row>
    <row r="5" spans="1:6">
      <c r="A5" t="s">
        <v>209</v>
      </c>
      <c r="B5" t="s">
        <v>209</v>
      </c>
      <c r="C5" t="s">
        <v>209</v>
      </c>
      <c r="E5" t="s">
        <v>209</v>
      </c>
      <c r="F5" t="s">
        <v>209</v>
      </c>
    </row>
    <row r="6" spans="1:6">
      <c r="A6" t="s">
        <v>293</v>
      </c>
      <c r="D6" t="s">
        <v>370</v>
      </c>
      <c r="E6" t="s">
        <v>370</v>
      </c>
      <c r="F6" t="s">
        <v>370</v>
      </c>
    </row>
  </sheetData>
  <phoneticPr fontId="1" type="noConversion"/>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67BE6-D633-4D59-BCF6-E82A3C6EBAFE}">
  <dimension ref="A1:D4"/>
  <sheetViews>
    <sheetView workbookViewId="0">
      <selection activeCell="D31" sqref="D31"/>
    </sheetView>
  </sheetViews>
  <sheetFormatPr defaultRowHeight="13.8"/>
  <cols>
    <col min="1" max="1" width="11.6640625" bestFit="1" customWidth="1"/>
    <col min="2" max="2" width="16.109375" bestFit="1" customWidth="1"/>
    <col min="3" max="3" width="38" bestFit="1" customWidth="1"/>
    <col min="4" max="4" width="22.6640625" bestFit="1" customWidth="1"/>
  </cols>
  <sheetData>
    <row r="1" spans="1:4">
      <c r="A1" t="s">
        <v>346</v>
      </c>
      <c r="B1" t="s">
        <v>371</v>
      </c>
      <c r="C1" t="s">
        <v>372</v>
      </c>
      <c r="D1" t="s">
        <v>373</v>
      </c>
    </row>
    <row r="2" spans="1:4">
      <c r="A2" t="s">
        <v>209</v>
      </c>
      <c r="B2" t="s">
        <v>209</v>
      </c>
      <c r="C2" t="s">
        <v>209</v>
      </c>
    </row>
    <row r="3" spans="1:4">
      <c r="A3" t="s">
        <v>209</v>
      </c>
      <c r="B3" t="s">
        <v>209</v>
      </c>
      <c r="C3" t="s">
        <v>209</v>
      </c>
    </row>
    <row r="4" spans="1:4">
      <c r="A4" t="s">
        <v>374</v>
      </c>
      <c r="C4" t="s">
        <v>209</v>
      </c>
      <c r="D4" t="s">
        <v>370</v>
      </c>
    </row>
  </sheetData>
  <phoneticPr fontId="1" type="noConversion"/>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AB186-D394-45F4-9CA6-A5C955C6DC53}">
  <dimension ref="A1:F6"/>
  <sheetViews>
    <sheetView workbookViewId="0">
      <selection activeCell="I27" sqref="I27"/>
    </sheetView>
  </sheetViews>
  <sheetFormatPr defaultRowHeight="13.8"/>
  <cols>
    <col min="1" max="1" width="11.6640625" bestFit="1" customWidth="1"/>
    <col min="2" max="2" width="13.88671875" bestFit="1" customWidth="1"/>
    <col min="3" max="4" width="9.5546875" bestFit="1" customWidth="1"/>
    <col min="5" max="5" width="16.109375" bestFit="1" customWidth="1"/>
    <col min="6" max="6" width="20.44140625" bestFit="1" customWidth="1"/>
  </cols>
  <sheetData>
    <row r="1" spans="1:6">
      <c r="A1" t="s">
        <v>346</v>
      </c>
      <c r="B1" t="s">
        <v>375</v>
      </c>
      <c r="C1" t="s">
        <v>332</v>
      </c>
      <c r="D1" t="s">
        <v>333</v>
      </c>
      <c r="E1" t="s">
        <v>334</v>
      </c>
      <c r="F1" t="s">
        <v>376</v>
      </c>
    </row>
    <row r="6" spans="1:6">
      <c r="A6" t="s">
        <v>374</v>
      </c>
      <c r="B6" t="s">
        <v>370</v>
      </c>
      <c r="D6" t="s">
        <v>370</v>
      </c>
      <c r="E6" t="s">
        <v>370</v>
      </c>
      <c r="F6" t="s">
        <v>370</v>
      </c>
    </row>
  </sheetData>
  <phoneticPr fontId="1" type="noConversion"/>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4EB1F-9676-45C7-9033-97B8FAF711DA}">
  <dimension ref="A1:D7"/>
  <sheetViews>
    <sheetView workbookViewId="0">
      <selection activeCell="G26" sqref="G26"/>
    </sheetView>
  </sheetViews>
  <sheetFormatPr defaultRowHeight="13.8"/>
  <cols>
    <col min="1" max="1" width="38" bestFit="1" customWidth="1"/>
    <col min="2" max="2" width="13.109375" bestFit="1" customWidth="1"/>
    <col min="3" max="3" width="28.109375" bestFit="1" customWidth="1"/>
    <col min="4" max="4" width="12.109375" bestFit="1" customWidth="1"/>
  </cols>
  <sheetData>
    <row r="1" spans="1:4">
      <c r="A1" t="s">
        <v>346</v>
      </c>
      <c r="B1" t="s">
        <v>305</v>
      </c>
      <c r="C1" t="s">
        <v>377</v>
      </c>
      <c r="D1" t="s">
        <v>306</v>
      </c>
    </row>
    <row r="2" spans="1:4">
      <c r="A2" t="s">
        <v>387</v>
      </c>
      <c r="B2" s="66">
        <v>24915243</v>
      </c>
      <c r="C2">
        <v>15.72</v>
      </c>
    </row>
    <row r="3" spans="1:4">
      <c r="A3" t="s">
        <v>388</v>
      </c>
      <c r="B3" s="66">
        <v>24862474.690000001</v>
      </c>
      <c r="C3">
        <v>15.68</v>
      </c>
      <c r="D3" s="66">
        <v>497249.49</v>
      </c>
    </row>
    <row r="4" spans="1:4">
      <c r="A4" t="s">
        <v>389</v>
      </c>
      <c r="B4" s="66">
        <v>15681044.09</v>
      </c>
      <c r="C4">
        <v>9.89</v>
      </c>
      <c r="D4" s="66">
        <v>313620.88</v>
      </c>
    </row>
    <row r="5" spans="1:4">
      <c r="A5" t="s">
        <v>390</v>
      </c>
      <c r="B5" s="66">
        <v>10000000</v>
      </c>
      <c r="C5">
        <v>6.31</v>
      </c>
      <c r="D5" s="66">
        <v>500000</v>
      </c>
    </row>
    <row r="6" spans="1:4">
      <c r="A6" t="s">
        <v>391</v>
      </c>
      <c r="B6" s="66">
        <v>7433209.9299999997</v>
      </c>
      <c r="C6">
        <v>4.6900000000000004</v>
      </c>
      <c r="D6" s="66">
        <v>148664.20000000001</v>
      </c>
    </row>
    <row r="7" spans="1:4">
      <c r="A7" t="s">
        <v>378</v>
      </c>
      <c r="B7" s="66">
        <v>82891971.709999993</v>
      </c>
      <c r="C7">
        <v>52.29</v>
      </c>
      <c r="D7" s="66">
        <v>1459534.57</v>
      </c>
    </row>
  </sheetData>
  <phoneticPr fontId="1" type="noConversion"/>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B62E0-37CE-47EE-8A8B-69143C1C3F19}">
  <dimension ref="A1:C6"/>
  <sheetViews>
    <sheetView workbookViewId="0">
      <selection activeCell="F26" sqref="F26"/>
    </sheetView>
  </sheetViews>
  <sheetFormatPr defaultRowHeight="13.8"/>
  <cols>
    <col min="1" max="1" width="11.6640625" bestFit="1" customWidth="1"/>
    <col min="2" max="2" width="13.88671875" bestFit="1" customWidth="1"/>
    <col min="3" max="3" width="47.44140625" bestFit="1" customWidth="1"/>
  </cols>
  <sheetData>
    <row r="1" spans="1:3">
      <c r="A1" t="s">
        <v>346</v>
      </c>
      <c r="B1" t="s">
        <v>379</v>
      </c>
      <c r="C1" t="s">
        <v>380</v>
      </c>
    </row>
    <row r="6" spans="1:3">
      <c r="A6" t="s">
        <v>374</v>
      </c>
    </row>
  </sheetData>
  <phoneticPr fontId="1" type="noConversion"/>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4D51B-03A2-4594-8253-E24AD4AC2A73}">
  <dimension ref="A1:B9"/>
  <sheetViews>
    <sheetView workbookViewId="0">
      <selection activeCell="J26" sqref="J26"/>
    </sheetView>
  </sheetViews>
  <sheetFormatPr defaultRowHeight="13.8"/>
  <cols>
    <col min="1" max="1" width="9.5546875" bestFit="1" customWidth="1"/>
    <col min="2" max="2" width="16.44140625" customWidth="1"/>
  </cols>
  <sheetData>
    <row r="1" spans="1:2">
      <c r="A1" t="s">
        <v>381</v>
      </c>
      <c r="B1" t="s">
        <v>382</v>
      </c>
    </row>
    <row r="2" spans="1:2">
      <c r="A2" t="s">
        <v>383</v>
      </c>
    </row>
    <row r="5" spans="1:2">
      <c r="A5" t="s">
        <v>384</v>
      </c>
    </row>
    <row r="6" spans="1:2">
      <c r="A6" t="s">
        <v>385</v>
      </c>
    </row>
    <row r="9" spans="1:2">
      <c r="A9" t="s">
        <v>386</v>
      </c>
    </row>
  </sheetData>
  <phoneticPr fontId="1" type="noConversion"/>
  <pageMargins left="0.7" right="0.7" top="0.75" bottom="0.75" header="0.3" footer="0.3"/>
  <pageSetup paperSize="9" orientation="portrait" verticalDpi="0"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4FE2D-794C-4A2A-B8CD-857E0FA3B361}">
  <dimension ref="A1:D4"/>
  <sheetViews>
    <sheetView workbookViewId="0">
      <selection activeCell="K27" sqref="K27"/>
    </sheetView>
  </sheetViews>
  <sheetFormatPr defaultRowHeight="13.8"/>
  <cols>
    <col min="1" max="1" width="10.5546875" bestFit="1" customWidth="1"/>
    <col min="2" max="2" width="9.5546875" bestFit="1" customWidth="1"/>
    <col min="3" max="3" width="13.88671875" bestFit="1" customWidth="1"/>
    <col min="4" max="4" width="16.21875" bestFit="1" customWidth="1"/>
  </cols>
  <sheetData>
    <row r="1" spans="1:4">
      <c r="A1" t="s">
        <v>258</v>
      </c>
      <c r="B1" t="s">
        <v>365</v>
      </c>
      <c r="C1" t="s">
        <v>308</v>
      </c>
      <c r="D1" t="s">
        <v>323</v>
      </c>
    </row>
    <row r="2" spans="1:4">
      <c r="A2" t="s">
        <v>393</v>
      </c>
    </row>
    <row r="3" spans="1:4">
      <c r="A3" t="s">
        <v>394</v>
      </c>
    </row>
    <row r="4" spans="1:4">
      <c r="A4" t="s">
        <v>401</v>
      </c>
    </row>
  </sheetData>
  <phoneticPr fontId="1" type="noConversion"/>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97AB6-5803-4D33-AE30-CE69ACFE3B00}">
  <dimension ref="A1:D6"/>
  <sheetViews>
    <sheetView workbookViewId="0">
      <selection activeCell="A6" sqref="A1:D6"/>
    </sheetView>
  </sheetViews>
  <sheetFormatPr defaultRowHeight="13.8"/>
  <cols>
    <col min="2" max="3" width="9.5546875" bestFit="1" customWidth="1"/>
    <col min="4" max="4" width="11.77734375" bestFit="1" customWidth="1"/>
  </cols>
  <sheetData>
    <row r="1" spans="1:4">
      <c r="A1" t="s">
        <v>395</v>
      </c>
      <c r="B1" t="s">
        <v>365</v>
      </c>
      <c r="C1" t="s">
        <v>306</v>
      </c>
      <c r="D1" s="127" t="s">
        <v>400</v>
      </c>
    </row>
    <row r="2" spans="1:4">
      <c r="A2" t="s">
        <v>396</v>
      </c>
    </row>
    <row r="3" spans="1:4">
      <c r="A3" t="s">
        <v>397</v>
      </c>
    </row>
    <row r="4" spans="1:4">
      <c r="A4" t="s">
        <v>398</v>
      </c>
    </row>
    <row r="5" spans="1:4">
      <c r="A5" t="s">
        <v>399</v>
      </c>
    </row>
    <row r="6" spans="1:4">
      <c r="A6" t="s">
        <v>401</v>
      </c>
    </row>
  </sheetData>
  <phoneticPr fontId="1" type="noConversion"/>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B093C-8617-492E-AA26-BE589CECFBE0}">
  <dimension ref="A1:D6"/>
  <sheetViews>
    <sheetView workbookViewId="0">
      <selection activeCell="A2" sqref="A2:A6"/>
    </sheetView>
  </sheetViews>
  <sheetFormatPr defaultRowHeight="13.8"/>
  <cols>
    <col min="4" max="4" width="13.109375" customWidth="1"/>
  </cols>
  <sheetData>
    <row r="1" spans="1:4">
      <c r="A1" t="s">
        <v>395</v>
      </c>
      <c r="B1" t="s">
        <v>365</v>
      </c>
      <c r="C1" t="s">
        <v>306</v>
      </c>
      <c r="D1" s="127" t="s">
        <v>400</v>
      </c>
    </row>
    <row r="2" spans="1:4">
      <c r="A2" t="s">
        <v>396</v>
      </c>
    </row>
    <row r="3" spans="1:4">
      <c r="A3" t="s">
        <v>397</v>
      </c>
    </row>
    <row r="4" spans="1:4">
      <c r="A4" t="s">
        <v>398</v>
      </c>
    </row>
    <row r="5" spans="1:4">
      <c r="A5" t="s">
        <v>399</v>
      </c>
    </row>
    <row r="6" spans="1:4">
      <c r="A6" t="s">
        <v>401</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F318C-547F-42F4-8318-2D6E1C8085D5}">
  <dimension ref="A1:B58"/>
  <sheetViews>
    <sheetView workbookViewId="0">
      <selection activeCell="B17" sqref="B17"/>
    </sheetView>
  </sheetViews>
  <sheetFormatPr defaultRowHeight="13.8"/>
  <cols>
    <col min="1" max="1" width="65.5546875" bestFit="1" customWidth="1"/>
    <col min="2" max="2" width="33.6640625" style="70" bestFit="1" customWidth="1"/>
  </cols>
  <sheetData>
    <row r="1" spans="1:2">
      <c r="A1" t="s">
        <v>1664</v>
      </c>
      <c r="B1" s="70" t="str">
        <f>基础信息!B1</f>
        <v>杭州市城市建设发展集团有限公司</v>
      </c>
    </row>
    <row r="2" spans="1:2">
      <c r="A2" t="s">
        <v>1665</v>
      </c>
    </row>
    <row r="3" spans="1:2">
      <c r="A3" t="s">
        <v>1666</v>
      </c>
    </row>
    <row r="4" spans="1:2">
      <c r="A4" t="s">
        <v>1667</v>
      </c>
    </row>
    <row r="5" spans="1:2">
      <c r="A5" t="s">
        <v>1668</v>
      </c>
    </row>
    <row r="6" spans="1:2">
      <c r="A6" t="s">
        <v>1669</v>
      </c>
    </row>
    <row r="7" spans="1:2">
      <c r="A7" t="s">
        <v>1670</v>
      </c>
    </row>
    <row r="8" spans="1:2">
      <c r="A8" t="s">
        <v>1671</v>
      </c>
    </row>
    <row r="9" spans="1:2">
      <c r="A9" t="s">
        <v>1672</v>
      </c>
    </row>
    <row r="10" spans="1:2">
      <c r="A10" t="s">
        <v>1673</v>
      </c>
    </row>
    <row r="11" spans="1:2">
      <c r="A11" t="s">
        <v>1674</v>
      </c>
    </row>
    <row r="12" spans="1:2">
      <c r="A12" t="s">
        <v>1675</v>
      </c>
    </row>
    <row r="13" spans="1:2">
      <c r="A13" t="s">
        <v>1676</v>
      </c>
    </row>
    <row r="14" spans="1:2">
      <c r="A14" t="s">
        <v>1677</v>
      </c>
    </row>
    <row r="15" spans="1:2">
      <c r="A15" t="s">
        <v>1678</v>
      </c>
    </row>
    <row r="16" spans="1:2">
      <c r="A16" t="s">
        <v>1679</v>
      </c>
      <c r="B16" s="70">
        <f>SUM(B3:B15)</f>
        <v>0</v>
      </c>
    </row>
    <row r="17" spans="1:2">
      <c r="A17" t="s">
        <v>1680</v>
      </c>
    </row>
    <row r="18" spans="1:2">
      <c r="A18" t="s">
        <v>1681</v>
      </c>
    </row>
    <row r="19" spans="1:2">
      <c r="A19" t="s">
        <v>1682</v>
      </c>
    </row>
    <row r="20" spans="1:2">
      <c r="A20" t="s">
        <v>1683</v>
      </c>
    </row>
    <row r="21" spans="1:2">
      <c r="A21" t="s">
        <v>1684</v>
      </c>
    </row>
    <row r="22" spans="1:2">
      <c r="A22" t="s">
        <v>1685</v>
      </c>
    </row>
    <row r="23" spans="1:2">
      <c r="A23" t="s">
        <v>1686</v>
      </c>
    </row>
    <row r="24" spans="1:2">
      <c r="A24" t="s">
        <v>1687</v>
      </c>
    </row>
    <row r="25" spans="1:2">
      <c r="A25" t="s">
        <v>1688</v>
      </c>
    </row>
    <row r="26" spans="1:2">
      <c r="A26" t="s">
        <v>1689</v>
      </c>
      <c r="B26" s="70">
        <f>SUM(B17:B25)</f>
        <v>0</v>
      </c>
    </row>
    <row r="27" spans="1:2">
      <c r="A27" t="s">
        <v>1690</v>
      </c>
      <c r="B27" s="70">
        <f>B16-B26</f>
        <v>0</v>
      </c>
    </row>
    <row r="28" spans="1:2">
      <c r="A28" t="s">
        <v>1691</v>
      </c>
    </row>
    <row r="29" spans="1:2">
      <c r="A29" t="s">
        <v>1692</v>
      </c>
    </row>
    <row r="30" spans="1:2">
      <c r="A30" t="s">
        <v>1693</v>
      </c>
    </row>
    <row r="31" spans="1:2">
      <c r="A31" t="s">
        <v>1694</v>
      </c>
    </row>
    <row r="32" spans="1:2">
      <c r="A32" t="s">
        <v>1695</v>
      </c>
    </row>
    <row r="33" spans="1:2">
      <c r="A33" t="s">
        <v>1696</v>
      </c>
    </row>
    <row r="34" spans="1:2">
      <c r="A34" t="s">
        <v>1697</v>
      </c>
      <c r="B34" s="70">
        <f t="shared" ref="B34" si="0">SUM(B29:B33)</f>
        <v>0</v>
      </c>
    </row>
    <row r="35" spans="1:2">
      <c r="A35" t="s">
        <v>1698</v>
      </c>
    </row>
    <row r="36" spans="1:2">
      <c r="A36" t="s">
        <v>1699</v>
      </c>
    </row>
    <row r="37" spans="1:2">
      <c r="A37" t="s">
        <v>1700</v>
      </c>
    </row>
    <row r="38" spans="1:2">
      <c r="A38" t="s">
        <v>1701</v>
      </c>
    </row>
    <row r="39" spans="1:2">
      <c r="A39" t="s">
        <v>1702</v>
      </c>
    </row>
    <row r="40" spans="1:2">
      <c r="A40" t="s">
        <v>1703</v>
      </c>
      <c r="B40" s="70">
        <f t="shared" ref="B40" si="1">SUM(B35:B39)</f>
        <v>0</v>
      </c>
    </row>
    <row r="41" spans="1:2">
      <c r="A41" t="s">
        <v>1704</v>
      </c>
      <c r="B41" s="70">
        <f>B34-B40</f>
        <v>0</v>
      </c>
    </row>
    <row r="42" spans="1:2">
      <c r="A42" t="s">
        <v>1705</v>
      </c>
    </row>
    <row r="43" spans="1:2">
      <c r="A43" t="s">
        <v>1706</v>
      </c>
    </row>
    <row r="44" spans="1:2">
      <c r="A44" t="s">
        <v>1707</v>
      </c>
    </row>
    <row r="45" spans="1:2">
      <c r="A45" t="s">
        <v>1708</v>
      </c>
    </row>
    <row r="46" spans="1:2">
      <c r="A46" t="s">
        <v>1709</v>
      </c>
    </row>
    <row r="47" spans="1:2">
      <c r="A47" t="s">
        <v>1710</v>
      </c>
    </row>
    <row r="48" spans="1:2">
      <c r="A48" t="s">
        <v>1711</v>
      </c>
      <c r="B48" s="70">
        <f>SUM(B43:B47)-B44</f>
        <v>0</v>
      </c>
    </row>
    <row r="49" spans="1:2">
      <c r="A49" t="s">
        <v>1712</v>
      </c>
    </row>
    <row r="50" spans="1:2">
      <c r="A50" t="s">
        <v>1713</v>
      </c>
    </row>
    <row r="51" spans="1:2">
      <c r="A51" t="s">
        <v>1714</v>
      </c>
    </row>
    <row r="52" spans="1:2">
      <c r="A52" t="s">
        <v>1715</v>
      </c>
    </row>
    <row r="53" spans="1:2">
      <c r="A53" t="s">
        <v>1716</v>
      </c>
      <c r="B53" s="70">
        <f>SUM(B49:B52)-B51</f>
        <v>0</v>
      </c>
    </row>
    <row r="54" spans="1:2">
      <c r="A54" t="s">
        <v>1717</v>
      </c>
      <c r="B54" s="70">
        <f>B48-B53</f>
        <v>0</v>
      </c>
    </row>
    <row r="55" spans="1:2">
      <c r="A55" t="s">
        <v>1718</v>
      </c>
    </row>
    <row r="56" spans="1:2">
      <c r="A56" t="s">
        <v>1719</v>
      </c>
      <c r="B56" s="70">
        <f>B54+B41+B27</f>
        <v>0</v>
      </c>
    </row>
    <row r="57" spans="1:2">
      <c r="A57" t="s">
        <v>1720</v>
      </c>
    </row>
    <row r="58" spans="1:2">
      <c r="A58" t="s">
        <v>1721</v>
      </c>
    </row>
  </sheetData>
  <phoneticPr fontId="1" type="noConversion"/>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3D377-CB55-4E9E-B9BF-AB1463ABFFB6}">
  <dimension ref="A1:G4"/>
  <sheetViews>
    <sheetView workbookViewId="0">
      <selection activeCell="G22" sqref="G22"/>
    </sheetView>
  </sheetViews>
  <sheetFormatPr defaultRowHeight="13.8"/>
  <cols>
    <col min="1" max="1" width="10.5546875" bestFit="1" customWidth="1"/>
    <col min="2" max="2" width="9.5546875" bestFit="1" customWidth="1"/>
    <col min="3" max="3" width="13.88671875" bestFit="1" customWidth="1"/>
    <col min="4" max="4" width="16.21875" bestFit="1" customWidth="1"/>
    <col min="5" max="5" width="9.5546875" bestFit="1" customWidth="1"/>
    <col min="6" max="6" width="13.88671875" bestFit="1" customWidth="1"/>
    <col min="7" max="7" width="16.21875" bestFit="1" customWidth="1"/>
  </cols>
  <sheetData>
    <row r="1" spans="1:7">
      <c r="A1" t="s">
        <v>258</v>
      </c>
      <c r="B1" t="s">
        <v>365</v>
      </c>
      <c r="C1" t="s">
        <v>308</v>
      </c>
      <c r="D1" t="s">
        <v>323</v>
      </c>
      <c r="E1" t="s">
        <v>367</v>
      </c>
      <c r="F1" t="s">
        <v>313</v>
      </c>
      <c r="G1" t="s">
        <v>392</v>
      </c>
    </row>
    <row r="2" spans="1:7">
      <c r="A2" t="s">
        <v>393</v>
      </c>
    </row>
    <row r="3" spans="1:7">
      <c r="A3" t="s">
        <v>394</v>
      </c>
    </row>
    <row r="4" spans="1:7">
      <c r="A4" t="s">
        <v>401</v>
      </c>
    </row>
  </sheetData>
  <phoneticPr fontId="1" type="noConversion"/>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5A518-36BA-483C-9BEA-BF3C5C9A9844}">
  <dimension ref="A1:G6"/>
  <sheetViews>
    <sheetView workbookViewId="0">
      <selection activeCell="H21" sqref="H21"/>
    </sheetView>
  </sheetViews>
  <sheetFormatPr defaultRowHeight="13.8"/>
  <sheetData>
    <row r="1" spans="1:7">
      <c r="A1" t="s">
        <v>258</v>
      </c>
      <c r="B1" t="s">
        <v>365</v>
      </c>
      <c r="C1" t="s">
        <v>308</v>
      </c>
      <c r="D1" t="s">
        <v>323</v>
      </c>
      <c r="E1" t="s">
        <v>367</v>
      </c>
      <c r="F1" t="s">
        <v>313</v>
      </c>
      <c r="G1" t="s">
        <v>392</v>
      </c>
    </row>
    <row r="2" spans="1:7">
      <c r="A2" t="s">
        <v>396</v>
      </c>
    </row>
    <row r="3" spans="1:7">
      <c r="A3" t="s">
        <v>397</v>
      </c>
    </row>
    <row r="4" spans="1:7">
      <c r="A4" t="s">
        <v>398</v>
      </c>
    </row>
    <row r="5" spans="1:7">
      <c r="A5" t="s">
        <v>399</v>
      </c>
    </row>
    <row r="6" spans="1:7">
      <c r="A6" t="s">
        <v>401</v>
      </c>
    </row>
  </sheetData>
  <phoneticPr fontId="1" type="noConversion"/>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039C5-7A63-4489-AE06-F833D6BE93D6}">
  <dimension ref="A1:G6"/>
  <sheetViews>
    <sheetView workbookViewId="0">
      <selection activeCell="J27" sqref="J27"/>
    </sheetView>
  </sheetViews>
  <sheetFormatPr defaultRowHeight="13.8"/>
  <cols>
    <col min="1" max="1" width="8.5546875" bestFit="1" customWidth="1"/>
    <col min="2" max="2" width="9.5546875" bestFit="1" customWidth="1"/>
    <col min="3" max="3" width="13.88671875" bestFit="1" customWidth="1"/>
    <col min="4" max="4" width="16.21875" bestFit="1" customWidth="1"/>
    <col min="5" max="5" width="9.5546875" bestFit="1" customWidth="1"/>
    <col min="6" max="6" width="13.88671875" bestFit="1" customWidth="1"/>
    <col min="7" max="7" width="16.21875" bestFit="1" customWidth="1"/>
  </cols>
  <sheetData>
    <row r="1" spans="1:7">
      <c r="A1" t="s">
        <v>258</v>
      </c>
      <c r="B1" t="s">
        <v>365</v>
      </c>
      <c r="C1" t="s">
        <v>308</v>
      </c>
      <c r="D1" t="s">
        <v>323</v>
      </c>
      <c r="E1" t="s">
        <v>367</v>
      </c>
      <c r="F1" t="s">
        <v>313</v>
      </c>
      <c r="G1" t="s">
        <v>392</v>
      </c>
    </row>
    <row r="2" spans="1:7">
      <c r="A2" t="s">
        <v>396</v>
      </c>
    </row>
    <row r="3" spans="1:7">
      <c r="A3" t="s">
        <v>397</v>
      </c>
    </row>
    <row r="4" spans="1:7">
      <c r="A4" t="s">
        <v>398</v>
      </c>
    </row>
    <row r="5" spans="1:7">
      <c r="A5" t="s">
        <v>399</v>
      </c>
    </row>
    <row r="6" spans="1:7">
      <c r="A6" t="s">
        <v>401</v>
      </c>
    </row>
  </sheetData>
  <phoneticPr fontId="1" type="noConversion"/>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CEC15-1BA7-46F8-BF7A-6B7B195A042C}">
  <dimension ref="A1:H4"/>
  <sheetViews>
    <sheetView workbookViewId="0">
      <selection activeCell="G25" sqref="G25"/>
    </sheetView>
  </sheetViews>
  <sheetFormatPr defaultRowHeight="13.8"/>
  <cols>
    <col min="1" max="1" width="20.44140625" bestFit="1" customWidth="1"/>
    <col min="2" max="2" width="7.5546875" bestFit="1" customWidth="1"/>
    <col min="3" max="7" width="15" bestFit="1" customWidth="1"/>
    <col min="8" max="8" width="7.5546875" bestFit="1" customWidth="1"/>
  </cols>
  <sheetData>
    <row r="1" spans="1:8" ht="14.4">
      <c r="A1" s="38" t="s">
        <v>258</v>
      </c>
      <c r="B1" s="39" t="s">
        <v>280</v>
      </c>
      <c r="C1" s="38" t="s">
        <v>324</v>
      </c>
      <c r="D1" s="38" t="s">
        <v>325</v>
      </c>
      <c r="E1" s="38" t="s">
        <v>326</v>
      </c>
      <c r="F1" s="38" t="s">
        <v>327</v>
      </c>
      <c r="G1" s="38" t="s">
        <v>328</v>
      </c>
      <c r="H1" s="38" t="s">
        <v>290</v>
      </c>
    </row>
    <row r="2" spans="1:8" ht="14.4">
      <c r="A2" s="102" t="s">
        <v>344</v>
      </c>
      <c r="B2" s="111"/>
      <c r="C2" s="111"/>
      <c r="D2" s="111"/>
      <c r="E2" s="111"/>
      <c r="F2" s="111"/>
      <c r="G2" s="111"/>
      <c r="H2" s="111">
        <f>B2+C2+D2-E2-F2-G2</f>
        <v>0</v>
      </c>
    </row>
    <row r="3" spans="1:8" ht="14.4">
      <c r="A3" s="102" t="s">
        <v>345</v>
      </c>
      <c r="B3" s="111"/>
      <c r="C3" s="111"/>
      <c r="D3" s="111"/>
      <c r="E3" s="111"/>
      <c r="F3" s="111"/>
      <c r="G3" s="111"/>
      <c r="H3" s="111">
        <f t="shared" ref="H3:H4" si="0">B3+C3+D3-E3-F3-G3</f>
        <v>0</v>
      </c>
    </row>
    <row r="4" spans="1:8" ht="14.4">
      <c r="A4" s="39" t="s">
        <v>401</v>
      </c>
      <c r="B4" s="111">
        <f>SUM(B2:B3)</f>
        <v>0</v>
      </c>
      <c r="C4" s="111">
        <f t="shared" ref="C4:G4" si="1">SUM(C2:C3)</f>
        <v>0</v>
      </c>
      <c r="D4" s="111">
        <f t="shared" si="1"/>
        <v>0</v>
      </c>
      <c r="E4" s="111">
        <f t="shared" si="1"/>
        <v>0</v>
      </c>
      <c r="F4" s="111">
        <f t="shared" si="1"/>
        <v>0</v>
      </c>
      <c r="G4" s="111">
        <f t="shared" si="1"/>
        <v>0</v>
      </c>
      <c r="H4" s="111">
        <f t="shared" si="0"/>
        <v>0</v>
      </c>
    </row>
  </sheetData>
  <phoneticPr fontId="1" type="noConversion"/>
  <pageMargins left="0.7" right="0.7" top="0.75" bottom="0.75" header="0.3" footer="0.3"/>
  <pageSetup paperSize="9" orientation="portrait" verticalDpi="0"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50C2-6E83-40D0-818B-1051056DAEA5}">
  <dimension ref="A1:C4"/>
  <sheetViews>
    <sheetView workbookViewId="0">
      <selection activeCell="L17" sqref="L17"/>
    </sheetView>
  </sheetViews>
  <sheetFormatPr defaultRowHeight="13.8"/>
  <cols>
    <col min="1" max="3" width="9.5546875" bestFit="1" customWidth="1"/>
  </cols>
  <sheetData>
    <row r="1" spans="1:3">
      <c r="A1" t="s">
        <v>402</v>
      </c>
      <c r="B1" t="s">
        <v>279</v>
      </c>
      <c r="C1" t="s">
        <v>280</v>
      </c>
    </row>
    <row r="2" spans="1:3">
      <c r="A2" t="s">
        <v>6</v>
      </c>
    </row>
    <row r="3" spans="1:3">
      <c r="A3" t="s">
        <v>9</v>
      </c>
    </row>
    <row r="4" spans="1:3">
      <c r="A4" t="s">
        <v>378</v>
      </c>
    </row>
  </sheetData>
  <phoneticPr fontId="1" type="noConversion"/>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E157-60A6-4ACB-9D3E-7D76CE30E07D}">
  <dimension ref="A1:C4"/>
  <sheetViews>
    <sheetView workbookViewId="0">
      <selection activeCell="M23" sqref="M23"/>
    </sheetView>
  </sheetViews>
  <sheetFormatPr defaultRowHeight="13.8"/>
  <cols>
    <col min="1" max="1" width="9.5546875" bestFit="1" customWidth="1"/>
    <col min="2" max="3" width="11.6640625" bestFit="1" customWidth="1"/>
  </cols>
  <sheetData>
    <row r="1" spans="1:3">
      <c r="A1" t="s">
        <v>402</v>
      </c>
      <c r="B1" t="s">
        <v>403</v>
      </c>
      <c r="C1" t="s">
        <v>404</v>
      </c>
    </row>
    <row r="2" spans="1:3">
      <c r="A2" t="s">
        <v>6</v>
      </c>
    </row>
    <row r="3" spans="1:3">
      <c r="A3" t="s">
        <v>9</v>
      </c>
    </row>
    <row r="4" spans="1:3">
      <c r="A4" t="s">
        <v>378</v>
      </c>
    </row>
  </sheetData>
  <phoneticPr fontId="1" type="noConversion"/>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057BB-ECFB-4396-9B03-AC18ABFA5F30}">
  <dimension ref="A1:I6"/>
  <sheetViews>
    <sheetView workbookViewId="0">
      <selection activeCell="H14" sqref="H14"/>
    </sheetView>
  </sheetViews>
  <sheetFormatPr defaultRowHeight="13.8"/>
  <cols>
    <col min="2" max="2" width="9.5546875" bestFit="1" customWidth="1"/>
    <col min="3" max="3" width="11.77734375" bestFit="1" customWidth="1"/>
    <col min="4" max="5" width="13.88671875" bestFit="1" customWidth="1"/>
    <col min="6" max="6" width="9.5546875" bestFit="1" customWidth="1"/>
    <col min="7" max="7" width="11.77734375" bestFit="1" customWidth="1"/>
    <col min="8" max="9" width="13.88671875" bestFit="1" customWidth="1"/>
  </cols>
  <sheetData>
    <row r="1" spans="1:9">
      <c r="A1" t="s">
        <v>395</v>
      </c>
      <c r="B1" t="s">
        <v>410</v>
      </c>
      <c r="C1" t="s">
        <v>411</v>
      </c>
      <c r="D1" t="s">
        <v>412</v>
      </c>
      <c r="E1" t="s">
        <v>414</v>
      </c>
      <c r="F1" t="s">
        <v>415</v>
      </c>
      <c r="G1" t="s">
        <v>416</v>
      </c>
      <c r="H1" t="s">
        <v>417</v>
      </c>
      <c r="I1" t="s">
        <v>418</v>
      </c>
    </row>
    <row r="2" spans="1:9">
      <c r="A2" t="s">
        <v>406</v>
      </c>
    </row>
    <row r="3" spans="1:9">
      <c r="A3" t="s">
        <v>407</v>
      </c>
    </row>
    <row r="4" spans="1:9">
      <c r="A4" t="s">
        <v>408</v>
      </c>
    </row>
    <row r="5" spans="1:9">
      <c r="A5" t="s">
        <v>409</v>
      </c>
    </row>
    <row r="6" spans="1:9">
      <c r="A6" t="s">
        <v>293</v>
      </c>
    </row>
  </sheetData>
  <phoneticPr fontId="1" type="noConversion"/>
  <pageMargins left="0.7" right="0.7" top="0.75" bottom="0.75" header="0.3" footer="0.3"/>
  <pageSetup paperSize="9" orientation="portrait" verticalDpi="0"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6A468-C252-40F0-8B34-F0C71D070B19}">
  <dimension ref="A1:E5"/>
  <sheetViews>
    <sheetView workbookViewId="0">
      <selection activeCell="K25" sqref="K25"/>
    </sheetView>
  </sheetViews>
  <sheetFormatPr defaultRowHeight="13.8"/>
  <cols>
    <col min="1" max="3" width="9.5546875" bestFit="1" customWidth="1"/>
    <col min="4" max="4" width="15.109375" customWidth="1"/>
    <col min="5" max="5" width="13.88671875" bestFit="1" customWidth="1"/>
  </cols>
  <sheetData>
    <row r="1" spans="1:5">
      <c r="A1" t="s">
        <v>419</v>
      </c>
      <c r="B1" t="s">
        <v>420</v>
      </c>
      <c r="C1" t="s">
        <v>421</v>
      </c>
      <c r="D1" t="s">
        <v>347</v>
      </c>
      <c r="E1" t="s">
        <v>422</v>
      </c>
    </row>
    <row r="5" spans="1:5">
      <c r="A5" t="s">
        <v>293</v>
      </c>
      <c r="C5" t="s">
        <v>339</v>
      </c>
      <c r="D5" t="s">
        <v>339</v>
      </c>
    </row>
  </sheetData>
  <phoneticPr fontId="1" type="noConversion"/>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AEB1B-732F-4C78-A812-6842A9603B2D}">
  <dimension ref="A1:D7"/>
  <sheetViews>
    <sheetView workbookViewId="0">
      <selection activeCell="J27" sqref="J27"/>
    </sheetView>
  </sheetViews>
  <sheetFormatPr defaultRowHeight="13.8"/>
  <cols>
    <col min="1" max="1" width="11.6640625" bestFit="1" customWidth="1"/>
    <col min="2" max="2" width="9.5546875" bestFit="1" customWidth="1"/>
    <col min="3" max="3" width="28.109375" bestFit="1" customWidth="1"/>
    <col min="4" max="4" width="9.5546875" bestFit="1" customWidth="1"/>
  </cols>
  <sheetData>
    <row r="1" spans="1:4">
      <c r="A1" t="s">
        <v>346</v>
      </c>
      <c r="B1" t="s">
        <v>305</v>
      </c>
      <c r="C1" t="s">
        <v>423</v>
      </c>
      <c r="D1" t="s">
        <v>306</v>
      </c>
    </row>
    <row r="7" spans="1:4">
      <c r="A7" t="s">
        <v>378</v>
      </c>
    </row>
  </sheetData>
  <phoneticPr fontId="1" type="noConversion"/>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41BC2-7611-4DEA-9C5E-6A36A377B70E}">
  <dimension ref="A1:C5"/>
  <sheetViews>
    <sheetView workbookViewId="0">
      <selection activeCell="J19" sqref="J19"/>
    </sheetView>
  </sheetViews>
  <sheetFormatPr defaultRowHeight="13.8"/>
  <cols>
    <col min="1" max="1" width="13.88671875" bestFit="1" customWidth="1"/>
    <col min="2" max="2" width="9.5546875" bestFit="1" customWidth="1"/>
  </cols>
  <sheetData>
    <row r="1" spans="1:3">
      <c r="A1" t="s">
        <v>381</v>
      </c>
      <c r="B1" t="s">
        <v>279</v>
      </c>
      <c r="C1" t="s">
        <v>280</v>
      </c>
    </row>
    <row r="2" spans="1:3">
      <c r="A2" t="s">
        <v>427</v>
      </c>
    </row>
    <row r="3" spans="1:3">
      <c r="A3" t="s">
        <v>428</v>
      </c>
    </row>
    <row r="4" spans="1:3">
      <c r="A4" t="s">
        <v>429</v>
      </c>
    </row>
    <row r="5" spans="1:3">
      <c r="A5" t="s">
        <v>378</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F6D5C-5126-44B7-94E5-BC64BC819973}">
  <dimension ref="A1"/>
  <sheetViews>
    <sheetView workbookViewId="0">
      <selection activeCell="I26" sqref="I26"/>
    </sheetView>
  </sheetViews>
  <sheetFormatPr defaultRowHeight="13.8"/>
  <sheetData/>
  <phoneticPr fontId="1" type="noConversion"/>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EB1D6-BB64-4DEC-92F0-E0835E0B24D9}">
  <dimension ref="A1:F10"/>
  <sheetViews>
    <sheetView workbookViewId="0">
      <selection activeCell="B1" sqref="B1:F1"/>
    </sheetView>
  </sheetViews>
  <sheetFormatPr defaultRowHeight="13.8"/>
  <cols>
    <col min="1" max="1" width="20.44140625" bestFit="1" customWidth="1"/>
    <col min="2" max="2" width="13.88671875" bestFit="1" customWidth="1"/>
    <col min="3" max="3" width="18.33203125" bestFit="1" customWidth="1"/>
    <col min="4" max="4" width="13.88671875" bestFit="1" customWidth="1"/>
    <col min="5" max="5" width="18.33203125" bestFit="1" customWidth="1"/>
    <col min="6" max="6" width="13.88671875" bestFit="1" customWidth="1"/>
  </cols>
  <sheetData>
    <row r="1" spans="1:6" ht="14.4">
      <c r="A1" s="65" t="s">
        <v>444</v>
      </c>
      <c r="B1" s="71" t="s">
        <v>451</v>
      </c>
      <c r="C1" s="71" t="s">
        <v>474</v>
      </c>
      <c r="D1" s="71" t="s">
        <v>475</v>
      </c>
      <c r="E1" s="71" t="s">
        <v>476</v>
      </c>
      <c r="F1" s="115" t="s">
        <v>413</v>
      </c>
    </row>
    <row r="2" spans="1:6">
      <c r="A2" s="65" t="s">
        <v>344</v>
      </c>
      <c r="B2" s="65"/>
      <c r="C2" s="65"/>
      <c r="D2" s="65"/>
      <c r="E2" s="65"/>
      <c r="F2" s="65"/>
    </row>
    <row r="3" spans="1:6">
      <c r="A3" s="65" t="s">
        <v>445</v>
      </c>
      <c r="B3" s="65"/>
      <c r="C3" s="65"/>
      <c r="D3" s="65"/>
      <c r="E3" s="65"/>
      <c r="F3" s="65"/>
    </row>
    <row r="4" spans="1:6">
      <c r="A4" s="65" t="s">
        <v>446</v>
      </c>
      <c r="B4" s="65"/>
      <c r="C4" s="65"/>
      <c r="D4" s="65"/>
      <c r="E4" s="65"/>
      <c r="F4" s="65"/>
    </row>
    <row r="5" spans="1:6">
      <c r="A5" s="65" t="s">
        <v>447</v>
      </c>
      <c r="B5" s="65"/>
      <c r="C5" s="65"/>
      <c r="D5" s="65"/>
      <c r="E5" s="65"/>
      <c r="F5" s="65"/>
    </row>
    <row r="6" spans="1:6">
      <c r="A6" s="65" t="s">
        <v>345</v>
      </c>
      <c r="B6" s="65"/>
      <c r="C6" s="65"/>
      <c r="D6" s="65"/>
      <c r="E6" s="65"/>
      <c r="F6" s="65"/>
    </row>
    <row r="7" spans="1:6">
      <c r="A7" s="65" t="s">
        <v>445</v>
      </c>
      <c r="B7" s="65"/>
      <c r="C7" s="65"/>
      <c r="D7" s="65"/>
      <c r="E7" s="65"/>
      <c r="F7" s="65"/>
    </row>
    <row r="8" spans="1:6">
      <c r="A8" s="65" t="s">
        <v>446</v>
      </c>
      <c r="B8" s="65"/>
      <c r="C8" s="65"/>
      <c r="D8" s="65"/>
      <c r="E8" s="65"/>
      <c r="F8" s="65"/>
    </row>
    <row r="9" spans="1:6">
      <c r="A9" s="65" t="s">
        <v>447</v>
      </c>
      <c r="B9" s="65"/>
      <c r="C9" s="65"/>
      <c r="D9" s="65"/>
      <c r="E9" s="65"/>
      <c r="F9" s="65"/>
    </row>
    <row r="10" spans="1:6">
      <c r="A10" s="65" t="s">
        <v>293</v>
      </c>
      <c r="B10" s="65"/>
      <c r="C10" s="65"/>
      <c r="D10" s="65"/>
      <c r="E10" s="65"/>
      <c r="F10" s="65"/>
    </row>
  </sheetData>
  <phoneticPr fontId="1" type="noConversion"/>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A52B7-F5F0-4E84-BDBE-EAFB16811161}">
  <dimension ref="A1:F5"/>
  <sheetViews>
    <sheetView workbookViewId="0">
      <selection activeCell="E18" sqref="E18"/>
    </sheetView>
  </sheetViews>
  <sheetFormatPr defaultRowHeight="13.8"/>
  <cols>
    <col min="1" max="1" width="35.88671875" bestFit="1" customWidth="1"/>
    <col min="2" max="2" width="13.88671875" bestFit="1" customWidth="1"/>
    <col min="3" max="3" width="18.33203125" bestFit="1" customWidth="1"/>
    <col min="4" max="4" width="13.88671875" bestFit="1" customWidth="1"/>
    <col min="5" max="5" width="18.33203125" bestFit="1" customWidth="1"/>
    <col min="6" max="6" width="13.88671875" bestFit="1" customWidth="1"/>
  </cols>
  <sheetData>
    <row r="1" spans="1:6" ht="14.4">
      <c r="A1" s="65" t="s">
        <v>444</v>
      </c>
      <c r="B1" s="71" t="s">
        <v>310</v>
      </c>
      <c r="C1" s="71" t="s">
        <v>342</v>
      </c>
      <c r="D1" s="71" t="s">
        <v>312</v>
      </c>
      <c r="E1" s="71" t="s">
        <v>343</v>
      </c>
      <c r="F1" s="115" t="s">
        <v>315</v>
      </c>
    </row>
    <row r="2" spans="1:6">
      <c r="A2" s="65" t="s">
        <v>448</v>
      </c>
      <c r="B2" s="65"/>
      <c r="C2" s="65"/>
      <c r="D2" s="65"/>
      <c r="E2" s="65"/>
      <c r="F2" s="65"/>
    </row>
    <row r="3" spans="1:6">
      <c r="A3" s="65" t="s">
        <v>449</v>
      </c>
      <c r="B3" s="65"/>
      <c r="C3" s="65"/>
      <c r="D3" s="65"/>
      <c r="E3" s="65"/>
      <c r="F3" s="65"/>
    </row>
    <row r="4" spans="1:6">
      <c r="A4" s="65" t="s">
        <v>450</v>
      </c>
      <c r="B4" s="65"/>
      <c r="C4" s="65"/>
      <c r="D4" s="65"/>
      <c r="E4" s="65"/>
      <c r="F4" s="65"/>
    </row>
    <row r="5" spans="1:6">
      <c r="A5" s="65" t="s">
        <v>293</v>
      </c>
      <c r="B5" s="65"/>
      <c r="C5" s="65"/>
      <c r="D5" s="65"/>
      <c r="E5" s="65"/>
      <c r="F5" s="65"/>
    </row>
  </sheetData>
  <phoneticPr fontId="1" type="noConversion"/>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BDA20-8886-4ABD-B066-D0460B8B1227}">
  <dimension ref="A1:F10"/>
  <sheetViews>
    <sheetView workbookViewId="0">
      <selection activeCell="F31" sqref="F31"/>
    </sheetView>
  </sheetViews>
  <sheetFormatPr defaultRowHeight="13.8"/>
  <cols>
    <col min="1" max="1" width="20.44140625" bestFit="1" customWidth="1"/>
    <col min="2" max="2" width="13.88671875" bestFit="1" customWidth="1"/>
    <col min="3" max="3" width="18.33203125" bestFit="1" customWidth="1"/>
    <col min="4" max="4" width="13.88671875" bestFit="1" customWidth="1"/>
    <col min="5" max="5" width="18.33203125" bestFit="1" customWidth="1"/>
    <col min="6" max="6" width="13.88671875" bestFit="1" customWidth="1"/>
  </cols>
  <sheetData>
    <row r="1" spans="1:6" ht="14.4">
      <c r="A1" s="65" t="s">
        <v>444</v>
      </c>
      <c r="B1" s="71" t="s">
        <v>451</v>
      </c>
      <c r="C1" s="71" t="s">
        <v>474</v>
      </c>
      <c r="D1" s="71" t="s">
        <v>475</v>
      </c>
      <c r="E1" s="71" t="s">
        <v>476</v>
      </c>
      <c r="F1" s="115" t="s">
        <v>413</v>
      </c>
    </row>
    <row r="2" spans="1:6">
      <c r="A2" s="65" t="s">
        <v>344</v>
      </c>
      <c r="B2" s="65"/>
      <c r="C2" s="65"/>
      <c r="D2" s="65"/>
      <c r="E2" s="65"/>
      <c r="F2" s="65"/>
    </row>
    <row r="3" spans="1:6">
      <c r="A3" s="65" t="s">
        <v>445</v>
      </c>
      <c r="B3" s="65"/>
      <c r="C3" s="65"/>
      <c r="D3" s="65"/>
      <c r="E3" s="65"/>
      <c r="F3" s="65"/>
    </row>
    <row r="4" spans="1:6">
      <c r="A4" s="65" t="s">
        <v>446</v>
      </c>
      <c r="B4" s="65"/>
      <c r="C4" s="65"/>
      <c r="D4" s="65"/>
      <c r="E4" s="65"/>
      <c r="F4" s="65"/>
    </row>
    <row r="5" spans="1:6">
      <c r="A5" s="65" t="s">
        <v>447</v>
      </c>
      <c r="B5" s="65"/>
      <c r="C5" s="65"/>
      <c r="D5" s="65"/>
      <c r="E5" s="65"/>
      <c r="F5" s="65"/>
    </row>
    <row r="6" spans="1:6">
      <c r="A6" s="65" t="s">
        <v>345</v>
      </c>
      <c r="B6" s="65"/>
      <c r="C6" s="65"/>
      <c r="D6" s="65"/>
      <c r="E6" s="65"/>
      <c r="F6" s="65"/>
    </row>
    <row r="7" spans="1:6">
      <c r="A7" s="65" t="s">
        <v>445</v>
      </c>
      <c r="B7" s="65"/>
      <c r="C7" s="65"/>
      <c r="D7" s="65"/>
      <c r="E7" s="65"/>
      <c r="F7" s="65"/>
    </row>
    <row r="8" spans="1:6">
      <c r="A8" s="65" t="s">
        <v>446</v>
      </c>
      <c r="B8" s="65"/>
      <c r="C8" s="65"/>
      <c r="D8" s="65"/>
      <c r="E8" s="65"/>
      <c r="F8" s="65"/>
    </row>
    <row r="9" spans="1:6">
      <c r="A9" s="65" t="s">
        <v>447</v>
      </c>
      <c r="B9" s="65"/>
      <c r="C9" s="65"/>
      <c r="D9" s="65"/>
      <c r="E9" s="65"/>
      <c r="F9" s="65"/>
    </row>
    <row r="10" spans="1:6">
      <c r="A10" s="65" t="s">
        <v>293</v>
      </c>
      <c r="B10" s="65"/>
      <c r="C10" s="65"/>
      <c r="D10" s="65"/>
      <c r="E10" s="65"/>
      <c r="F10" s="65"/>
    </row>
  </sheetData>
  <phoneticPr fontId="1" type="noConversion"/>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C23B0-6FDF-4C6B-9D66-FA42A1135C49}">
  <dimension ref="A1:F10"/>
  <sheetViews>
    <sheetView workbookViewId="0">
      <selection activeCell="N29" sqref="N29"/>
    </sheetView>
  </sheetViews>
  <sheetFormatPr defaultRowHeight="13.8"/>
  <sheetData>
    <row r="1" spans="1:6" ht="14.4">
      <c r="A1" s="65" t="s">
        <v>444</v>
      </c>
      <c r="B1" s="71" t="s">
        <v>310</v>
      </c>
      <c r="C1" s="71" t="s">
        <v>342</v>
      </c>
      <c r="D1" s="71" t="s">
        <v>312</v>
      </c>
      <c r="E1" s="71" t="s">
        <v>343</v>
      </c>
      <c r="F1" s="115" t="s">
        <v>314</v>
      </c>
    </row>
    <row r="2" spans="1:6">
      <c r="A2" s="65" t="s">
        <v>344</v>
      </c>
      <c r="B2" s="65"/>
      <c r="C2" s="65"/>
      <c r="D2" s="65"/>
      <c r="E2" s="65"/>
      <c r="F2" s="65"/>
    </row>
    <row r="3" spans="1:6">
      <c r="A3" s="65" t="s">
        <v>445</v>
      </c>
      <c r="B3" s="65"/>
      <c r="C3" s="65"/>
      <c r="D3" s="65"/>
      <c r="E3" s="65"/>
      <c r="F3" s="65"/>
    </row>
    <row r="4" spans="1:6">
      <c r="A4" s="65" t="s">
        <v>446</v>
      </c>
      <c r="B4" s="65"/>
      <c r="C4" s="65"/>
      <c r="D4" s="65"/>
      <c r="E4" s="65"/>
      <c r="F4" s="65"/>
    </row>
    <row r="5" spans="1:6">
      <c r="A5" s="65" t="s">
        <v>447</v>
      </c>
      <c r="B5" s="65"/>
      <c r="C5" s="65"/>
      <c r="D5" s="65"/>
      <c r="E5" s="65"/>
      <c r="F5" s="65"/>
    </row>
    <row r="6" spans="1:6">
      <c r="A6" s="65" t="s">
        <v>345</v>
      </c>
      <c r="B6" s="65"/>
      <c r="C6" s="65"/>
      <c r="D6" s="65"/>
      <c r="E6" s="65"/>
      <c r="F6" s="65"/>
    </row>
    <row r="7" spans="1:6">
      <c r="A7" s="65" t="s">
        <v>445</v>
      </c>
      <c r="B7" s="65"/>
      <c r="C7" s="65"/>
      <c r="D7" s="65"/>
      <c r="E7" s="65"/>
      <c r="F7" s="65"/>
    </row>
    <row r="8" spans="1:6">
      <c r="A8" s="65" t="s">
        <v>446</v>
      </c>
      <c r="B8" s="65"/>
      <c r="C8" s="65"/>
      <c r="D8" s="65"/>
      <c r="E8" s="65"/>
      <c r="F8" s="65"/>
    </row>
    <row r="9" spans="1:6">
      <c r="A9" s="65" t="s">
        <v>447</v>
      </c>
      <c r="B9" s="65"/>
      <c r="C9" s="65"/>
      <c r="D9" s="65"/>
      <c r="E9" s="65"/>
      <c r="F9" s="65"/>
    </row>
    <row r="10" spans="1:6">
      <c r="A10" s="65" t="s">
        <v>293</v>
      </c>
      <c r="B10" s="65"/>
      <c r="C10" s="65"/>
      <c r="D10" s="65"/>
      <c r="E10" s="65"/>
      <c r="F10" s="65"/>
    </row>
  </sheetData>
  <phoneticPr fontId="1" type="noConversion"/>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BEFC-7B92-47BE-B7F0-9B0FDC8323A4}">
  <dimension ref="A1:C6"/>
  <sheetViews>
    <sheetView workbookViewId="0">
      <selection activeCell="E25" sqref="E25"/>
    </sheetView>
  </sheetViews>
  <sheetFormatPr defaultRowHeight="13.8"/>
  <sheetData>
    <row r="1" spans="1:3">
      <c r="A1" t="s">
        <v>381</v>
      </c>
      <c r="B1" t="s">
        <v>279</v>
      </c>
      <c r="C1" t="s">
        <v>280</v>
      </c>
    </row>
    <row r="2" spans="1:3">
      <c r="A2" t="s">
        <v>430</v>
      </c>
    </row>
    <row r="3" spans="1:3">
      <c r="A3" t="s">
        <v>431</v>
      </c>
    </row>
    <row r="4" spans="1:3">
      <c r="A4" t="s">
        <v>432</v>
      </c>
    </row>
    <row r="5" spans="1:3">
      <c r="A5" t="s">
        <v>286</v>
      </c>
    </row>
    <row r="6" spans="1:3">
      <c r="A6" t="s">
        <v>293</v>
      </c>
    </row>
  </sheetData>
  <phoneticPr fontId="1" type="noConversion"/>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CD51B-015F-450F-93FD-67956B4BC16A}">
  <dimension ref="A1:E4"/>
  <sheetViews>
    <sheetView workbookViewId="0">
      <selection activeCell="E24" sqref="E24"/>
    </sheetView>
  </sheetViews>
  <sheetFormatPr defaultRowHeight="13.8"/>
  <cols>
    <col min="1" max="2" width="9.5546875" bestFit="1" customWidth="1"/>
    <col min="3" max="3" width="16.109375" bestFit="1" customWidth="1"/>
    <col min="4" max="4" width="9.5546875" bestFit="1" customWidth="1"/>
    <col min="5" max="5" width="27.109375" bestFit="1" customWidth="1"/>
  </cols>
  <sheetData>
    <row r="1" spans="1:5">
      <c r="A1" t="s">
        <v>433</v>
      </c>
      <c r="B1" t="s">
        <v>421</v>
      </c>
      <c r="C1" t="s">
        <v>434</v>
      </c>
      <c r="D1" t="s">
        <v>435</v>
      </c>
      <c r="E1" t="s">
        <v>436</v>
      </c>
    </row>
    <row r="4" spans="1:5">
      <c r="A4" t="s">
        <v>293</v>
      </c>
      <c r="C4" t="s">
        <v>370</v>
      </c>
      <c r="D4" t="s">
        <v>370</v>
      </c>
      <c r="E4" t="s">
        <v>370</v>
      </c>
    </row>
  </sheetData>
  <phoneticPr fontId="1" type="noConversion"/>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4C027-19C4-4B92-B826-5F0E136D97CB}">
  <dimension ref="A1:E10"/>
  <sheetViews>
    <sheetView workbookViewId="0">
      <selection activeCell="E7" sqref="E7"/>
    </sheetView>
  </sheetViews>
  <sheetFormatPr defaultRowHeight="13.8"/>
  <cols>
    <col min="1" max="1" width="24.88671875" bestFit="1" customWidth="1"/>
    <col min="2" max="3" width="9.5546875" bestFit="1" customWidth="1"/>
    <col min="4" max="4" width="13.88671875" bestFit="1" customWidth="1"/>
    <col min="5" max="5" width="27.109375" bestFit="1" customWidth="1"/>
  </cols>
  <sheetData>
    <row r="1" spans="1:5">
      <c r="A1" t="s">
        <v>258</v>
      </c>
      <c r="B1" t="s">
        <v>279</v>
      </c>
      <c r="C1" t="s">
        <v>280</v>
      </c>
      <c r="D1" t="s">
        <v>437</v>
      </c>
      <c r="E1" t="s">
        <v>436</v>
      </c>
    </row>
    <row r="2" spans="1:5">
      <c r="A2" t="s">
        <v>438</v>
      </c>
    </row>
    <row r="3" spans="1:5">
      <c r="A3" t="s">
        <v>439</v>
      </c>
    </row>
    <row r="4" spans="1:5">
      <c r="A4">
        <v>-2</v>
      </c>
    </row>
    <row r="5" spans="1:5">
      <c r="A5" t="s">
        <v>440</v>
      </c>
    </row>
    <row r="6" spans="1:5">
      <c r="A6" t="s">
        <v>441</v>
      </c>
    </row>
    <row r="7" spans="1:5">
      <c r="A7" t="s">
        <v>439</v>
      </c>
    </row>
    <row r="8" spans="1:5">
      <c r="A8">
        <v>-2</v>
      </c>
    </row>
    <row r="9" spans="1:5">
      <c r="A9" t="s">
        <v>440</v>
      </c>
    </row>
    <row r="10" spans="1:5">
      <c r="A10" t="s">
        <v>293</v>
      </c>
      <c r="D10" t="s">
        <v>370</v>
      </c>
      <c r="E10" t="s">
        <v>370</v>
      </c>
    </row>
  </sheetData>
  <phoneticPr fontId="1" type="noConversion"/>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FBA5-9358-4F1B-8FA7-B01503F518DB}">
  <dimension ref="A1:F5"/>
  <sheetViews>
    <sheetView workbookViewId="0">
      <selection activeCell="C20" sqref="C20"/>
    </sheetView>
  </sheetViews>
  <sheetFormatPr defaultRowHeight="13.8"/>
  <cols>
    <col min="1" max="1" width="48.6640625" customWidth="1"/>
    <col min="2" max="2" width="13.88671875" bestFit="1" customWidth="1"/>
    <col min="3" max="3" width="18.33203125" bestFit="1" customWidth="1"/>
    <col min="4" max="4" width="13.88671875" bestFit="1" customWidth="1"/>
    <col min="5" max="5" width="18.33203125" bestFit="1" customWidth="1"/>
    <col min="6" max="6" width="13.88671875" bestFit="1" customWidth="1"/>
  </cols>
  <sheetData>
    <row r="1" spans="1:6" ht="14.4">
      <c r="A1" s="81" t="s">
        <v>299</v>
      </c>
      <c r="B1" s="71" t="s">
        <v>310</v>
      </c>
      <c r="C1" s="71" t="s">
        <v>342</v>
      </c>
      <c r="D1" s="71" t="s">
        <v>312</v>
      </c>
      <c r="E1" s="71" t="s">
        <v>343</v>
      </c>
      <c r="F1" s="115" t="s">
        <v>315</v>
      </c>
    </row>
    <row r="2" spans="1:6" ht="14.4">
      <c r="A2" s="102" t="s">
        <v>424</v>
      </c>
      <c r="B2" s="83"/>
      <c r="C2" s="83"/>
      <c r="D2" s="83"/>
      <c r="E2" s="114"/>
      <c r="F2" s="65"/>
    </row>
    <row r="3" spans="1:6" ht="14.4">
      <c r="A3" s="102" t="s">
        <v>425</v>
      </c>
      <c r="B3" s="83"/>
      <c r="C3" s="83"/>
      <c r="D3" s="83"/>
      <c r="E3" s="114"/>
      <c r="F3" s="65"/>
    </row>
    <row r="4" spans="1:6" ht="28.8">
      <c r="A4" s="60" t="s">
        <v>426</v>
      </c>
      <c r="B4" s="83"/>
      <c r="C4" s="83"/>
      <c r="D4" s="83"/>
      <c r="E4" s="114"/>
      <c r="F4" s="65"/>
    </row>
    <row r="5" spans="1:6" ht="14.4">
      <c r="A5" s="81" t="s">
        <v>300</v>
      </c>
      <c r="B5" s="83"/>
      <c r="C5" s="82"/>
      <c r="D5" s="83"/>
      <c r="E5" s="81" t="s">
        <v>339</v>
      </c>
      <c r="F5" s="65"/>
    </row>
  </sheetData>
  <phoneticPr fontId="1" type="noConversion"/>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2D2D0-13F8-4408-9074-1D9D896CFC6E}">
  <dimension ref="A1:F5"/>
  <sheetViews>
    <sheetView workbookViewId="0">
      <selection activeCell="E26" sqref="E26"/>
    </sheetView>
  </sheetViews>
  <sheetFormatPr defaultRowHeight="13.8"/>
  <cols>
    <col min="1" max="1" width="48.6640625" customWidth="1"/>
    <col min="2" max="2" width="13.88671875" bestFit="1" customWidth="1"/>
    <col min="3" max="3" width="18.33203125" bestFit="1" customWidth="1"/>
    <col min="4" max="4" width="13.88671875" bestFit="1" customWidth="1"/>
    <col min="5" max="5" width="18.33203125" bestFit="1" customWidth="1"/>
    <col min="6" max="6" width="13.88671875" bestFit="1" customWidth="1"/>
  </cols>
  <sheetData>
    <row r="1" spans="1:6" ht="14.4">
      <c r="A1" s="81" t="s">
        <v>299</v>
      </c>
      <c r="B1" s="71" t="s">
        <v>310</v>
      </c>
      <c r="C1" s="71" t="s">
        <v>342</v>
      </c>
      <c r="D1" s="71" t="s">
        <v>312</v>
      </c>
      <c r="E1" s="71" t="s">
        <v>343</v>
      </c>
      <c r="F1" s="115" t="s">
        <v>315</v>
      </c>
    </row>
    <row r="2" spans="1:6" ht="14.4">
      <c r="A2" s="102" t="s">
        <v>424</v>
      </c>
      <c r="B2" s="83"/>
      <c r="C2" s="83"/>
      <c r="D2" s="83"/>
      <c r="E2" s="114"/>
      <c r="F2" s="65"/>
    </row>
    <row r="3" spans="1:6" ht="14.4">
      <c r="A3" s="102" t="s">
        <v>425</v>
      </c>
      <c r="B3" s="83"/>
      <c r="C3" s="83"/>
      <c r="D3" s="83"/>
      <c r="E3" s="114"/>
      <c r="F3" s="65"/>
    </row>
    <row r="4" spans="1:6" ht="28.8">
      <c r="A4" s="60" t="s">
        <v>426</v>
      </c>
      <c r="B4" s="83"/>
      <c r="C4" s="83"/>
      <c r="D4" s="83"/>
      <c r="E4" s="114"/>
      <c r="F4" s="65"/>
    </row>
    <row r="5" spans="1:6" ht="14.4">
      <c r="A5" s="81" t="s">
        <v>300</v>
      </c>
      <c r="B5" s="83"/>
      <c r="C5" s="82"/>
      <c r="D5" s="83"/>
      <c r="E5" s="81" t="s">
        <v>339</v>
      </c>
      <c r="F5" s="65"/>
    </row>
  </sheetData>
  <phoneticPr fontId="1" type="noConversion"/>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EE3A5-739F-45F8-9063-F7B8CB10109B}">
  <dimension ref="A1:F4"/>
  <sheetViews>
    <sheetView workbookViewId="0">
      <selection activeCell="F27" sqref="F27"/>
    </sheetView>
  </sheetViews>
  <sheetFormatPr defaultRowHeight="13.8"/>
  <cols>
    <col min="1" max="1" width="11.6640625" bestFit="1" customWidth="1"/>
    <col min="2" max="3" width="9.5546875" bestFit="1" customWidth="1"/>
    <col min="4" max="4" width="5.5546875" bestFit="1" customWidth="1"/>
    <col min="5" max="5" width="15" bestFit="1" customWidth="1"/>
    <col min="6" max="6" width="9.5546875" bestFit="1" customWidth="1"/>
  </cols>
  <sheetData>
    <row r="1" spans="1:6">
      <c r="A1" t="s">
        <v>346</v>
      </c>
      <c r="B1" t="s">
        <v>305</v>
      </c>
      <c r="C1" t="s">
        <v>306</v>
      </c>
      <c r="D1" t="s">
        <v>347</v>
      </c>
      <c r="E1" t="s">
        <v>369</v>
      </c>
      <c r="F1" t="s">
        <v>318</v>
      </c>
    </row>
    <row r="4" spans="1:6">
      <c r="A4" t="s">
        <v>293</v>
      </c>
      <c r="D4" t="s">
        <v>370</v>
      </c>
      <c r="E4" t="s">
        <v>370</v>
      </c>
      <c r="F4" t="s">
        <v>370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271</vt:i4>
      </vt:variant>
      <vt:variant>
        <vt:lpstr>命名范围</vt:lpstr>
      </vt:variant>
      <vt:variant>
        <vt:i4>4</vt:i4>
      </vt:variant>
    </vt:vector>
  </HeadingPairs>
  <TitlesOfParts>
    <vt:vector size="275" baseType="lpstr">
      <vt:lpstr>基础信息</vt:lpstr>
      <vt:lpstr>标准编码</vt:lpstr>
      <vt:lpstr>科目余额表</vt:lpstr>
      <vt:lpstr>本期TB</vt:lpstr>
      <vt:lpstr>本期ETY</vt:lpstr>
      <vt:lpstr>上期TB</vt:lpstr>
      <vt:lpstr>上期ETY</vt:lpstr>
      <vt:lpstr>现金流量表</vt:lpstr>
      <vt:lpstr>现金流量表测算底稿</vt:lpstr>
      <vt:lpstr>校验</vt:lpstr>
      <vt:lpstr>合并首次执行日前后金融资产分类和计量对比表</vt:lpstr>
      <vt:lpstr>单体首次执行日前后金融资产分类和计量对比表</vt:lpstr>
      <vt:lpstr>合并新旧金融工具调节表</vt:lpstr>
      <vt:lpstr>单体新旧金融工具调节表</vt:lpstr>
      <vt:lpstr>合并金融资产减值准备调节表</vt:lpstr>
      <vt:lpstr>单体金融资产减值准备调节表</vt:lpstr>
      <vt:lpstr>合并新金融工具准则对期初留存收益和其他综合收益的影响</vt:lpstr>
      <vt:lpstr>单体新金融工具准则对期初留存收益和其他综合收益的影响</vt:lpstr>
      <vt:lpstr>新收入准则对期初合并财务报表的影响</vt:lpstr>
      <vt:lpstr>新收入准则对期初单体财务报表的影响</vt:lpstr>
      <vt:lpstr>新收入准则对年末合并资产负债表的影响</vt:lpstr>
      <vt:lpstr>新收入准则对年末单体资产负债表的影响</vt:lpstr>
      <vt:lpstr>新收入准则对合并利润表的影响</vt:lpstr>
      <vt:lpstr>新收入准则对利润表的影响</vt:lpstr>
      <vt:lpstr>新租赁准则对期初合并报表的影响</vt:lpstr>
      <vt:lpstr>新租赁准则对期初单体报表的影响</vt:lpstr>
      <vt:lpstr>合并最低经营租赁付款额与租赁负债调节表</vt:lpstr>
      <vt:lpstr>单体最低经营租赁付款额与租赁负债调节表</vt:lpstr>
      <vt:lpstr>主要税种及税率</vt:lpstr>
      <vt:lpstr>子企业情况</vt:lpstr>
      <vt:lpstr>表决权不足半数但能形成控制</vt:lpstr>
      <vt:lpstr>半数以上表决权但未控制</vt:lpstr>
      <vt:lpstr>重要非全资子企业少数股东</vt:lpstr>
      <vt:lpstr>重要非全资子企业期末资产负债</vt:lpstr>
      <vt:lpstr>重要非全资子企业期初资产负债</vt:lpstr>
      <vt:lpstr>重要非全资子企业本期损益和现金流量情况</vt:lpstr>
      <vt:lpstr>重要非全资子企业上期损益和现金流量情况</vt:lpstr>
      <vt:lpstr>本年不再纳入合并范围原子公司的情况</vt:lpstr>
      <vt:lpstr>原子公司在处置日和上一会计期间资产负债表日的财务状况</vt:lpstr>
      <vt:lpstr>原子公司本年年初至处置日的经营成果</vt:lpstr>
      <vt:lpstr>本年新纳入合并范围的主体</vt:lpstr>
      <vt:lpstr>本年发生的同一控制下企业合并情况</vt:lpstr>
      <vt:lpstr>本年发生的非同一控制下企业合并情况</vt:lpstr>
      <vt:lpstr>本年发生的反向购买</vt:lpstr>
      <vt:lpstr>本年发生的吸收合并</vt:lpstr>
      <vt:lpstr>母公司在子企业的所有者权益份额发生变化的情况</vt:lpstr>
      <vt:lpstr>货币资金</vt:lpstr>
      <vt:lpstr>受限制的货币资金</vt:lpstr>
      <vt:lpstr>交易性金融资产</vt:lpstr>
      <vt:lpstr>以公允价值计量且其变动计入当期损益的金融资产</vt:lpstr>
      <vt:lpstr>衍生金融资产</vt:lpstr>
      <vt:lpstr>应收票据分类原金融工具准则</vt:lpstr>
      <vt:lpstr>应收票据分类新金融工具准则</vt:lpstr>
      <vt:lpstr>已质押应收票据</vt:lpstr>
      <vt:lpstr>已背书或贴现且在资产负债表日尚未到期的应收票据</vt:lpstr>
      <vt:lpstr>因出票人未履约而转为应收账款的票据</vt:lpstr>
      <vt:lpstr>期末单项计提坏账准备的应收票据新金融工具准则</vt:lpstr>
      <vt:lpstr>采用组合计提坏账准备的应收票据新金融工具准则</vt:lpstr>
      <vt:lpstr>应收票据坏账准备变动明细情况新金融工具准则</vt:lpstr>
      <vt:lpstr>本期重要的应收票据坏账准备收回或转回情况新金融工具准则</vt:lpstr>
      <vt:lpstr>本期实际核销的应收票据情况新金融工具准则</vt:lpstr>
      <vt:lpstr>应收账款期末数原金融工具准则</vt:lpstr>
      <vt:lpstr>应收账款期初数原金融工具准则</vt:lpstr>
      <vt:lpstr>应收账款期末数新金融工具准则</vt:lpstr>
      <vt:lpstr>应收账款期初数新金融工具准则</vt:lpstr>
      <vt:lpstr>应收账款期末数首次新金融工具准则</vt:lpstr>
      <vt:lpstr>应收账款期初数首次新金融工具准则</vt:lpstr>
      <vt:lpstr>期末单项计提坏账准备的应收账款</vt:lpstr>
      <vt:lpstr>采用账龄分析法计提坏账准备的应收账款原准则</vt:lpstr>
      <vt:lpstr>采用其他组合方法计提坏账准备的应收账款原准则</vt:lpstr>
      <vt:lpstr>期末单项金额虽不重大但单项计提坏账准备的应收账款原准则</vt:lpstr>
      <vt:lpstr>收回或转回的坏账准备情况</vt:lpstr>
      <vt:lpstr>本年实际核销的应收账款情况</vt:lpstr>
      <vt:lpstr>按欠款方归集的年末余额前五名的应收账款情况</vt:lpstr>
      <vt:lpstr>由金融资产转移而终止确认的应收账款</vt:lpstr>
      <vt:lpstr>转移应收账款且继续涉入形成的资产负债</vt:lpstr>
      <vt:lpstr>采用组合计提坏账准备的应收账款首次执行</vt:lpstr>
      <vt:lpstr>组合1名称首次执行</vt:lpstr>
      <vt:lpstr>组合2名称首次执行</vt:lpstr>
      <vt:lpstr>采用组合计提坏账准备的应收账款</vt:lpstr>
      <vt:lpstr>组合1名称</vt:lpstr>
      <vt:lpstr>组合2名称</vt:lpstr>
      <vt:lpstr>应收账款坏账准备变动明细情况新金融工具准则 </vt:lpstr>
      <vt:lpstr>应收款项融资</vt:lpstr>
      <vt:lpstr>应收款项融资已转让已背书或已贴现未到期</vt:lpstr>
      <vt:lpstr>预付账款账龄明细</vt:lpstr>
      <vt:lpstr>账龄超过1年的大额预付款项情况</vt:lpstr>
      <vt:lpstr>按欠款方归集的年末余额前五名的预付账款情况</vt:lpstr>
      <vt:lpstr>其他应收款原准则</vt:lpstr>
      <vt:lpstr>其他应收款期末数首次新金融工具准则</vt:lpstr>
      <vt:lpstr>其他应收款期初数首次新金融工具准则</vt:lpstr>
      <vt:lpstr>其他应收款期末数新金融工具准则</vt:lpstr>
      <vt:lpstr>其他应收款期初数新金融工具准则</vt:lpstr>
      <vt:lpstr>应收利息分类</vt:lpstr>
      <vt:lpstr>重要逾期利息</vt:lpstr>
      <vt:lpstr>应收股利明细</vt:lpstr>
      <vt:lpstr>其他应收款项期末明细原准则</vt:lpstr>
      <vt:lpstr>其他应收款项期初明细原准则</vt:lpstr>
      <vt:lpstr>期末单项计提坏账准备的其他应收款</vt:lpstr>
      <vt:lpstr>采用组合计提坏账准备的其他应收款新金融工具准则</vt:lpstr>
      <vt:lpstr>其他应收款账龄情况新金融工具准则</vt:lpstr>
      <vt:lpstr>其他应收款坏账准备变动情况新金融工具准则</vt:lpstr>
      <vt:lpstr>采用账龄分析法计提坏账准备的其他应收款项原准则</vt:lpstr>
      <vt:lpstr>采用其他组合方法计提坏账准备的其他应收款原准则</vt:lpstr>
      <vt:lpstr>期末单项金额虽不重大但单项计提坏账准备的其他应收款原准则</vt:lpstr>
      <vt:lpstr>其他应收款收回或转回的坏账准备情况</vt:lpstr>
      <vt:lpstr>本年实际核销的其他应收款情况</vt:lpstr>
      <vt:lpstr>其他应收款按性质分类情况</vt:lpstr>
      <vt:lpstr>按欠款方归集的年末金额前五名的其他应收款项情况</vt:lpstr>
      <vt:lpstr>按应收金额确认的政府补助</vt:lpstr>
      <vt:lpstr>由金融资产转移而终止确认的其他应收款项</vt:lpstr>
      <vt:lpstr>转移其他应收款且继续涉入形成的资产负债</vt:lpstr>
      <vt:lpstr>存货明细情况</vt:lpstr>
      <vt:lpstr>房地产开发成本</vt:lpstr>
      <vt:lpstr>房地产开发产品</vt:lpstr>
      <vt:lpstr>合同履约成本</vt:lpstr>
      <vt:lpstr>存货跌价准备明细情况</vt:lpstr>
      <vt:lpstr>确定可变现净值的具体依据</vt:lpstr>
      <vt:lpstr>存货期末余额中借款费用资本化情况</vt:lpstr>
      <vt:lpstr>合同资产情况</vt:lpstr>
      <vt:lpstr>合同资产本期的重大变动</vt:lpstr>
      <vt:lpstr>期末单项计提坏账准备的合同资产</vt:lpstr>
      <vt:lpstr>采用组合计提坏账准备的合同资产</vt:lpstr>
      <vt:lpstr>持有待售资产的基本情况</vt:lpstr>
      <vt:lpstr>持有待售资产减值准备情况</vt:lpstr>
      <vt:lpstr>与持有待售的非流动资产或处置组有关的其他综合收益累计金额</vt:lpstr>
      <vt:lpstr>本期不再划分为持有待售类别或从持有待售处置组中移除的情况</vt:lpstr>
      <vt:lpstr>一年内到期的非流动资产</vt:lpstr>
      <vt:lpstr>其他流动资产</vt:lpstr>
      <vt:lpstr>合同取得成本</vt:lpstr>
      <vt:lpstr>债权投资期末数</vt:lpstr>
      <vt:lpstr>债权投资期初数</vt:lpstr>
      <vt:lpstr>债权投资减值准备</vt:lpstr>
      <vt:lpstr>期末重要的债权投资</vt:lpstr>
      <vt:lpstr>可供出售金融资产情况</vt:lpstr>
      <vt:lpstr>期末按成本计量的可供出售金融资产</vt:lpstr>
      <vt:lpstr>期末按公允价值计量的可供出售金融资产</vt:lpstr>
      <vt:lpstr>本期可供出售金融资产减值的变动情况</vt:lpstr>
      <vt:lpstr>可供出售权益工具严重下跌但未计提减值</vt:lpstr>
      <vt:lpstr>其他债权投资期末数</vt:lpstr>
      <vt:lpstr>其他债权投资期初数</vt:lpstr>
      <vt:lpstr>其他债权投资减值准备</vt:lpstr>
      <vt:lpstr>期末重要的其他债权投资</vt:lpstr>
      <vt:lpstr>持有至到期投资明细情况</vt:lpstr>
      <vt:lpstr>期末重要的持有至到期投资</vt:lpstr>
      <vt:lpstr>长期应收款明细情况</vt:lpstr>
      <vt:lpstr>长期应收款坏账准备变动情况新金融工具准则</vt:lpstr>
      <vt:lpstr>因金融资产转移而终止确认的长期应收款</vt:lpstr>
      <vt:lpstr>转移长期应收款且继续涉入形成的资产负债金额</vt:lpstr>
      <vt:lpstr>长期股权投资分类情况</vt:lpstr>
      <vt:lpstr>长期股权投资明细情况</vt:lpstr>
      <vt:lpstr>重要合营企业财务信息本期数</vt:lpstr>
      <vt:lpstr>重要合营企业财务信息上期数</vt:lpstr>
      <vt:lpstr>重要联营企业财务信息本期数</vt:lpstr>
      <vt:lpstr>重要联营企业财务信息上期数</vt:lpstr>
      <vt:lpstr>不重要合营企业和联营企业的汇总信息</vt:lpstr>
      <vt:lpstr>合营企业或联营企业发生的超额亏损</vt:lpstr>
      <vt:lpstr>其他权益工具投资明细</vt:lpstr>
      <vt:lpstr>非交易性权益工具投资情况</vt:lpstr>
      <vt:lpstr>其他非流动金融资产</vt:lpstr>
      <vt:lpstr>采用成本计量模式的投资性房地产</vt:lpstr>
      <vt:lpstr>采用公允价值计量模式的投资性房地产</vt:lpstr>
      <vt:lpstr>未办妥产权证书的投资性房地产金额及原因</vt:lpstr>
      <vt:lpstr>固定资产汇总</vt:lpstr>
      <vt:lpstr>固定资产情况</vt:lpstr>
      <vt:lpstr>暂时闲置的固定资产情况</vt:lpstr>
      <vt:lpstr>通过经营租赁租出的固定资产</vt:lpstr>
      <vt:lpstr>未办妥产权证书的固定资产情况</vt:lpstr>
      <vt:lpstr>固定资产清理</vt:lpstr>
      <vt:lpstr>在建工程汇总</vt:lpstr>
      <vt:lpstr>在建工程情况</vt:lpstr>
      <vt:lpstr>重要在建工程项目本期变动情况</vt:lpstr>
      <vt:lpstr>本期计提在建工程减值准备情况</vt:lpstr>
      <vt:lpstr>工程物资</vt:lpstr>
      <vt:lpstr>生产性生物资产</vt:lpstr>
      <vt:lpstr>油气资产</vt:lpstr>
      <vt:lpstr>使用权资产</vt:lpstr>
      <vt:lpstr>无形资产</vt:lpstr>
      <vt:lpstr>未办妥产权证书的土地使用权情况</vt:lpstr>
      <vt:lpstr>开发支出</vt:lpstr>
      <vt:lpstr>商誉账面价值</vt:lpstr>
      <vt:lpstr>商誉减值准备</vt:lpstr>
      <vt:lpstr>长期待摊费用</vt:lpstr>
      <vt:lpstr>未经抵销的递延所得税资产</vt:lpstr>
      <vt:lpstr>未经抵销的递延所得税负债</vt:lpstr>
      <vt:lpstr>未确认递延所得税资产明细</vt:lpstr>
      <vt:lpstr>未确认递延所得税资产的可抵扣亏损将于以下年度到期</vt:lpstr>
      <vt:lpstr>其他非流动资产</vt:lpstr>
      <vt:lpstr>短期借款明细情况</vt:lpstr>
      <vt:lpstr>已逾期未偿还的短期借款情况</vt:lpstr>
      <vt:lpstr>交易性金融负债</vt:lpstr>
      <vt:lpstr>以公允价值计量且其变动计入当期损益的金融负债</vt:lpstr>
      <vt:lpstr>衍生金融负债</vt:lpstr>
      <vt:lpstr>应付票据</vt:lpstr>
      <vt:lpstr>应付账款</vt:lpstr>
      <vt:lpstr>账龄超过一年的重要应付账款</vt:lpstr>
      <vt:lpstr>预收款项</vt:lpstr>
      <vt:lpstr>账龄一年以上重要的预收款项</vt:lpstr>
      <vt:lpstr>合同负债</vt:lpstr>
      <vt:lpstr>应付职工薪酬明细情况</vt:lpstr>
      <vt:lpstr>短期薪酬列示</vt:lpstr>
      <vt:lpstr>设定提存计划列示</vt:lpstr>
      <vt:lpstr>应交税费</vt:lpstr>
      <vt:lpstr>其他应付款汇总</vt:lpstr>
      <vt:lpstr>应付利息</vt:lpstr>
      <vt:lpstr>重要的已逾期未支付的利息情况</vt:lpstr>
      <vt:lpstr>应付股利</vt:lpstr>
      <vt:lpstr>账龄一年以上重要的应付股利</vt:lpstr>
      <vt:lpstr>其他应付款项</vt:lpstr>
      <vt:lpstr>账龄超过一年的重要其他应付款项</vt:lpstr>
      <vt:lpstr>持有待售负债</vt:lpstr>
      <vt:lpstr>一年内到期的非流动负债</vt:lpstr>
      <vt:lpstr>其他流动负债</vt:lpstr>
      <vt:lpstr>短期应付债券</vt:lpstr>
      <vt:lpstr>长期借款</vt:lpstr>
      <vt:lpstr>应付债券</vt:lpstr>
      <vt:lpstr>应付债券的增减变动</vt:lpstr>
      <vt:lpstr>期末发行在外的优先股永续债等金融工具情况</vt:lpstr>
      <vt:lpstr>发行在外的优先股永续债等金融工具变动情况</vt:lpstr>
      <vt:lpstr>归属于权益工具持有者的信息</vt:lpstr>
      <vt:lpstr>租赁负债</vt:lpstr>
      <vt:lpstr>长期应付款汇总</vt:lpstr>
      <vt:lpstr>长期应付款</vt:lpstr>
      <vt:lpstr>专项应付款</vt:lpstr>
      <vt:lpstr>长期应付职工薪酬明细情况</vt:lpstr>
      <vt:lpstr>设定受益计划义务现值</vt:lpstr>
      <vt:lpstr>计划资产</vt:lpstr>
      <vt:lpstr>设定受益计划净负债</vt:lpstr>
      <vt:lpstr>预计负债</vt:lpstr>
      <vt:lpstr>递延收益</vt:lpstr>
      <vt:lpstr>递延收益中政府补助项目</vt:lpstr>
      <vt:lpstr>其他非流动负债</vt:lpstr>
      <vt:lpstr>实收资本</vt:lpstr>
      <vt:lpstr>股本</vt:lpstr>
      <vt:lpstr>其他权益工具</vt:lpstr>
      <vt:lpstr>资本公积</vt:lpstr>
      <vt:lpstr>其他综合收益</vt:lpstr>
      <vt:lpstr>专项储备</vt:lpstr>
      <vt:lpstr>盈余公积</vt:lpstr>
      <vt:lpstr>未分配利润</vt:lpstr>
      <vt:lpstr>营业收入与营业成本</vt:lpstr>
      <vt:lpstr>主营业务收入与主营业务成本</vt:lpstr>
      <vt:lpstr>其他业务收入与其他业务成本</vt:lpstr>
      <vt:lpstr>税金及附加</vt:lpstr>
      <vt:lpstr>销售费用</vt:lpstr>
      <vt:lpstr>管理费用</vt:lpstr>
      <vt:lpstr>研发费用</vt:lpstr>
      <vt:lpstr>财务费用</vt:lpstr>
      <vt:lpstr>其他收益</vt:lpstr>
      <vt:lpstr>投资收益</vt:lpstr>
      <vt:lpstr>净敞口套期收益</vt:lpstr>
      <vt:lpstr>公允价值变动损益</vt:lpstr>
      <vt:lpstr>信用减值损失</vt:lpstr>
      <vt:lpstr>资产减值损失</vt:lpstr>
      <vt:lpstr>资产处置收益</vt:lpstr>
      <vt:lpstr>营业外收入</vt:lpstr>
      <vt:lpstr>营业外支出</vt:lpstr>
      <vt:lpstr>所得税费用</vt:lpstr>
      <vt:lpstr>会计利润与所得税费用调整过程</vt:lpstr>
      <vt:lpstr>收到其他与经营活动有关的现金</vt:lpstr>
      <vt:lpstr>支付其他与经营活动有关的现金</vt:lpstr>
      <vt:lpstr>收到其他与投资活动有关的现金</vt:lpstr>
      <vt:lpstr>支付其他与投资活动有关的现金</vt:lpstr>
      <vt:lpstr>收到其他与筹资活动有关的现金</vt:lpstr>
      <vt:lpstr>支付其他与筹资活动有关的现金</vt:lpstr>
      <vt:lpstr>现金流量表补充资料</vt:lpstr>
      <vt:lpstr>本期支付的取得子公司的现金净额</vt:lpstr>
      <vt:lpstr>本期收到的处置子公司的现金净额</vt:lpstr>
      <vt:lpstr>现金和现金等价物的构成</vt:lpstr>
      <vt:lpstr>所有权或使用权受到限制的资产</vt:lpstr>
      <vt:lpstr>外币货币性项目</vt:lpstr>
      <vt:lpstr>本期ETY!Print_Area</vt:lpstr>
      <vt:lpstr>本期TB!Print_Area</vt:lpstr>
      <vt:lpstr>上期ETY!Print_Area</vt:lpstr>
      <vt:lpstr>上期TB!Print_Area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litufu</dc:creator>
  <cp:lastModifiedBy>litufu</cp:lastModifiedBy>
  <dcterms:created xsi:type="dcterms:W3CDTF">2015-06-05T18:17:20Z</dcterms:created>
  <dcterms:modified xsi:type="dcterms:W3CDTF">2020-11-17T06:27:30Z</dcterms:modified>
</cp:coreProperties>
</file>