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8" activeTab="20"/>
  </bookViews>
  <sheets>
    <sheet name="合并资产表" sheetId="2" r:id="rId1"/>
    <sheet name="合并负债表" sheetId="3" r:id="rId2"/>
    <sheet name="合并利润表" sheetId="4" r:id="rId3"/>
    <sheet name="合并现金流量表" sheetId="5" r:id="rId4"/>
    <sheet name="科目中英文对照表" sheetId="90" r:id="rId5"/>
    <sheet name="company_list" sheetId="91" r:id="rId6"/>
    <sheet name="zcfzbpp" sheetId="93" r:id="rId7"/>
    <sheet name="zcfzbcf" sheetId="94" r:id="rId8"/>
    <sheet name="sinazcfzb" sheetId="92" r:id="rId9"/>
    <sheet name="Balance_sheet_field" sheetId="1" r:id="rId10"/>
    <sheet name="lrbpp" sheetId="95" r:id="rId11"/>
    <sheet name="lrbcf" sheetId="96" r:id="rId12"/>
    <sheet name="sinalrb" sheetId="97" r:id="rId13"/>
    <sheet name="IncomeStatement" sheetId="6" r:id="rId14"/>
    <sheet name="xjllbpp" sheetId="98" r:id="rId15"/>
    <sheet name="xjllbcf" sheetId="99" r:id="rId16"/>
    <sheet name="sinaxjllb" sheetId="100" r:id="rId17"/>
    <sheet name="CashFlow" sheetId="7" r:id="rId18"/>
    <sheet name="Financial_ratio" sheetId="101" r:id="rId19"/>
    <sheet name="Manage_Balance" sheetId="102" r:id="rId20"/>
    <sheet name="Manage_Income" sheetId="103" r:id="rId21"/>
    <sheet name="Manage_Cash(欠）" sheetId="104" r:id="rId22"/>
    <sheet name="ManageFinancialRatio" sheetId="105" r:id="rId23"/>
    <sheet name="货币资金" sheetId="8" r:id="rId24"/>
    <sheet name="货币资金项目明细" sheetId="9" r:id="rId25"/>
    <sheet name="以公允价值计量且其变动计入当期损益的金融资产" sheetId="10" r:id="rId26"/>
    <sheet name="以公允价值计量且其变动计入当期损益的金融资产项目明细" sheetId="11" r:id="rId27"/>
    <sheet name="衍生金融资产" sheetId="12" r:id="rId28"/>
    <sheet name="应收票据" sheetId="13" r:id="rId29"/>
    <sheet name="应收票据项目明细" sheetId="14" r:id="rId30"/>
    <sheet name="年末已质押的应收票据情况" sheetId="15" r:id="rId31"/>
    <sheet name="年末已背书或贴现且在资产负债表日尚未到期的应收票据" sheetId="16" r:id="rId32"/>
    <sheet name="年末因出票人未履约而将其转应收账款的票据" sheetId="17" r:id="rId33"/>
    <sheet name="应收账款其他应收款分类披露" sheetId="18" r:id="rId34"/>
    <sheet name="应收款项科目名称" sheetId="23" r:id="rId35"/>
    <sheet name="应收款项分类明细" sheetId="19" r:id="rId36"/>
    <sheet name="年末单项金额重大并单项计提坏账准备的应收账款" sheetId="20" r:id="rId37"/>
    <sheet name="组合中按账龄分析法计提坏账准备的应收账款" sheetId="21" r:id="rId38"/>
    <sheet name="账龄明细" sheetId="22" r:id="rId39"/>
    <sheet name="本年计提收回或转回的坏账准备情况" sheetId="24" r:id="rId40"/>
    <sheet name="本年坏账准备转回或收回金额重要的" sheetId="25" r:id="rId41"/>
    <sheet name="本年实际核销的应收款情况" sheetId="26" r:id="rId42"/>
    <sheet name="重要的应收款核销情况" sheetId="27" r:id="rId43"/>
    <sheet name="应收款项前5名汇总" sheetId="28" r:id="rId44"/>
    <sheet name="应收款项前5名详细" sheetId="29" r:id="rId45"/>
    <sheet name="因金融资产转移而终止确认的应收账款" sheetId="30" r:id="rId46"/>
    <sheet name="转移应收款且继续涉入形成的资产、负债金额" sheetId="31" r:id="rId47"/>
    <sheet name="其他应收款按款项性质分类情况" sheetId="32" r:id="rId48"/>
    <sheet name="涉及政府补助的应收款项" sheetId="33" r:id="rId49"/>
    <sheet name="预付款项按账龄列示" sheetId="34" r:id="rId50"/>
    <sheet name="应收利息分类" sheetId="35" r:id="rId51"/>
    <sheet name="应收利息项目明细" sheetId="36" r:id="rId52"/>
    <sheet name="重要预期利息" sheetId="37" r:id="rId53"/>
    <sheet name="应收股利" sheetId="38" r:id="rId54"/>
    <sheet name="重要的账龄超过1年的应收股利" sheetId="39" r:id="rId55"/>
    <sheet name="存货分类" sheetId="40" r:id="rId56"/>
    <sheet name="存货跌价准备" sheetId="41" r:id="rId57"/>
    <sheet name="存货跌价准备计提依据及本年转回或转销原因" sheetId="42" r:id="rId58"/>
    <sheet name="存货余额中含有借款费用资本化金额" sheetId="43" r:id="rId59"/>
    <sheet name="建造合同形成的已完工未结算资产情况" sheetId="44" r:id="rId60"/>
    <sheet name="存货项目明细" sheetId="45" r:id="rId61"/>
    <sheet name="持有待售资产的基本情况" sheetId="46" r:id="rId62"/>
    <sheet name="持有待售资产减值准备情况" sheetId="47" r:id="rId63"/>
    <sheet name="一年内到期的非流动资产" sheetId="48" r:id="rId64"/>
    <sheet name="一年内到期的非流动资产项目明细" sheetId="49" r:id="rId65"/>
    <sheet name="其他流动资产" sheetId="50" r:id="rId66"/>
    <sheet name="其他流动资产项目明细" sheetId="51" r:id="rId67"/>
    <sheet name="可供出售金融资产情况" sheetId="52" r:id="rId68"/>
    <sheet name="年末按公允价值计量的可供出售金融资产" sheetId="53" r:id="rId69"/>
    <sheet name="年末按成本计量的可供出售金融资产" sheetId="55" r:id="rId70"/>
    <sheet name="本年可供出售金融资产减值的变动情况" sheetId="56" r:id="rId71"/>
    <sheet name="可供出售权益工具严重下跌但未计提跌价准备说明" sheetId="57" r:id="rId72"/>
    <sheet name="可供出售金融资产项目明细" sheetId="54" r:id="rId73"/>
    <sheet name="持有至到期投资" sheetId="58" r:id="rId74"/>
    <sheet name="年末重要的持有至到期投资" sheetId="59" r:id="rId75"/>
    <sheet name="长期应收款情况" sheetId="60" r:id="rId76"/>
    <sheet name="长期股权投资" sheetId="61" r:id="rId77"/>
    <sheet name="投资性房地产-采用成本计量模式的投资性房地产" sheetId="62" r:id="rId78"/>
    <sheet name="投资性房地产-采用公允价值计量模式的投资性房地产" sheetId="64" r:id="rId79"/>
    <sheet name="投资性房地产项目明细" sheetId="63" r:id="rId80"/>
    <sheet name="未办妥产权证书的资产金额及原因" sheetId="65" r:id="rId81"/>
    <sheet name="固定资产情况" sheetId="66" r:id="rId82"/>
    <sheet name="暂时闲置的固定资产情况" sheetId="68" r:id="rId83"/>
    <sheet name="通过融资租赁租入的固定资产情况" sheetId="69" r:id="rId84"/>
    <sheet name="通过经营租赁租出的固定资产" sheetId="70" r:id="rId85"/>
    <sheet name="固定资产项目明细" sheetId="67" r:id="rId86"/>
    <sheet name="在建工程情况" sheetId="71" r:id="rId87"/>
    <sheet name="重要在建工程项目本年变动情况" sheetId="72" r:id="rId88"/>
    <sheet name="本年计提在建工程减值准备情况" sheetId="73" r:id="rId89"/>
    <sheet name="工程物资" sheetId="74" r:id="rId90"/>
    <sheet name="固定资产清理" sheetId="75" r:id="rId91"/>
    <sheet name="无形资产" sheetId="76" r:id="rId92"/>
    <sheet name="开发支出" sheetId="77" r:id="rId93"/>
    <sheet name="商誉-账面价值" sheetId="78" r:id="rId94"/>
    <sheet name="商誉-减值准备" sheetId="79" r:id="rId95"/>
    <sheet name="长期待摊费用" sheetId="80" r:id="rId96"/>
    <sheet name="递延所得税资产递延所得税负债-未经抵销的递延所得税资产明细" sheetId="81" r:id="rId97"/>
    <sheet name="未经抵消的递延所得税负债明细" sheetId="83" r:id="rId98"/>
    <sheet name="以抵销后净额列示的递延所得税资产或负债" sheetId="85" r:id="rId99"/>
    <sheet name="未确认递延所得税资产明细" sheetId="86" r:id="rId100"/>
    <sheet name="未确认递延所得税资产的可抵扣亏损将于以下年度到期" sheetId="88" r:id="rId101"/>
    <sheet name="递延所得税资产项目明细" sheetId="82" r:id="rId102"/>
    <sheet name="递延所得税负债明细" sheetId="84" r:id="rId103"/>
    <sheet name="未确认递延所得税资产项目明细" sheetId="87" r:id="rId104"/>
    <sheet name="其他非流动资产" sheetId="89" r:id="rId105"/>
  </sheets>
  <definedNames>
    <definedName name="_xlnm._FilterDatabase" localSheetId="12" hidden="1">sinalrb!$A$1:$D$31</definedName>
    <definedName name="_xlnm._FilterDatabase" localSheetId="16" hidden="1">sinaxjllb!$A$1:$C$77</definedName>
    <definedName name="_xlnm._FilterDatabase" localSheetId="8" hidden="1">sinazcfzb!$A$1:$I$85</definedName>
    <definedName name="_xlnm._FilterDatabase" localSheetId="4" hidden="1">科目中英文对照表!$B$108</definedName>
    <definedName name="_xlnm.Print_Area" localSheetId="1">合并负债表!$A$1:$D$62</definedName>
    <definedName name="_xlnm.Print_Area" localSheetId="2">合并利润表!$A$1:$D$67</definedName>
    <definedName name="_xlnm.Print_Area" localSheetId="3">合并现金流量表!$A$1:$D$64</definedName>
    <definedName name="_xlnm.Print_Area" localSheetId="0">合并资产表!$A$1:$D$46</definedName>
    <definedName name="Print_Area_MI">#REF!</definedName>
    <definedName name="Z_4460DE41_3F33_11D7_896E_0050BA769D49_.wvu.Cols" localSheetId="1" hidden="1">合并负债表!#REF!</definedName>
    <definedName name="Z_4460DE41_3F33_11D7_896E_0050BA769D49_.wvu.Cols" localSheetId="2" hidden="1">合并利润表!#REF!</definedName>
    <definedName name="Z_4460DE41_3F33_11D7_896E_0050BA769D49_.wvu.Cols" localSheetId="0" hidden="1">合并资产表!#REF!</definedName>
    <definedName name="Z_4460DE41_3F33_11D7_896E_0050BA769D49_.wvu.Rows" localSheetId="1" hidden="1">合并负债表!#REF!</definedName>
    <definedName name="Z_4460DE41_3F33_11D7_896E_0050BA769D49_.wvu.Rows" localSheetId="2" hidden="1">合并利润表!#REF!</definedName>
    <definedName name="Z_4460DE41_3F33_11D7_896E_0050BA769D49_.wvu.Rows" localSheetId="0" hidden="1">合并资产表!#REF!</definedName>
    <definedName name="전" localSheetId="94">#REF!</definedName>
    <definedName name="전">#REF!</definedName>
    <definedName name="주택사업본부" localSheetId="94">#REF!</definedName>
    <definedName name="주택사업본부">#REF!</definedName>
    <definedName name="철구사업본부" localSheetId="94">#REF!</definedName>
    <definedName name="철구사업본부">#REF!</definedName>
  </definedNames>
  <calcPr calcId="152511"/>
</workbook>
</file>

<file path=xl/calcChain.xml><?xml version="1.0" encoding="utf-8"?>
<calcChain xmlns="http://schemas.openxmlformats.org/spreadsheetml/2006/main">
  <c r="H6" i="103" l="1"/>
  <c r="H7" i="103"/>
  <c r="H8" i="103"/>
  <c r="H9" i="103"/>
  <c r="H10" i="103"/>
  <c r="H11" i="103"/>
  <c r="H12" i="103"/>
  <c r="H13" i="103"/>
  <c r="H14" i="103"/>
  <c r="H15" i="103"/>
  <c r="H16" i="103"/>
  <c r="H17" i="103"/>
  <c r="H18" i="103"/>
  <c r="H19" i="103"/>
  <c r="H20" i="103"/>
  <c r="H21" i="103"/>
  <c r="H22" i="103"/>
  <c r="H23" i="103"/>
  <c r="H24" i="103"/>
  <c r="H25" i="103"/>
  <c r="H26" i="103"/>
  <c r="H27" i="103"/>
  <c r="H28" i="103"/>
  <c r="H29" i="103"/>
  <c r="H30" i="103"/>
  <c r="H31" i="103"/>
  <c r="H32" i="103"/>
  <c r="H33" i="103"/>
  <c r="H34" i="103"/>
  <c r="H35" i="103"/>
  <c r="H36" i="103"/>
  <c r="H37" i="103"/>
  <c r="H38" i="103"/>
  <c r="H39" i="103"/>
  <c r="H5" i="103"/>
  <c r="H6" i="102"/>
  <c r="H7" i="102"/>
  <c r="H8" i="102"/>
  <c r="H9" i="102"/>
  <c r="H10" i="102"/>
  <c r="H11" i="102"/>
  <c r="H12" i="102"/>
  <c r="H13" i="102"/>
  <c r="H14" i="102"/>
  <c r="H15" i="102"/>
  <c r="H16" i="102"/>
  <c r="H17" i="102"/>
  <c r="H18" i="102"/>
  <c r="H19" i="102"/>
  <c r="H20" i="102"/>
  <c r="H21" i="102"/>
  <c r="H22" i="102"/>
  <c r="H23" i="102"/>
  <c r="H24" i="102"/>
  <c r="H25" i="102"/>
  <c r="H26" i="102"/>
  <c r="H27" i="102"/>
  <c r="H28" i="102"/>
  <c r="H29" i="102"/>
  <c r="H30" i="102"/>
  <c r="H31" i="102"/>
  <c r="H32" i="102"/>
  <c r="H33" i="102"/>
  <c r="H34" i="102"/>
  <c r="H35" i="102"/>
  <c r="H36" i="102"/>
  <c r="H37" i="102"/>
  <c r="H38" i="102"/>
  <c r="H39" i="102"/>
  <c r="H40" i="102"/>
  <c r="H41" i="102"/>
  <c r="H42" i="102"/>
  <c r="H43" i="102"/>
  <c r="H44" i="102"/>
  <c r="H45" i="102"/>
  <c r="H46" i="102"/>
  <c r="H47" i="102"/>
  <c r="H48" i="102"/>
  <c r="H49" i="102"/>
  <c r="H50" i="102"/>
  <c r="H51" i="102"/>
  <c r="H52" i="102"/>
  <c r="H53" i="102"/>
  <c r="H54" i="102"/>
  <c r="H55" i="102"/>
  <c r="H56" i="102"/>
  <c r="H57" i="102"/>
  <c r="H58" i="102"/>
  <c r="H59" i="102"/>
  <c r="H60" i="102"/>
  <c r="H61" i="102"/>
  <c r="H62" i="102"/>
  <c r="H63" i="102"/>
  <c r="H64" i="102"/>
  <c r="H65" i="102"/>
  <c r="H66" i="102"/>
  <c r="H67" i="102"/>
  <c r="H68" i="102"/>
  <c r="H69" i="102"/>
  <c r="H70" i="102"/>
  <c r="H71" i="102"/>
  <c r="H72" i="102"/>
  <c r="H73" i="102"/>
  <c r="H74" i="102"/>
  <c r="H75" i="102"/>
  <c r="H76" i="102"/>
  <c r="H77" i="102"/>
  <c r="H78" i="102"/>
  <c r="H79" i="102"/>
  <c r="H80" i="102"/>
  <c r="H81" i="102"/>
  <c r="H82" i="102"/>
  <c r="H83" i="102"/>
  <c r="H84" i="102"/>
  <c r="H85" i="102"/>
  <c r="H86" i="102"/>
  <c r="H87" i="102"/>
  <c r="H88" i="102"/>
  <c r="H89" i="102"/>
  <c r="H90" i="102"/>
  <c r="H91" i="102"/>
  <c r="H92" i="102"/>
  <c r="H93" i="102"/>
  <c r="H94" i="102"/>
  <c r="H95" i="102"/>
  <c r="H96" i="102"/>
  <c r="H97" i="102"/>
  <c r="H98" i="102"/>
  <c r="H99" i="102"/>
  <c r="H100" i="102"/>
  <c r="H101" i="102"/>
  <c r="H102" i="102"/>
  <c r="H103" i="102"/>
  <c r="H104" i="102"/>
  <c r="H105" i="102"/>
  <c r="H106" i="102"/>
  <c r="H107" i="102"/>
  <c r="H108" i="102"/>
  <c r="H5" i="102"/>
  <c r="F3" i="105" l="1"/>
  <c r="F4" i="105"/>
  <c r="F5" i="105"/>
  <c r="F6" i="105"/>
  <c r="F7" i="105"/>
  <c r="F8" i="105"/>
  <c r="F9" i="105"/>
  <c r="F10" i="105"/>
  <c r="F2" i="105"/>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5" i="6"/>
  <c r="I24"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5" i="1"/>
  <c r="I6" i="102"/>
  <c r="I7" i="102"/>
  <c r="I8" i="102"/>
  <c r="I9" i="102"/>
  <c r="I10" i="102"/>
  <c r="I11" i="102"/>
  <c r="I12" i="102"/>
  <c r="I13" i="102"/>
  <c r="I14" i="102"/>
  <c r="I15" i="102"/>
  <c r="I16" i="102"/>
  <c r="I17" i="102"/>
  <c r="I18" i="102"/>
  <c r="I19" i="102"/>
  <c r="I20" i="102"/>
  <c r="I21" i="102"/>
  <c r="I22" i="102"/>
  <c r="I23" i="102"/>
  <c r="I24" i="102"/>
  <c r="I25" i="102"/>
  <c r="I26" i="102"/>
  <c r="I27" i="102"/>
  <c r="I28" i="102"/>
  <c r="I29" i="102"/>
  <c r="I30" i="102"/>
  <c r="I31" i="102"/>
  <c r="I32" i="102"/>
  <c r="I33" i="102"/>
  <c r="I34" i="102"/>
  <c r="I35" i="102"/>
  <c r="I36" i="102"/>
  <c r="I37" i="102"/>
  <c r="I38" i="102"/>
  <c r="I39" i="102"/>
  <c r="I40" i="102"/>
  <c r="I41" i="102"/>
  <c r="I42" i="102"/>
  <c r="I43" i="102"/>
  <c r="I44" i="102"/>
  <c r="I45" i="102"/>
  <c r="I46" i="102"/>
  <c r="I47" i="102"/>
  <c r="I48" i="102"/>
  <c r="I49" i="102"/>
  <c r="I50" i="102"/>
  <c r="I51" i="102"/>
  <c r="I52" i="102"/>
  <c r="I53" i="102"/>
  <c r="I54" i="102"/>
  <c r="I55" i="102"/>
  <c r="I56" i="102"/>
  <c r="I57" i="102"/>
  <c r="I58" i="102"/>
  <c r="I59" i="102"/>
  <c r="I60" i="102"/>
  <c r="I61" i="102"/>
  <c r="I62" i="102"/>
  <c r="I63" i="102"/>
  <c r="I64" i="102"/>
  <c r="I65" i="102"/>
  <c r="I66" i="102"/>
  <c r="I67" i="102"/>
  <c r="I68" i="102"/>
  <c r="I69" i="102"/>
  <c r="I70" i="102"/>
  <c r="I71" i="102"/>
  <c r="I72" i="102"/>
  <c r="I73" i="102"/>
  <c r="I74" i="102"/>
  <c r="I75" i="102"/>
  <c r="I76" i="102"/>
  <c r="I77" i="102"/>
  <c r="I78" i="102"/>
  <c r="I79" i="102"/>
  <c r="I80" i="102"/>
  <c r="I81" i="102"/>
  <c r="I82" i="102"/>
  <c r="I83" i="102"/>
  <c r="I84" i="102"/>
  <c r="I85" i="102"/>
  <c r="I86" i="102"/>
  <c r="I87" i="102"/>
  <c r="I88" i="102"/>
  <c r="I89" i="102"/>
  <c r="I90" i="102"/>
  <c r="I91" i="102"/>
  <c r="I92" i="102"/>
  <c r="I93" i="102"/>
  <c r="I94" i="102"/>
  <c r="I95" i="102"/>
  <c r="I96" i="102"/>
  <c r="I97" i="102"/>
  <c r="I98" i="102"/>
  <c r="I99" i="102"/>
  <c r="I100" i="102"/>
  <c r="I101" i="102"/>
  <c r="I102" i="102"/>
  <c r="I103" i="102"/>
  <c r="I104" i="102"/>
  <c r="I105" i="102"/>
  <c r="I106" i="102"/>
  <c r="I107" i="102"/>
  <c r="I108" i="102"/>
  <c r="I5" i="102"/>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5" i="1"/>
  <c r="H6" i="7" l="1"/>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 i="7"/>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5" i="6"/>
  <c r="G3" i="101" l="1"/>
  <c r="G4" i="101"/>
  <c r="G5" i="101"/>
  <c r="G6" i="101"/>
  <c r="G7" i="101"/>
  <c r="G8" i="101"/>
  <c r="G9" i="101"/>
  <c r="G10" i="101"/>
  <c r="G11" i="101"/>
  <c r="G12" i="101"/>
  <c r="G13" i="101"/>
  <c r="G14" i="101"/>
  <c r="G2" i="101"/>
  <c r="C5" i="100" l="1"/>
  <c r="C6" i="100"/>
  <c r="C7" i="100"/>
  <c r="C8" i="100"/>
  <c r="C9" i="100"/>
  <c r="C10" i="100"/>
  <c r="C11" i="100"/>
  <c r="C12" i="100"/>
  <c r="C13" i="100"/>
  <c r="C14" i="100"/>
  <c r="C15" i="100"/>
  <c r="C16" i="100"/>
  <c r="C17" i="100"/>
  <c r="C18" i="100"/>
  <c r="C19" i="100"/>
  <c r="C20" i="100"/>
  <c r="C21" i="100"/>
  <c r="C22" i="100"/>
  <c r="C23" i="100"/>
  <c r="C24" i="100"/>
  <c r="C25" i="100"/>
  <c r="C26" i="100"/>
  <c r="C27" i="100"/>
  <c r="C28" i="100"/>
  <c r="C29" i="100"/>
  <c r="C30" i="100"/>
  <c r="C31" i="100"/>
  <c r="C32" i="100"/>
  <c r="C33" i="100"/>
  <c r="C34" i="100"/>
  <c r="C35" i="100"/>
  <c r="C36" i="100"/>
  <c r="C37" i="100"/>
  <c r="C38" i="100"/>
  <c r="C39" i="100"/>
  <c r="C40" i="100"/>
  <c r="C41" i="100"/>
  <c r="C42" i="100"/>
  <c r="C43" i="100"/>
  <c r="C44" i="100"/>
  <c r="C45" i="100"/>
  <c r="C46" i="100"/>
  <c r="C47" i="100"/>
  <c r="C48" i="100"/>
  <c r="C49" i="100"/>
  <c r="C50" i="100"/>
  <c r="C51" i="100"/>
  <c r="C52" i="100"/>
  <c r="C53" i="100"/>
  <c r="C54" i="100"/>
  <c r="C55" i="100"/>
  <c r="C56" i="100"/>
  <c r="C57" i="100"/>
  <c r="C58" i="100"/>
  <c r="C59" i="100"/>
  <c r="C60" i="100"/>
  <c r="C61" i="100"/>
  <c r="C62" i="100"/>
  <c r="C63" i="100"/>
  <c r="C64" i="100"/>
  <c r="C65" i="100"/>
  <c r="C66" i="100"/>
  <c r="C67" i="100"/>
  <c r="C68" i="100"/>
  <c r="C69" i="100"/>
  <c r="C70" i="100"/>
  <c r="C71" i="100"/>
  <c r="C72" i="100"/>
  <c r="C73" i="100"/>
  <c r="C74" i="100"/>
  <c r="C75" i="100"/>
  <c r="C76" i="100"/>
  <c r="C77" i="100"/>
  <c r="C4" i="100"/>
  <c r="D4" i="97"/>
  <c r="D5" i="97"/>
  <c r="D6" i="97"/>
  <c r="D7" i="97"/>
  <c r="D8" i="97"/>
  <c r="D9" i="97"/>
  <c r="D10" i="97"/>
  <c r="D11" i="97"/>
  <c r="D12" i="97"/>
  <c r="D13" i="97"/>
  <c r="D14" i="97"/>
  <c r="D15" i="97"/>
  <c r="D16" i="97"/>
  <c r="D17" i="97"/>
  <c r="D18" i="97"/>
  <c r="D19" i="97"/>
  <c r="D20" i="97"/>
  <c r="D21" i="97"/>
  <c r="D22" i="97"/>
  <c r="D23" i="97"/>
  <c r="D24" i="97"/>
  <c r="D25" i="97"/>
  <c r="D26" i="97"/>
  <c r="D27" i="97"/>
  <c r="D28" i="97"/>
  <c r="D29" i="97"/>
  <c r="D30" i="97"/>
  <c r="D31" i="97"/>
  <c r="D3" i="97"/>
  <c r="C30" i="4" l="1"/>
  <c r="O6" i="92" l="1"/>
  <c r="O7" i="92"/>
  <c r="O8" i="92"/>
  <c r="O9" i="92"/>
  <c r="O10" i="92"/>
  <c r="O11" i="92"/>
  <c r="O12" i="92"/>
  <c r="O13" i="92"/>
  <c r="O14" i="92"/>
  <c r="O15" i="92"/>
  <c r="O16" i="92"/>
  <c r="O17" i="92"/>
  <c r="O18" i="92"/>
  <c r="O19" i="92"/>
  <c r="O20" i="92"/>
  <c r="O21" i="92"/>
  <c r="O22" i="92"/>
  <c r="O23" i="92"/>
  <c r="O24" i="92"/>
  <c r="O25" i="92"/>
  <c r="O26" i="92"/>
  <c r="O27" i="92"/>
  <c r="O28" i="92"/>
  <c r="O29" i="92"/>
  <c r="O30" i="92"/>
  <c r="O31" i="92"/>
  <c r="O32" i="92"/>
  <c r="O33" i="92"/>
  <c r="O34" i="92"/>
  <c r="O35" i="92"/>
  <c r="O36" i="92"/>
  <c r="O37" i="92"/>
  <c r="O38" i="92"/>
  <c r="O39" i="92"/>
  <c r="O40" i="92"/>
  <c r="O41" i="92"/>
  <c r="O42" i="92"/>
  <c r="O43" i="92"/>
  <c r="O44" i="92"/>
  <c r="O45" i="92"/>
  <c r="O46" i="92"/>
  <c r="O47" i="92"/>
  <c r="O48" i="92"/>
  <c r="O49" i="92"/>
  <c r="O50" i="92"/>
  <c r="O51" i="92"/>
  <c r="O52" i="92"/>
  <c r="O53" i="92"/>
  <c r="O54" i="92"/>
  <c r="O55" i="92"/>
  <c r="O56" i="92"/>
  <c r="O57" i="92"/>
  <c r="O58" i="92"/>
  <c r="O59" i="92"/>
  <c r="O60" i="92"/>
  <c r="O61" i="92"/>
  <c r="O62" i="92"/>
  <c r="O63" i="92"/>
  <c r="O64" i="92"/>
  <c r="O65" i="92"/>
  <c r="O66" i="92"/>
  <c r="O67" i="92"/>
  <c r="O68" i="92"/>
  <c r="O69" i="92"/>
  <c r="O70" i="92"/>
  <c r="O71" i="92"/>
  <c r="O72" i="92"/>
  <c r="O73" i="92"/>
  <c r="O74" i="92"/>
  <c r="O75" i="92"/>
  <c r="O76" i="92"/>
  <c r="O77" i="92"/>
  <c r="O78" i="92"/>
  <c r="O79" i="92"/>
  <c r="O80" i="92"/>
  <c r="O81" i="92"/>
  <c r="O82" i="92"/>
  <c r="O83" i="92"/>
  <c r="O84" i="92"/>
  <c r="O85" i="92"/>
  <c r="O86" i="92"/>
  <c r="O87" i="92"/>
  <c r="O88" i="92"/>
  <c r="O89" i="92"/>
  <c r="O90" i="92"/>
  <c r="O91" i="92"/>
  <c r="O92" i="92"/>
  <c r="O5" i="92"/>
  <c r="I5" i="92"/>
  <c r="I6" i="92"/>
  <c r="I7" i="92"/>
  <c r="I8" i="92"/>
  <c r="I9" i="92"/>
  <c r="I10" i="92"/>
  <c r="I11" i="92"/>
  <c r="I12" i="92"/>
  <c r="I13" i="92"/>
  <c r="I14" i="92"/>
  <c r="I15" i="92"/>
  <c r="I16" i="92"/>
  <c r="I17" i="92"/>
  <c r="I18" i="92"/>
  <c r="I19" i="92"/>
  <c r="I20" i="92"/>
  <c r="I21" i="92"/>
  <c r="I22" i="92"/>
  <c r="I23" i="92"/>
  <c r="I24" i="92"/>
  <c r="I25" i="92"/>
  <c r="I26" i="92"/>
  <c r="I27" i="92"/>
  <c r="I28" i="92"/>
  <c r="I29" i="92"/>
  <c r="I30" i="92"/>
  <c r="I31" i="92"/>
  <c r="I32" i="92"/>
  <c r="I33" i="92"/>
  <c r="I34" i="92"/>
  <c r="I35" i="92"/>
  <c r="I36" i="92"/>
  <c r="I37" i="92"/>
  <c r="I38" i="92"/>
  <c r="I39" i="92"/>
  <c r="I40" i="92"/>
  <c r="I41" i="92"/>
  <c r="I42" i="92"/>
  <c r="I43" i="92"/>
  <c r="I44" i="92"/>
  <c r="I45" i="92"/>
  <c r="I46" i="92"/>
  <c r="I47" i="92"/>
  <c r="I48" i="92"/>
  <c r="I49" i="92"/>
  <c r="I50" i="92"/>
  <c r="I51" i="92"/>
  <c r="I52" i="92"/>
  <c r="I53" i="92"/>
  <c r="I54" i="92"/>
  <c r="I55" i="92"/>
  <c r="I56" i="92"/>
  <c r="I57" i="92"/>
  <c r="I58" i="92"/>
  <c r="I59" i="92"/>
  <c r="I60" i="92"/>
  <c r="I61" i="92"/>
  <c r="I62" i="92"/>
  <c r="I63" i="92"/>
  <c r="I64" i="92"/>
  <c r="I65" i="92"/>
  <c r="I66" i="92"/>
  <c r="I67" i="92"/>
  <c r="I68" i="92"/>
  <c r="I69" i="92"/>
  <c r="I70" i="92"/>
  <c r="I71" i="92"/>
  <c r="I72" i="92"/>
  <c r="I73" i="92"/>
  <c r="I74" i="92"/>
  <c r="I75" i="92"/>
  <c r="I76" i="92"/>
  <c r="I77" i="92"/>
  <c r="I78" i="92"/>
  <c r="I79" i="92"/>
  <c r="I80" i="92"/>
  <c r="I81" i="92"/>
  <c r="I82" i="92"/>
  <c r="I83" i="92"/>
  <c r="I84" i="92"/>
  <c r="I85" i="92"/>
  <c r="I4" i="92"/>
  <c r="I6" i="1" l="1"/>
  <c r="I7" i="1"/>
  <c r="I8" i="1"/>
  <c r="I9" i="1"/>
  <c r="I10" i="1"/>
  <c r="I11" i="1"/>
  <c r="I12" i="1"/>
  <c r="I13" i="1"/>
  <c r="I14" i="1"/>
  <c r="I15" i="1"/>
  <c r="I16" i="1"/>
  <c r="I17" i="1"/>
  <c r="I18" i="1"/>
  <c r="I19" i="1"/>
  <c r="I20" i="1"/>
  <c r="I21" i="1"/>
  <c r="I22" i="1"/>
  <c r="I23"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5" i="1"/>
  <c r="C109" i="90" l="1"/>
  <c r="C110" i="90"/>
  <c r="C111" i="90"/>
  <c r="C112" i="90"/>
  <c r="C113" i="90"/>
  <c r="C114" i="90"/>
  <c r="C115" i="90"/>
  <c r="C116" i="90"/>
  <c r="C117" i="90"/>
  <c r="C118" i="90"/>
  <c r="C119" i="90"/>
  <c r="C120" i="90"/>
  <c r="C121" i="90"/>
  <c r="C122" i="90"/>
  <c r="C123" i="90"/>
  <c r="C124" i="90"/>
  <c r="C125" i="90"/>
  <c r="C126" i="90"/>
  <c r="C127" i="90"/>
  <c r="C128" i="90"/>
  <c r="C129" i="90"/>
  <c r="C130" i="90"/>
  <c r="C131" i="90"/>
  <c r="C132" i="90"/>
  <c r="C133" i="90"/>
  <c r="C134" i="90"/>
  <c r="C135" i="90"/>
  <c r="C136" i="90"/>
  <c r="C137" i="90"/>
  <c r="C138" i="90"/>
  <c r="C139" i="90"/>
  <c r="C140" i="90"/>
  <c r="C141" i="90"/>
  <c r="C142" i="90"/>
  <c r="C143" i="90"/>
  <c r="C144" i="90"/>
  <c r="C145" i="90"/>
  <c r="C146" i="90"/>
  <c r="C147" i="90"/>
  <c r="C148" i="90"/>
  <c r="C149" i="90"/>
  <c r="C150" i="90"/>
  <c r="C151" i="90"/>
  <c r="C152" i="90"/>
  <c r="C153" i="90"/>
  <c r="C154" i="90"/>
  <c r="C155" i="90"/>
  <c r="C156" i="90"/>
  <c r="C157" i="90"/>
  <c r="C158" i="90"/>
  <c r="C159" i="90"/>
  <c r="C160" i="90"/>
  <c r="C161" i="90"/>
  <c r="C162" i="90"/>
  <c r="C163" i="90"/>
  <c r="C164" i="90"/>
  <c r="C165" i="90"/>
  <c r="C166" i="90"/>
  <c r="C167" i="90"/>
  <c r="C168" i="90"/>
  <c r="C169" i="90"/>
  <c r="C170" i="90"/>
  <c r="C171" i="90"/>
  <c r="C172" i="90"/>
  <c r="C173" i="90"/>
  <c r="C174" i="90"/>
  <c r="C175" i="90"/>
  <c r="C176" i="90"/>
  <c r="C177" i="90"/>
  <c r="C178" i="90"/>
  <c r="C179" i="90"/>
  <c r="C180" i="90"/>
  <c r="C181" i="90"/>
  <c r="C182" i="90"/>
  <c r="C183" i="90"/>
  <c r="C184" i="90"/>
  <c r="C185" i="90"/>
  <c r="C186" i="90"/>
  <c r="C187" i="90"/>
  <c r="C188" i="90"/>
  <c r="C189" i="90"/>
  <c r="C190" i="90"/>
  <c r="C191" i="90"/>
  <c r="C192" i="90"/>
  <c r="C193" i="90"/>
  <c r="C194" i="90"/>
  <c r="C195" i="90"/>
  <c r="C108" i="90"/>
  <c r="C44" i="4" l="1"/>
  <c r="C10" i="4"/>
  <c r="D57" i="5"/>
  <c r="D56" i="5"/>
  <c r="C56" i="5"/>
  <c r="D51" i="5"/>
  <c r="C51" i="5"/>
  <c r="C57" i="5" s="1"/>
  <c r="D43" i="5"/>
  <c r="C43" i="5"/>
  <c r="D37" i="5"/>
  <c r="D44" i="5" s="1"/>
  <c r="C37" i="5"/>
  <c r="D29" i="5"/>
  <c r="C29" i="5"/>
  <c r="D19" i="5"/>
  <c r="D30" i="5" s="1"/>
  <c r="C19" i="5"/>
  <c r="A3" i="5"/>
  <c r="D49" i="4"/>
  <c r="C49" i="4"/>
  <c r="D46" i="4"/>
  <c r="D45" i="4" s="1"/>
  <c r="C46" i="4"/>
  <c r="C45" i="4" s="1"/>
  <c r="D10" i="4"/>
  <c r="D30" i="4" s="1"/>
  <c r="D35" i="4" s="1"/>
  <c r="D37" i="4" s="1"/>
  <c r="D42" i="4" s="1"/>
  <c r="D59" i="4" s="1"/>
  <c r="C35" i="4"/>
  <c r="C37" i="4" s="1"/>
  <c r="A3" i="4"/>
  <c r="C58" i="3"/>
  <c r="D56" i="3"/>
  <c r="D58" i="3" s="1"/>
  <c r="C56" i="3"/>
  <c r="D42" i="3"/>
  <c r="D43" i="3" s="1"/>
  <c r="D59" i="3" s="1"/>
  <c r="C42" i="3"/>
  <c r="D29" i="3"/>
  <c r="C29" i="3"/>
  <c r="C43" i="3" s="1"/>
  <c r="C59" i="3" s="1"/>
  <c r="A3" i="3"/>
  <c r="D45" i="2"/>
  <c r="C45" i="2"/>
  <c r="D25" i="2"/>
  <c r="D46" i="2" s="1"/>
  <c r="D48" i="2" s="1"/>
  <c r="C25" i="2"/>
  <c r="C46" i="2" s="1"/>
  <c r="C48" i="2" s="1"/>
  <c r="C30" i="5" l="1"/>
  <c r="C44" i="5"/>
  <c r="C42" i="4"/>
  <c r="C59" i="4" s="1"/>
  <c r="C66" i="3"/>
  <c r="C65" i="3"/>
  <c r="C57" i="4"/>
  <c r="C58" i="4"/>
  <c r="D58" i="5"/>
  <c r="D59" i="5" s="1"/>
  <c r="D61" i="5" s="1"/>
  <c r="D66" i="3"/>
  <c r="D65" i="3"/>
  <c r="D58" i="4"/>
  <c r="D44" i="4"/>
  <c r="D57" i="4" s="1"/>
  <c r="C59" i="5" l="1"/>
  <c r="D67" i="5"/>
  <c r="C61" i="5" l="1"/>
  <c r="C67" i="5"/>
</calcChain>
</file>

<file path=xl/comments1.xml><?xml version="1.0" encoding="utf-8"?>
<comments xmlns="http://schemas.openxmlformats.org/spreadsheetml/2006/main">
  <authors>
    <author>作者</author>
  </authors>
  <commentList>
    <comment ref="A29" authorId="0" shapeId="0">
      <text>
        <r>
          <rPr>
            <b/>
            <sz val="9"/>
            <color indexed="81"/>
            <rFont val="宋体"/>
            <family val="3"/>
            <charset val="134"/>
          </rPr>
          <t>提示</t>
        </r>
        <r>
          <rPr>
            <b/>
            <sz val="9"/>
            <color indexed="81"/>
            <rFont val="Tahoma"/>
            <family val="2"/>
          </rPr>
          <t>:</t>
        </r>
        <r>
          <rPr>
            <sz val="9"/>
            <color indexed="81"/>
            <rFont val="Tahoma"/>
            <family val="2"/>
          </rPr>
          <t xml:space="preserve">
</t>
        </r>
        <r>
          <rPr>
            <sz val="9"/>
            <color indexed="81"/>
            <rFont val="宋体"/>
            <family val="3"/>
            <charset val="134"/>
          </rPr>
          <t>发行方发行的符合流动负债特征并归类为流动负债的金融工具，应在相应流动负债项目下增设</t>
        </r>
        <r>
          <rPr>
            <sz val="9"/>
            <color indexed="81"/>
            <rFont val="Tahoma"/>
            <family val="2"/>
          </rPr>
          <t>"</t>
        </r>
        <r>
          <rPr>
            <sz val="9"/>
            <color indexed="81"/>
            <rFont val="宋体"/>
            <family val="3"/>
            <charset val="134"/>
          </rPr>
          <t>其中：优先股</t>
        </r>
        <r>
          <rPr>
            <sz val="9"/>
            <color indexed="81"/>
            <rFont val="Tahoma"/>
            <family val="2"/>
          </rPr>
          <t>"</t>
        </r>
        <r>
          <rPr>
            <sz val="9"/>
            <color indexed="81"/>
            <rFont val="宋体"/>
            <family val="3"/>
            <charset val="134"/>
          </rPr>
          <t>和</t>
        </r>
        <r>
          <rPr>
            <sz val="9"/>
            <color indexed="81"/>
            <rFont val="Tahoma"/>
            <family val="2"/>
          </rPr>
          <t>"</t>
        </r>
        <r>
          <rPr>
            <sz val="9"/>
            <color indexed="81"/>
            <rFont val="宋体"/>
            <family val="3"/>
            <charset val="134"/>
          </rPr>
          <t>永续债</t>
        </r>
        <r>
          <rPr>
            <sz val="9"/>
            <color indexed="81"/>
            <rFont val="Tahoma"/>
            <family val="2"/>
          </rPr>
          <t>"</t>
        </r>
        <r>
          <rPr>
            <sz val="9"/>
            <color indexed="81"/>
            <rFont val="宋体"/>
            <family val="3"/>
            <charset val="134"/>
          </rPr>
          <t>两个项目，分别反映企业发行的分类为金融负债的优先股和永续债的账面价值。</t>
        </r>
      </text>
    </comment>
  </commentList>
</comments>
</file>

<file path=xl/sharedStrings.xml><?xml version="1.0" encoding="utf-8"?>
<sst xmlns="http://schemas.openxmlformats.org/spreadsheetml/2006/main" count="7209" uniqueCount="2743">
  <si>
    <t>合并资产负债表</t>
    <phoneticPr fontId="4" type="noConversion"/>
  </si>
  <si>
    <r>
      <t>2017</t>
    </r>
    <r>
      <rPr>
        <b/>
        <sz val="12"/>
        <rFont val="宋体"/>
        <family val="3"/>
        <charset val="134"/>
      </rPr>
      <t>年</t>
    </r>
    <r>
      <rPr>
        <b/>
        <sz val="12"/>
        <rFont val="Arial"/>
        <family val="2"/>
      </rPr>
      <t>12</t>
    </r>
    <r>
      <rPr>
        <b/>
        <sz val="12"/>
        <rFont val="宋体"/>
        <family val="3"/>
        <charset val="134"/>
      </rPr>
      <t>月</t>
    </r>
    <r>
      <rPr>
        <b/>
        <sz val="12"/>
        <rFont val="Arial"/>
        <family val="2"/>
      </rPr>
      <t>31</t>
    </r>
    <r>
      <rPr>
        <b/>
        <sz val="12"/>
        <rFont val="宋体"/>
        <family val="3"/>
        <charset val="134"/>
      </rPr>
      <t>日</t>
    </r>
    <phoneticPr fontId="4" type="noConversion"/>
  </si>
  <si>
    <r>
      <rPr>
        <b/>
        <sz val="10"/>
        <rFont val="宋体"/>
        <family val="3"/>
        <charset val="134"/>
      </rPr>
      <t>编制单位：</t>
    </r>
    <phoneticPr fontId="4" type="noConversion"/>
  </si>
  <si>
    <t>金额单位：人民币元</t>
    <phoneticPr fontId="4" type="noConversion"/>
  </si>
  <si>
    <r>
      <rPr>
        <b/>
        <sz val="10"/>
        <rFont val="宋体"/>
        <family val="3"/>
        <charset val="134"/>
      </rPr>
      <t>项</t>
    </r>
    <r>
      <rPr>
        <b/>
        <sz val="10"/>
        <rFont val="Arial"/>
        <family val="2"/>
      </rPr>
      <t xml:space="preserve">      </t>
    </r>
    <r>
      <rPr>
        <b/>
        <sz val="10"/>
        <rFont val="宋体"/>
        <family val="3"/>
        <charset val="134"/>
      </rPr>
      <t>目</t>
    </r>
    <phoneticPr fontId="4" type="noConversion"/>
  </si>
  <si>
    <r>
      <rPr>
        <b/>
        <sz val="10"/>
        <rFont val="宋体"/>
        <family val="3"/>
        <charset val="134"/>
      </rPr>
      <t>注释</t>
    </r>
    <phoneticPr fontId="4" type="noConversion"/>
  </si>
  <si>
    <t>年末数</t>
    <phoneticPr fontId="4" type="noConversion"/>
  </si>
  <si>
    <t>年初数</t>
    <phoneticPr fontId="4" type="noConversion"/>
  </si>
  <si>
    <r>
      <rPr>
        <b/>
        <sz val="10"/>
        <rFont val="宋体"/>
        <family val="3"/>
        <charset val="134"/>
      </rPr>
      <t>流动资产：</t>
    </r>
  </si>
  <si>
    <r>
      <t xml:space="preserve"> </t>
    </r>
    <r>
      <rPr>
        <sz val="10"/>
        <rFont val="宋体"/>
        <family val="3"/>
        <charset val="134"/>
      </rPr>
      <t>货币资金</t>
    </r>
    <phoneticPr fontId="4" type="noConversion"/>
  </si>
  <si>
    <r>
      <t xml:space="preserve"> </t>
    </r>
    <r>
      <rPr>
        <sz val="10"/>
        <rFont val="宋体"/>
        <family val="3"/>
        <charset val="134"/>
      </rPr>
      <t>结算备付金</t>
    </r>
    <phoneticPr fontId="4" type="noConversion"/>
  </si>
  <si>
    <r>
      <t xml:space="preserve"> </t>
    </r>
    <r>
      <rPr>
        <sz val="10"/>
        <rFont val="宋体"/>
        <family val="3"/>
        <charset val="134"/>
      </rPr>
      <t>拆出资金</t>
    </r>
    <phoneticPr fontId="4" type="noConversion"/>
  </si>
  <si>
    <t>以公允价值计量且其变动计入当期损益的金融资产</t>
    <phoneticPr fontId="4" type="noConversion"/>
  </si>
  <si>
    <t>衍生金融资产</t>
    <phoneticPr fontId="4" type="noConversion"/>
  </si>
  <si>
    <r>
      <t xml:space="preserve"> </t>
    </r>
    <r>
      <rPr>
        <sz val="10"/>
        <rFont val="宋体"/>
        <family val="3"/>
        <charset val="134"/>
      </rPr>
      <t>应收票据</t>
    </r>
    <phoneticPr fontId="4" type="noConversion"/>
  </si>
  <si>
    <r>
      <t xml:space="preserve"> </t>
    </r>
    <r>
      <rPr>
        <sz val="10"/>
        <rFont val="宋体"/>
        <family val="3"/>
        <charset val="134"/>
      </rPr>
      <t>应收账款</t>
    </r>
    <phoneticPr fontId="4" type="noConversion"/>
  </si>
  <si>
    <r>
      <t xml:space="preserve"> </t>
    </r>
    <r>
      <rPr>
        <sz val="10"/>
        <rFont val="宋体"/>
        <family val="3"/>
        <charset val="134"/>
      </rPr>
      <t>预付款项</t>
    </r>
    <phoneticPr fontId="4" type="noConversion"/>
  </si>
  <si>
    <r>
      <t xml:space="preserve"> </t>
    </r>
    <r>
      <rPr>
        <sz val="10"/>
        <rFont val="宋体"/>
        <family val="3"/>
        <charset val="134"/>
      </rPr>
      <t>应收保费</t>
    </r>
    <phoneticPr fontId="4" type="noConversion"/>
  </si>
  <si>
    <r>
      <t xml:space="preserve"> </t>
    </r>
    <r>
      <rPr>
        <sz val="10"/>
        <rFont val="宋体"/>
        <family val="3"/>
        <charset val="134"/>
      </rPr>
      <t>应收分保账款</t>
    </r>
    <phoneticPr fontId="4" type="noConversion"/>
  </si>
  <si>
    <r>
      <t xml:space="preserve"> </t>
    </r>
    <r>
      <rPr>
        <sz val="10"/>
        <rFont val="宋体"/>
        <family val="3"/>
        <charset val="134"/>
      </rPr>
      <t>应收分保合同准备金</t>
    </r>
    <phoneticPr fontId="4" type="noConversion"/>
  </si>
  <si>
    <r>
      <t xml:space="preserve"> </t>
    </r>
    <r>
      <rPr>
        <sz val="10"/>
        <rFont val="宋体"/>
        <family val="3"/>
        <charset val="134"/>
      </rPr>
      <t>应收利息</t>
    </r>
    <phoneticPr fontId="4" type="noConversion"/>
  </si>
  <si>
    <r>
      <t xml:space="preserve"> </t>
    </r>
    <r>
      <rPr>
        <sz val="10"/>
        <rFont val="宋体"/>
        <family val="3"/>
        <charset val="134"/>
      </rPr>
      <t>应收股利</t>
    </r>
    <phoneticPr fontId="4" type="noConversion"/>
  </si>
  <si>
    <r>
      <t xml:space="preserve"> </t>
    </r>
    <r>
      <rPr>
        <sz val="10"/>
        <rFont val="宋体"/>
        <family val="3"/>
        <charset val="134"/>
      </rPr>
      <t>其他应收款</t>
    </r>
    <phoneticPr fontId="4" type="noConversion"/>
  </si>
  <si>
    <r>
      <t xml:space="preserve"> </t>
    </r>
    <r>
      <rPr>
        <sz val="10"/>
        <rFont val="宋体"/>
        <family val="3"/>
        <charset val="134"/>
      </rPr>
      <t>买入返售金融资产</t>
    </r>
    <phoneticPr fontId="4" type="noConversion"/>
  </si>
  <si>
    <r>
      <t xml:space="preserve"> </t>
    </r>
    <r>
      <rPr>
        <sz val="10"/>
        <rFont val="宋体"/>
        <family val="3"/>
        <charset val="134"/>
      </rPr>
      <t>存货</t>
    </r>
    <phoneticPr fontId="4" type="noConversion"/>
  </si>
  <si>
    <t>持有待售资产</t>
    <phoneticPr fontId="4" type="noConversion"/>
  </si>
  <si>
    <r>
      <t xml:space="preserve"> </t>
    </r>
    <r>
      <rPr>
        <sz val="10"/>
        <rFont val="宋体"/>
        <family val="3"/>
        <charset val="134"/>
      </rPr>
      <t>一年内到期的非流动资产</t>
    </r>
    <phoneticPr fontId="4" type="noConversion"/>
  </si>
  <si>
    <r>
      <t xml:space="preserve"> </t>
    </r>
    <r>
      <rPr>
        <sz val="10"/>
        <rFont val="宋体"/>
        <family val="3"/>
        <charset val="134"/>
      </rPr>
      <t>其他流动资产</t>
    </r>
    <phoneticPr fontId="4" type="noConversion"/>
  </si>
  <si>
    <r>
      <t xml:space="preserve">   </t>
    </r>
    <r>
      <rPr>
        <b/>
        <sz val="10"/>
        <rFont val="宋体"/>
        <family val="3"/>
        <charset val="134"/>
      </rPr>
      <t>流动资产合计</t>
    </r>
    <phoneticPr fontId="14" type="noConversion"/>
  </si>
  <si>
    <r>
      <rPr>
        <b/>
        <sz val="10"/>
        <rFont val="宋体"/>
        <family val="3"/>
        <charset val="134"/>
      </rPr>
      <t>非流动资产：</t>
    </r>
    <phoneticPr fontId="4" type="noConversion"/>
  </si>
  <si>
    <r>
      <t xml:space="preserve"> </t>
    </r>
    <r>
      <rPr>
        <sz val="10"/>
        <rFont val="宋体"/>
        <family val="3"/>
        <charset val="134"/>
      </rPr>
      <t>发放委托贷款及垫款</t>
    </r>
    <phoneticPr fontId="4" type="noConversion"/>
  </si>
  <si>
    <r>
      <t xml:space="preserve"> </t>
    </r>
    <r>
      <rPr>
        <sz val="10"/>
        <rFont val="宋体"/>
        <family val="3"/>
        <charset val="134"/>
      </rPr>
      <t>可供出售金融资产</t>
    </r>
    <phoneticPr fontId="4" type="noConversion"/>
  </si>
  <si>
    <r>
      <t xml:space="preserve"> </t>
    </r>
    <r>
      <rPr>
        <sz val="10"/>
        <rFont val="宋体"/>
        <family val="3"/>
        <charset val="134"/>
      </rPr>
      <t>持有至到期投资</t>
    </r>
    <phoneticPr fontId="4" type="noConversion"/>
  </si>
  <si>
    <r>
      <t xml:space="preserve"> </t>
    </r>
    <r>
      <rPr>
        <sz val="10"/>
        <rFont val="宋体"/>
        <family val="3"/>
        <charset val="134"/>
      </rPr>
      <t>长期应收款</t>
    </r>
    <phoneticPr fontId="4" type="noConversion"/>
  </si>
  <si>
    <r>
      <t xml:space="preserve"> </t>
    </r>
    <r>
      <rPr>
        <sz val="10"/>
        <rFont val="宋体"/>
        <family val="3"/>
        <charset val="134"/>
      </rPr>
      <t>长期股权投资</t>
    </r>
    <phoneticPr fontId="4" type="noConversion"/>
  </si>
  <si>
    <r>
      <t xml:space="preserve"> </t>
    </r>
    <r>
      <rPr>
        <sz val="10"/>
        <rFont val="宋体"/>
        <family val="3"/>
        <charset val="134"/>
      </rPr>
      <t>投资性房地产</t>
    </r>
    <phoneticPr fontId="4" type="noConversion"/>
  </si>
  <si>
    <r>
      <t xml:space="preserve"> </t>
    </r>
    <r>
      <rPr>
        <sz val="10"/>
        <rFont val="宋体"/>
        <family val="3"/>
        <charset val="134"/>
      </rPr>
      <t>固定资产</t>
    </r>
    <phoneticPr fontId="14" type="noConversion"/>
  </si>
  <si>
    <r>
      <t xml:space="preserve"> </t>
    </r>
    <r>
      <rPr>
        <sz val="10"/>
        <rFont val="宋体"/>
        <family val="3"/>
        <charset val="134"/>
      </rPr>
      <t>在建工程</t>
    </r>
    <phoneticPr fontId="4" type="noConversion"/>
  </si>
  <si>
    <r>
      <t xml:space="preserve"> </t>
    </r>
    <r>
      <rPr>
        <sz val="10"/>
        <rFont val="宋体"/>
        <family val="3"/>
        <charset val="134"/>
      </rPr>
      <t>工程物资</t>
    </r>
    <phoneticPr fontId="4" type="noConversion"/>
  </si>
  <si>
    <r>
      <t xml:space="preserve"> </t>
    </r>
    <r>
      <rPr>
        <sz val="10"/>
        <rFont val="宋体"/>
        <family val="3"/>
        <charset val="134"/>
      </rPr>
      <t>固定资产清理</t>
    </r>
    <phoneticPr fontId="4" type="noConversion"/>
  </si>
  <si>
    <r>
      <t xml:space="preserve"> </t>
    </r>
    <r>
      <rPr>
        <sz val="10"/>
        <rFont val="宋体"/>
        <family val="3"/>
        <charset val="134"/>
      </rPr>
      <t>生产性生物资产</t>
    </r>
    <phoneticPr fontId="4" type="noConversion"/>
  </si>
  <si>
    <r>
      <t xml:space="preserve"> </t>
    </r>
    <r>
      <rPr>
        <sz val="10"/>
        <rFont val="宋体"/>
        <family val="3"/>
        <charset val="134"/>
      </rPr>
      <t>油气资产</t>
    </r>
    <phoneticPr fontId="4" type="noConversion"/>
  </si>
  <si>
    <r>
      <t xml:space="preserve"> </t>
    </r>
    <r>
      <rPr>
        <sz val="10"/>
        <rFont val="宋体"/>
        <family val="3"/>
        <charset val="134"/>
      </rPr>
      <t>无形资产</t>
    </r>
    <phoneticPr fontId="4" type="noConversion"/>
  </si>
  <si>
    <r>
      <t xml:space="preserve"> </t>
    </r>
    <r>
      <rPr>
        <sz val="10"/>
        <rFont val="宋体"/>
        <family val="3"/>
        <charset val="134"/>
      </rPr>
      <t>开发支出</t>
    </r>
    <phoneticPr fontId="4" type="noConversion"/>
  </si>
  <si>
    <r>
      <t xml:space="preserve"> </t>
    </r>
    <r>
      <rPr>
        <sz val="10"/>
        <rFont val="宋体"/>
        <family val="3"/>
        <charset val="134"/>
      </rPr>
      <t>商誉</t>
    </r>
    <phoneticPr fontId="4" type="noConversion"/>
  </si>
  <si>
    <r>
      <t xml:space="preserve"> </t>
    </r>
    <r>
      <rPr>
        <sz val="10"/>
        <rFont val="宋体"/>
        <family val="3"/>
        <charset val="134"/>
      </rPr>
      <t>长期待摊费用</t>
    </r>
    <phoneticPr fontId="4" type="noConversion"/>
  </si>
  <si>
    <r>
      <t xml:space="preserve"> </t>
    </r>
    <r>
      <rPr>
        <sz val="10"/>
        <rFont val="宋体"/>
        <family val="3"/>
        <charset val="134"/>
      </rPr>
      <t>递延所得税资产</t>
    </r>
    <phoneticPr fontId="4" type="noConversion"/>
  </si>
  <si>
    <r>
      <t xml:space="preserve"> </t>
    </r>
    <r>
      <rPr>
        <sz val="10"/>
        <rFont val="宋体"/>
        <family val="3"/>
        <charset val="134"/>
      </rPr>
      <t>其他非流动资产</t>
    </r>
    <phoneticPr fontId="4" type="noConversion"/>
  </si>
  <si>
    <r>
      <rPr>
        <b/>
        <sz val="10"/>
        <rFont val="宋体"/>
        <family val="3"/>
        <charset val="134"/>
      </rPr>
      <t>非流动资产合计</t>
    </r>
    <phoneticPr fontId="4" type="noConversion"/>
  </si>
  <si>
    <r>
      <t xml:space="preserve"> </t>
    </r>
    <r>
      <rPr>
        <b/>
        <sz val="10"/>
        <rFont val="宋体"/>
        <family val="3"/>
        <charset val="134"/>
      </rPr>
      <t>资产总计</t>
    </r>
    <phoneticPr fontId="4" type="noConversion"/>
  </si>
  <si>
    <t xml:space="preserve"> </t>
    <phoneticPr fontId="4" type="noConversion"/>
  </si>
  <si>
    <r>
      <rPr>
        <sz val="10"/>
        <color indexed="12"/>
        <rFont val="宋体"/>
        <family val="3"/>
        <charset val="134"/>
      </rPr>
      <t>报表勾稽关系检查：</t>
    </r>
    <phoneticPr fontId="4" type="noConversion"/>
  </si>
  <si>
    <r>
      <rPr>
        <sz val="10"/>
        <color indexed="12"/>
        <rFont val="宋体"/>
        <family val="3"/>
        <charset val="134"/>
      </rPr>
      <t>资产总计检查</t>
    </r>
    <phoneticPr fontId="4" type="noConversion"/>
  </si>
  <si>
    <r>
      <rPr>
        <b/>
        <sz val="18"/>
        <rFont val="宋体"/>
        <family val="3"/>
        <charset val="134"/>
      </rPr>
      <t>合并资产负债表</t>
    </r>
    <r>
      <rPr>
        <b/>
        <sz val="18"/>
        <rFont val="宋体"/>
        <family val="3"/>
        <charset val="134"/>
      </rPr>
      <t>（</t>
    </r>
    <r>
      <rPr>
        <b/>
        <sz val="18"/>
        <rFont val="宋体"/>
        <family val="3"/>
        <charset val="134"/>
      </rPr>
      <t>续</t>
    </r>
    <r>
      <rPr>
        <b/>
        <sz val="18"/>
        <rFont val="宋体"/>
        <family val="3"/>
        <charset val="134"/>
      </rPr>
      <t>）</t>
    </r>
    <phoneticPr fontId="4" type="noConversion"/>
  </si>
  <si>
    <r>
      <t>2017</t>
    </r>
    <r>
      <rPr>
        <b/>
        <sz val="12"/>
        <rFont val="宋体"/>
        <family val="3"/>
        <charset val="134"/>
      </rPr>
      <t>年</t>
    </r>
    <r>
      <rPr>
        <b/>
        <sz val="12"/>
        <rFont val="Arial"/>
        <family val="2"/>
      </rPr>
      <t>12</t>
    </r>
    <r>
      <rPr>
        <b/>
        <sz val="12"/>
        <rFont val="宋体"/>
        <family val="3"/>
        <charset val="134"/>
      </rPr>
      <t>月</t>
    </r>
    <r>
      <rPr>
        <b/>
        <sz val="12"/>
        <rFont val="Arial"/>
        <family val="2"/>
      </rPr>
      <t>31</t>
    </r>
    <r>
      <rPr>
        <b/>
        <sz val="12"/>
        <rFont val="宋体"/>
        <family val="3"/>
        <charset val="134"/>
      </rPr>
      <t>日</t>
    </r>
    <phoneticPr fontId="4" type="noConversion"/>
  </si>
  <si>
    <r>
      <rPr>
        <b/>
        <sz val="10"/>
        <rFont val="宋体"/>
        <family val="3"/>
        <charset val="134"/>
      </rPr>
      <t>金额单位：人民币元</t>
    </r>
    <phoneticPr fontId="14" type="noConversion"/>
  </si>
  <si>
    <r>
      <rPr>
        <b/>
        <sz val="10"/>
        <rFont val="宋体"/>
        <family val="3"/>
        <charset val="134"/>
      </rPr>
      <t>项</t>
    </r>
    <r>
      <rPr>
        <b/>
        <sz val="10"/>
        <rFont val="Arial"/>
        <family val="2"/>
      </rPr>
      <t xml:space="preserve">      </t>
    </r>
    <r>
      <rPr>
        <b/>
        <sz val="10"/>
        <rFont val="宋体"/>
        <family val="3"/>
        <charset val="134"/>
      </rPr>
      <t>目</t>
    </r>
    <phoneticPr fontId="4" type="noConversion"/>
  </si>
  <si>
    <r>
      <rPr>
        <b/>
        <sz val="10"/>
        <rFont val="宋体"/>
        <family val="3"/>
        <charset val="134"/>
      </rPr>
      <t>注释</t>
    </r>
    <phoneticPr fontId="14" type="noConversion"/>
  </si>
  <si>
    <t>年末数</t>
    <phoneticPr fontId="4" type="noConversion"/>
  </si>
  <si>
    <t>年初数</t>
    <phoneticPr fontId="4" type="noConversion"/>
  </si>
  <si>
    <r>
      <rPr>
        <b/>
        <sz val="10"/>
        <rFont val="宋体"/>
        <family val="3"/>
        <charset val="134"/>
      </rPr>
      <t>流动负债：</t>
    </r>
    <phoneticPr fontId="4" type="noConversion"/>
  </si>
  <si>
    <r>
      <t xml:space="preserve">  </t>
    </r>
    <r>
      <rPr>
        <sz val="10"/>
        <rFont val="宋体"/>
        <family val="3"/>
        <charset val="134"/>
      </rPr>
      <t>短期借款</t>
    </r>
    <r>
      <rPr>
        <sz val="10"/>
        <rFont val="Arial"/>
        <family val="2"/>
      </rPr>
      <t>  </t>
    </r>
    <phoneticPr fontId="4" type="noConversion"/>
  </si>
  <si>
    <r>
      <t xml:space="preserve"> </t>
    </r>
    <r>
      <rPr>
        <sz val="10"/>
        <rFont val="宋体"/>
        <family val="3"/>
        <charset val="134"/>
      </rPr>
      <t>向中央银行借款</t>
    </r>
    <phoneticPr fontId="14" type="noConversion"/>
  </si>
  <si>
    <r>
      <t xml:space="preserve"> </t>
    </r>
    <r>
      <rPr>
        <sz val="10"/>
        <rFont val="宋体"/>
        <family val="3"/>
        <charset val="134"/>
      </rPr>
      <t>吸收存款及同业存放</t>
    </r>
    <phoneticPr fontId="14" type="noConversion"/>
  </si>
  <si>
    <r>
      <t xml:space="preserve"> </t>
    </r>
    <r>
      <rPr>
        <sz val="10"/>
        <rFont val="宋体"/>
        <family val="3"/>
        <charset val="134"/>
      </rPr>
      <t>拆入资金</t>
    </r>
    <phoneticPr fontId="14" type="noConversion"/>
  </si>
  <si>
    <t>以公允价值计量且其变动计入当期损益的金融负债</t>
    <phoneticPr fontId="14" type="noConversion"/>
  </si>
  <si>
    <r>
      <t xml:space="preserve">  </t>
    </r>
    <r>
      <rPr>
        <sz val="10"/>
        <rFont val="宋体"/>
        <family val="3"/>
        <charset val="134"/>
      </rPr>
      <t>衍生金融负债</t>
    </r>
    <phoneticPr fontId="14" type="noConversion"/>
  </si>
  <si>
    <r>
      <t xml:space="preserve">  </t>
    </r>
    <r>
      <rPr>
        <sz val="10"/>
        <rFont val="宋体"/>
        <family val="3"/>
        <charset val="134"/>
      </rPr>
      <t>应付票据</t>
    </r>
    <phoneticPr fontId="14" type="noConversion"/>
  </si>
  <si>
    <r>
      <t xml:space="preserve">  </t>
    </r>
    <r>
      <rPr>
        <sz val="10"/>
        <rFont val="宋体"/>
        <family val="3"/>
        <charset val="134"/>
      </rPr>
      <t>应付账款</t>
    </r>
    <phoneticPr fontId="14" type="noConversion"/>
  </si>
  <si>
    <r>
      <t xml:space="preserve">  </t>
    </r>
    <r>
      <rPr>
        <sz val="10"/>
        <rFont val="宋体"/>
        <family val="3"/>
        <charset val="134"/>
      </rPr>
      <t>预收款项</t>
    </r>
    <phoneticPr fontId="14" type="noConversion"/>
  </si>
  <si>
    <r>
      <t xml:space="preserve"> </t>
    </r>
    <r>
      <rPr>
        <sz val="10"/>
        <rFont val="宋体"/>
        <family val="3"/>
        <charset val="134"/>
      </rPr>
      <t>卖出回购金融资产款</t>
    </r>
    <phoneticPr fontId="14" type="noConversion"/>
  </si>
  <si>
    <r>
      <t xml:space="preserve"> </t>
    </r>
    <r>
      <rPr>
        <sz val="10"/>
        <rFont val="宋体"/>
        <family val="3"/>
        <charset val="134"/>
      </rPr>
      <t>应付手续费及佣金</t>
    </r>
    <phoneticPr fontId="14" type="noConversion"/>
  </si>
  <si>
    <r>
      <t xml:space="preserve">  </t>
    </r>
    <r>
      <rPr>
        <sz val="10"/>
        <rFont val="宋体"/>
        <family val="3"/>
        <charset val="134"/>
      </rPr>
      <t>应付职工薪酬</t>
    </r>
    <phoneticPr fontId="14" type="noConversion"/>
  </si>
  <si>
    <r>
      <t xml:space="preserve">  </t>
    </r>
    <r>
      <rPr>
        <sz val="10"/>
        <rFont val="宋体"/>
        <family val="3"/>
        <charset val="134"/>
      </rPr>
      <t>应交税费</t>
    </r>
    <phoneticPr fontId="14" type="noConversion"/>
  </si>
  <si>
    <r>
      <t xml:space="preserve">  </t>
    </r>
    <r>
      <rPr>
        <sz val="10"/>
        <rFont val="宋体"/>
        <family val="3"/>
        <charset val="134"/>
      </rPr>
      <t>应付利息</t>
    </r>
    <phoneticPr fontId="14" type="noConversion"/>
  </si>
  <si>
    <r>
      <t xml:space="preserve">  </t>
    </r>
    <r>
      <rPr>
        <sz val="10"/>
        <rFont val="宋体"/>
        <family val="3"/>
        <charset val="134"/>
      </rPr>
      <t>应付股利</t>
    </r>
    <phoneticPr fontId="14" type="noConversion"/>
  </si>
  <si>
    <r>
      <t xml:space="preserve">  </t>
    </r>
    <r>
      <rPr>
        <sz val="10"/>
        <rFont val="宋体"/>
        <family val="3"/>
        <charset val="134"/>
      </rPr>
      <t>其他应付款</t>
    </r>
    <phoneticPr fontId="14" type="noConversion"/>
  </si>
  <si>
    <r>
      <t xml:space="preserve"> </t>
    </r>
    <r>
      <rPr>
        <sz val="10"/>
        <rFont val="宋体"/>
        <family val="3"/>
        <charset val="134"/>
      </rPr>
      <t>应付分保账款</t>
    </r>
    <phoneticPr fontId="14" type="noConversion"/>
  </si>
  <si>
    <r>
      <t xml:space="preserve"> </t>
    </r>
    <r>
      <rPr>
        <sz val="10"/>
        <rFont val="宋体"/>
        <family val="3"/>
        <charset val="134"/>
      </rPr>
      <t>保险合同准备金</t>
    </r>
    <phoneticPr fontId="14" type="noConversion"/>
  </si>
  <si>
    <r>
      <t xml:space="preserve"> </t>
    </r>
    <r>
      <rPr>
        <sz val="10"/>
        <rFont val="宋体"/>
        <family val="3"/>
        <charset val="134"/>
      </rPr>
      <t>代理买卖证券款</t>
    </r>
    <phoneticPr fontId="14" type="noConversion"/>
  </si>
  <si>
    <r>
      <t xml:space="preserve"> </t>
    </r>
    <r>
      <rPr>
        <sz val="10"/>
        <rFont val="宋体"/>
        <family val="3"/>
        <charset val="134"/>
      </rPr>
      <t>代理承销证券款</t>
    </r>
    <phoneticPr fontId="14" type="noConversion"/>
  </si>
  <si>
    <r>
      <t xml:space="preserve">  </t>
    </r>
    <r>
      <rPr>
        <sz val="10"/>
        <rFont val="宋体"/>
        <family val="3"/>
        <charset val="134"/>
      </rPr>
      <t>持有待售负债</t>
    </r>
    <phoneticPr fontId="14" type="noConversion"/>
  </si>
  <si>
    <r>
      <t xml:space="preserve">  </t>
    </r>
    <r>
      <rPr>
        <sz val="10"/>
        <rFont val="宋体"/>
        <family val="3"/>
        <charset val="134"/>
      </rPr>
      <t>一年内到期的非流动负债</t>
    </r>
    <phoneticPr fontId="14" type="noConversion"/>
  </si>
  <si>
    <r>
      <t xml:space="preserve">  </t>
    </r>
    <r>
      <rPr>
        <sz val="10"/>
        <rFont val="宋体"/>
        <family val="3"/>
        <charset val="134"/>
      </rPr>
      <t>其他流动负债</t>
    </r>
    <phoneticPr fontId="4" type="noConversion"/>
  </si>
  <si>
    <r>
      <t xml:space="preserve">   </t>
    </r>
    <r>
      <rPr>
        <b/>
        <sz val="10"/>
        <rFont val="宋体"/>
        <family val="3"/>
        <charset val="134"/>
      </rPr>
      <t>流动负债合计</t>
    </r>
    <phoneticPr fontId="4" type="noConversion"/>
  </si>
  <si>
    <r>
      <rPr>
        <b/>
        <sz val="10"/>
        <rFont val="宋体"/>
        <family val="3"/>
        <charset val="134"/>
      </rPr>
      <t>非流动负债：</t>
    </r>
    <phoneticPr fontId="4" type="noConversion"/>
  </si>
  <si>
    <r>
      <t xml:space="preserve">  </t>
    </r>
    <r>
      <rPr>
        <sz val="10"/>
        <rFont val="宋体"/>
        <family val="3"/>
        <charset val="134"/>
      </rPr>
      <t>长期借款</t>
    </r>
    <phoneticPr fontId="4" type="noConversion"/>
  </si>
  <si>
    <r>
      <t xml:space="preserve">  </t>
    </r>
    <r>
      <rPr>
        <sz val="10"/>
        <rFont val="宋体"/>
        <family val="3"/>
        <charset val="134"/>
      </rPr>
      <t>应付债券</t>
    </r>
    <phoneticPr fontId="4" type="noConversion"/>
  </si>
  <si>
    <r>
      <t xml:space="preserve">  </t>
    </r>
    <r>
      <rPr>
        <sz val="10"/>
        <rFont val="宋体"/>
        <family val="3"/>
        <charset val="134"/>
      </rPr>
      <t>其中：优先股</t>
    </r>
    <phoneticPr fontId="4" type="noConversion"/>
  </si>
  <si>
    <t xml:space="preserve">      永续债</t>
    <phoneticPr fontId="4" type="noConversion"/>
  </si>
  <si>
    <r>
      <t xml:space="preserve">  </t>
    </r>
    <r>
      <rPr>
        <sz val="10"/>
        <rFont val="宋体"/>
        <family val="3"/>
        <charset val="134"/>
      </rPr>
      <t>长期应付款</t>
    </r>
    <phoneticPr fontId="4" type="noConversion"/>
  </si>
  <si>
    <r>
      <t xml:space="preserve">  </t>
    </r>
    <r>
      <rPr>
        <sz val="10"/>
        <rFont val="宋体"/>
        <family val="3"/>
        <charset val="134"/>
      </rPr>
      <t>长期应付职工薪酬</t>
    </r>
    <phoneticPr fontId="4" type="noConversion"/>
  </si>
  <si>
    <r>
      <t xml:space="preserve">  </t>
    </r>
    <r>
      <rPr>
        <sz val="10"/>
        <rFont val="宋体"/>
        <family val="3"/>
        <charset val="134"/>
      </rPr>
      <t>专项应付款</t>
    </r>
    <phoneticPr fontId="4" type="noConversion"/>
  </si>
  <si>
    <r>
      <t xml:space="preserve">  </t>
    </r>
    <r>
      <rPr>
        <sz val="10"/>
        <rFont val="宋体"/>
        <family val="3"/>
        <charset val="134"/>
      </rPr>
      <t>预计负债</t>
    </r>
    <phoneticPr fontId="4" type="noConversion"/>
  </si>
  <si>
    <r>
      <t xml:space="preserve">  </t>
    </r>
    <r>
      <rPr>
        <sz val="10"/>
        <rFont val="宋体"/>
        <family val="3"/>
        <charset val="134"/>
      </rPr>
      <t>递延收益</t>
    </r>
    <phoneticPr fontId="4" type="noConversion"/>
  </si>
  <si>
    <r>
      <t xml:space="preserve">  </t>
    </r>
    <r>
      <rPr>
        <sz val="10"/>
        <rFont val="宋体"/>
        <family val="3"/>
        <charset val="134"/>
      </rPr>
      <t>递延所得税负债</t>
    </r>
    <phoneticPr fontId="14" type="noConversion"/>
  </si>
  <si>
    <r>
      <t xml:space="preserve">  </t>
    </r>
    <r>
      <rPr>
        <sz val="10"/>
        <rFont val="宋体"/>
        <family val="3"/>
        <charset val="134"/>
      </rPr>
      <t>其他非流动负债</t>
    </r>
    <phoneticPr fontId="4" type="noConversion"/>
  </si>
  <si>
    <r>
      <t xml:space="preserve">   </t>
    </r>
    <r>
      <rPr>
        <b/>
        <sz val="10"/>
        <rFont val="宋体"/>
        <family val="3"/>
        <charset val="134"/>
      </rPr>
      <t>非流动负债合计</t>
    </r>
    <phoneticPr fontId="4" type="noConversion"/>
  </si>
  <si>
    <r>
      <t xml:space="preserve">     </t>
    </r>
    <r>
      <rPr>
        <b/>
        <sz val="10"/>
        <rFont val="宋体"/>
        <family val="3"/>
        <charset val="134"/>
      </rPr>
      <t>负债合计</t>
    </r>
    <phoneticPr fontId="4" type="noConversion"/>
  </si>
  <si>
    <r>
      <rPr>
        <b/>
        <sz val="10"/>
        <rFont val="宋体"/>
        <family val="3"/>
        <charset val="134"/>
      </rPr>
      <t>股东权益</t>
    </r>
    <r>
      <rPr>
        <b/>
        <sz val="10"/>
        <rFont val="宋体"/>
        <family val="3"/>
        <charset val="134"/>
      </rPr>
      <t>：</t>
    </r>
    <phoneticPr fontId="4" type="noConversion"/>
  </si>
  <si>
    <r>
      <t xml:space="preserve">  </t>
    </r>
    <r>
      <rPr>
        <sz val="10"/>
        <rFont val="宋体"/>
        <family val="3"/>
        <charset val="134"/>
      </rPr>
      <t>股本</t>
    </r>
    <phoneticPr fontId="4" type="noConversion"/>
  </si>
  <si>
    <r>
      <t xml:space="preserve">  </t>
    </r>
    <r>
      <rPr>
        <sz val="10"/>
        <rFont val="宋体"/>
        <family val="3"/>
        <charset val="134"/>
      </rPr>
      <t>其他权益工具</t>
    </r>
    <phoneticPr fontId="4" type="noConversion"/>
  </si>
  <si>
    <r>
      <t xml:space="preserve">            </t>
    </r>
    <r>
      <rPr>
        <sz val="10"/>
        <rFont val="宋体"/>
        <family val="3"/>
        <charset val="134"/>
      </rPr>
      <t>永续债</t>
    </r>
    <phoneticPr fontId="4" type="noConversion"/>
  </si>
  <si>
    <r>
      <t xml:space="preserve">  </t>
    </r>
    <r>
      <rPr>
        <sz val="10"/>
        <rFont val="宋体"/>
        <family val="3"/>
        <charset val="134"/>
      </rPr>
      <t>资本公积</t>
    </r>
    <phoneticPr fontId="4" type="noConversion"/>
  </si>
  <si>
    <r>
      <t xml:space="preserve">  </t>
    </r>
    <r>
      <rPr>
        <sz val="10"/>
        <rFont val="宋体"/>
        <family val="3"/>
        <charset val="134"/>
      </rPr>
      <t>减：库存股</t>
    </r>
    <phoneticPr fontId="4" type="noConversion"/>
  </si>
  <si>
    <r>
      <t xml:space="preserve">  </t>
    </r>
    <r>
      <rPr>
        <sz val="10"/>
        <rFont val="宋体"/>
        <family val="3"/>
        <charset val="134"/>
      </rPr>
      <t>其他综合收益</t>
    </r>
    <phoneticPr fontId="4" type="noConversion"/>
  </si>
  <si>
    <r>
      <t xml:space="preserve">  </t>
    </r>
    <r>
      <rPr>
        <sz val="10"/>
        <rFont val="宋体"/>
        <family val="3"/>
        <charset val="134"/>
      </rPr>
      <t>专项储备</t>
    </r>
    <phoneticPr fontId="4" type="noConversion"/>
  </si>
  <si>
    <r>
      <t xml:space="preserve">  </t>
    </r>
    <r>
      <rPr>
        <sz val="10"/>
        <rFont val="宋体"/>
        <family val="3"/>
        <charset val="134"/>
      </rPr>
      <t>盈余公积</t>
    </r>
    <phoneticPr fontId="4" type="noConversion"/>
  </si>
  <si>
    <r>
      <t xml:space="preserve">  </t>
    </r>
    <r>
      <rPr>
        <sz val="10"/>
        <rFont val="宋体"/>
        <family val="3"/>
        <charset val="134"/>
      </rPr>
      <t>一般风险准备</t>
    </r>
    <phoneticPr fontId="4" type="noConversion"/>
  </si>
  <si>
    <r>
      <t xml:space="preserve">  </t>
    </r>
    <r>
      <rPr>
        <sz val="10"/>
        <rFont val="宋体"/>
        <family val="3"/>
        <charset val="134"/>
      </rPr>
      <t>未分配利润</t>
    </r>
    <phoneticPr fontId="4" type="noConversion"/>
  </si>
  <si>
    <r>
      <t xml:space="preserve">  </t>
    </r>
    <r>
      <rPr>
        <sz val="10"/>
        <rFont val="宋体"/>
        <family val="3"/>
        <charset val="134"/>
      </rPr>
      <t>归属于母公司股东权益合计</t>
    </r>
    <phoneticPr fontId="4" type="noConversion"/>
  </si>
  <si>
    <r>
      <t xml:space="preserve"> </t>
    </r>
    <r>
      <rPr>
        <sz val="10"/>
        <rFont val="宋体"/>
        <family val="3"/>
        <charset val="134"/>
      </rPr>
      <t>少数股东权益</t>
    </r>
    <phoneticPr fontId="4" type="noConversion"/>
  </si>
  <si>
    <t>股东权益合计</t>
    <phoneticPr fontId="4" type="noConversion"/>
  </si>
  <si>
    <t>负债和股东权益总计</t>
    <phoneticPr fontId="4" type="noConversion"/>
  </si>
  <si>
    <t xml:space="preserve"> </t>
    <phoneticPr fontId="4" type="noConversion"/>
  </si>
  <si>
    <r>
      <rPr>
        <b/>
        <sz val="10"/>
        <rFont val="宋体"/>
        <family val="3"/>
        <charset val="134"/>
      </rPr>
      <t>载于第</t>
    </r>
    <r>
      <rPr>
        <b/>
        <sz val="10"/>
        <rFont val="Arial"/>
        <family val="2"/>
      </rPr>
      <t>×</t>
    </r>
    <r>
      <rPr>
        <b/>
        <sz val="10"/>
        <rFont val="宋体"/>
        <family val="3"/>
        <charset val="134"/>
      </rPr>
      <t>页至第</t>
    </r>
    <r>
      <rPr>
        <b/>
        <sz val="10"/>
        <rFont val="Arial"/>
        <family val="2"/>
      </rPr>
      <t>××</t>
    </r>
    <r>
      <rPr>
        <b/>
        <sz val="10"/>
        <rFont val="宋体"/>
        <family val="3"/>
        <charset val="134"/>
      </rPr>
      <t>页的财务报表附注是本财务报表的组成部分</t>
    </r>
    <phoneticPr fontId="4" type="noConversion"/>
  </si>
  <si>
    <r>
      <rPr>
        <b/>
        <sz val="10"/>
        <rFont val="宋体"/>
        <family val="3"/>
        <charset val="134"/>
      </rPr>
      <t>第</t>
    </r>
    <r>
      <rPr>
        <b/>
        <sz val="10"/>
        <rFont val="Arial"/>
        <family val="2"/>
      </rPr>
      <t>×</t>
    </r>
    <r>
      <rPr>
        <b/>
        <sz val="10"/>
        <rFont val="宋体"/>
        <family val="3"/>
        <charset val="134"/>
      </rPr>
      <t>页至第</t>
    </r>
    <r>
      <rPr>
        <b/>
        <sz val="10"/>
        <rFont val="Arial"/>
        <family val="2"/>
      </rPr>
      <t>××</t>
    </r>
    <r>
      <rPr>
        <b/>
        <sz val="10"/>
        <rFont val="宋体"/>
        <family val="3"/>
        <charset val="134"/>
      </rPr>
      <t>页的财务报表由以下人士签署：</t>
    </r>
    <phoneticPr fontId="4" type="noConversion"/>
  </si>
  <si>
    <r>
      <rPr>
        <b/>
        <sz val="10"/>
        <rFont val="宋体"/>
        <family val="3"/>
        <charset val="134"/>
      </rPr>
      <t>法定代表人：</t>
    </r>
    <r>
      <rPr>
        <b/>
        <sz val="10"/>
        <rFont val="Arial"/>
        <family val="2"/>
      </rPr>
      <t xml:space="preserve">                                       </t>
    </r>
    <r>
      <rPr>
        <b/>
        <sz val="10"/>
        <rFont val="宋体"/>
        <family val="3"/>
        <charset val="134"/>
      </rPr>
      <t>主管会计工作负责人：</t>
    </r>
    <r>
      <rPr>
        <b/>
        <sz val="10"/>
        <rFont val="Arial"/>
        <family val="2"/>
      </rPr>
      <t xml:space="preserve">                                 </t>
    </r>
    <r>
      <rPr>
        <b/>
        <sz val="10"/>
        <rFont val="宋体"/>
        <family val="3"/>
        <charset val="134"/>
      </rPr>
      <t>会计机构负责人：</t>
    </r>
    <r>
      <rPr>
        <b/>
        <sz val="10"/>
        <rFont val="Arial"/>
        <family val="2"/>
      </rPr>
      <t xml:space="preserve">       </t>
    </r>
    <phoneticPr fontId="4" type="noConversion"/>
  </si>
  <si>
    <r>
      <rPr>
        <sz val="10"/>
        <color indexed="12"/>
        <rFont val="宋体"/>
        <family val="3"/>
        <charset val="134"/>
      </rPr>
      <t>勾稽关系检查：</t>
    </r>
    <phoneticPr fontId="4" type="noConversion"/>
  </si>
  <si>
    <r>
      <rPr>
        <sz val="10"/>
        <color indexed="12"/>
        <rFont val="宋体"/>
        <family val="3"/>
        <charset val="134"/>
      </rPr>
      <t>负债和</t>
    </r>
    <r>
      <rPr>
        <sz val="10"/>
        <color indexed="12"/>
        <rFont val="宋体"/>
        <family val="3"/>
        <charset val="134"/>
      </rPr>
      <t>股东权益</t>
    </r>
    <r>
      <rPr>
        <sz val="10"/>
        <color indexed="12"/>
        <rFont val="宋体"/>
        <family val="3"/>
        <charset val="134"/>
      </rPr>
      <t>总计检查</t>
    </r>
    <phoneticPr fontId="4" type="noConversion"/>
  </si>
  <si>
    <r>
      <rPr>
        <sz val="10"/>
        <color indexed="12"/>
        <rFont val="宋体"/>
        <family val="3"/>
        <charset val="134"/>
      </rPr>
      <t>资产</t>
    </r>
    <r>
      <rPr>
        <sz val="10"/>
        <color indexed="12"/>
        <rFont val="Arial"/>
        <family val="2"/>
      </rPr>
      <t>=</t>
    </r>
    <r>
      <rPr>
        <sz val="10"/>
        <color indexed="12"/>
        <rFont val="宋体"/>
        <family val="3"/>
        <charset val="134"/>
      </rPr>
      <t>负债</t>
    </r>
    <r>
      <rPr>
        <sz val="10"/>
        <color indexed="12"/>
        <rFont val="Arial"/>
        <family val="2"/>
      </rPr>
      <t>+</t>
    </r>
    <r>
      <rPr>
        <sz val="10"/>
        <color indexed="12"/>
        <rFont val="宋体"/>
        <family val="3"/>
        <charset val="134"/>
      </rPr>
      <t>股东权益</t>
    </r>
    <phoneticPr fontId="4" type="noConversion"/>
  </si>
  <si>
    <r>
      <rPr>
        <b/>
        <sz val="18"/>
        <rFont val="宋体"/>
        <family val="3"/>
        <charset val="134"/>
      </rPr>
      <t>合并利润表</t>
    </r>
    <phoneticPr fontId="4" type="noConversion"/>
  </si>
  <si>
    <r>
      <t>2017</t>
    </r>
    <r>
      <rPr>
        <b/>
        <sz val="12"/>
        <rFont val="宋体"/>
        <family val="3"/>
        <charset val="134"/>
      </rPr>
      <t>年度</t>
    </r>
    <phoneticPr fontId="4" type="noConversion"/>
  </si>
  <si>
    <r>
      <rPr>
        <b/>
        <sz val="10"/>
        <rFont val="宋体"/>
        <family val="3"/>
        <charset val="134"/>
      </rPr>
      <t>项</t>
    </r>
    <r>
      <rPr>
        <b/>
        <sz val="10"/>
        <rFont val="Arial"/>
        <family val="2"/>
      </rPr>
      <t xml:space="preserve">        </t>
    </r>
    <r>
      <rPr>
        <b/>
        <sz val="10"/>
        <rFont val="宋体"/>
        <family val="3"/>
        <charset val="134"/>
      </rPr>
      <t>目</t>
    </r>
    <phoneticPr fontId="4" type="noConversion"/>
  </si>
  <si>
    <r>
      <rPr>
        <b/>
        <sz val="10"/>
        <rFont val="宋体"/>
        <family val="3"/>
        <charset val="134"/>
      </rPr>
      <t>注释</t>
    </r>
    <phoneticPr fontId="14" type="noConversion"/>
  </si>
  <si>
    <r>
      <rPr>
        <b/>
        <sz val="10"/>
        <rFont val="宋体"/>
        <family val="3"/>
        <charset val="134"/>
      </rPr>
      <t>本年数</t>
    </r>
    <phoneticPr fontId="4" type="noConversion"/>
  </si>
  <si>
    <r>
      <rPr>
        <b/>
        <sz val="10"/>
        <rFont val="宋体"/>
        <family val="3"/>
        <charset val="134"/>
      </rPr>
      <t>上年数</t>
    </r>
    <phoneticPr fontId="4" type="noConversion"/>
  </si>
  <si>
    <t>一、营业总收入</t>
    <phoneticPr fontId="4" type="noConversion"/>
  </si>
  <si>
    <t xml:space="preserve">  其中：营业收入</t>
    <phoneticPr fontId="4" type="noConversion"/>
  </si>
  <si>
    <t xml:space="preserve">       利息收入</t>
    <phoneticPr fontId="4" type="noConversion"/>
  </si>
  <si>
    <t xml:space="preserve">       已赚保费</t>
    <phoneticPr fontId="4" type="noConversion"/>
  </si>
  <si>
    <t xml:space="preserve">       手续费及佣金收入</t>
    <phoneticPr fontId="4" type="noConversion"/>
  </si>
  <si>
    <t>二、营业总成本</t>
    <phoneticPr fontId="4" type="noConversion"/>
  </si>
  <si>
    <r>
      <t xml:space="preserve">  </t>
    </r>
    <r>
      <rPr>
        <sz val="10"/>
        <rFont val="宋体"/>
        <family val="3"/>
        <charset val="134"/>
      </rPr>
      <t xml:space="preserve">  其中：营业成本</t>
    </r>
    <phoneticPr fontId="4" type="noConversion"/>
  </si>
  <si>
    <r>
      <t xml:space="preserve">             </t>
    </r>
    <r>
      <rPr>
        <sz val="10"/>
        <rFont val="宋体"/>
        <family val="3"/>
        <charset val="134"/>
      </rPr>
      <t>利息支出</t>
    </r>
    <phoneticPr fontId="4" type="noConversion"/>
  </si>
  <si>
    <r>
      <t xml:space="preserve">             </t>
    </r>
    <r>
      <rPr>
        <sz val="10"/>
        <rFont val="宋体"/>
        <family val="3"/>
        <charset val="134"/>
      </rPr>
      <t>手续费及佣金支出</t>
    </r>
    <phoneticPr fontId="4" type="noConversion"/>
  </si>
  <si>
    <r>
      <t xml:space="preserve">             </t>
    </r>
    <r>
      <rPr>
        <sz val="10"/>
        <rFont val="宋体"/>
        <family val="3"/>
        <charset val="134"/>
      </rPr>
      <t>退保金</t>
    </r>
    <phoneticPr fontId="4" type="noConversion"/>
  </si>
  <si>
    <r>
      <t xml:space="preserve">             </t>
    </r>
    <r>
      <rPr>
        <sz val="10"/>
        <rFont val="宋体"/>
        <family val="3"/>
        <charset val="134"/>
      </rPr>
      <t>赔付支出净额</t>
    </r>
    <phoneticPr fontId="4" type="noConversion"/>
  </si>
  <si>
    <r>
      <t xml:space="preserve">             </t>
    </r>
    <r>
      <rPr>
        <sz val="10"/>
        <rFont val="宋体"/>
        <family val="3"/>
        <charset val="134"/>
      </rPr>
      <t>提取保险合同准备金净额</t>
    </r>
    <phoneticPr fontId="4" type="noConversion"/>
  </si>
  <si>
    <r>
      <t xml:space="preserve">             </t>
    </r>
    <r>
      <rPr>
        <sz val="10"/>
        <rFont val="宋体"/>
        <family val="3"/>
        <charset val="134"/>
      </rPr>
      <t>保单红利支出</t>
    </r>
    <phoneticPr fontId="4" type="noConversion"/>
  </si>
  <si>
    <r>
      <t xml:space="preserve">             </t>
    </r>
    <r>
      <rPr>
        <sz val="10"/>
        <rFont val="宋体"/>
        <family val="3"/>
        <charset val="134"/>
      </rPr>
      <t>分保费用</t>
    </r>
    <phoneticPr fontId="4" type="noConversion"/>
  </si>
  <si>
    <r>
      <t xml:space="preserve">             </t>
    </r>
    <r>
      <rPr>
        <sz val="10"/>
        <rFont val="宋体"/>
        <family val="3"/>
        <charset val="134"/>
      </rPr>
      <t>税金及附加</t>
    </r>
    <phoneticPr fontId="14" type="noConversion"/>
  </si>
  <si>
    <r>
      <t xml:space="preserve">             </t>
    </r>
    <r>
      <rPr>
        <sz val="10"/>
        <rFont val="宋体"/>
        <family val="3"/>
        <charset val="134"/>
      </rPr>
      <t>销售费用</t>
    </r>
    <phoneticPr fontId="14" type="noConversion"/>
  </si>
  <si>
    <r>
      <t xml:space="preserve">             </t>
    </r>
    <r>
      <rPr>
        <sz val="10"/>
        <rFont val="宋体"/>
        <family val="3"/>
        <charset val="134"/>
      </rPr>
      <t>管理费用</t>
    </r>
    <phoneticPr fontId="14" type="noConversion"/>
  </si>
  <si>
    <r>
      <t xml:space="preserve">             </t>
    </r>
    <r>
      <rPr>
        <sz val="10"/>
        <rFont val="宋体"/>
        <family val="3"/>
        <charset val="134"/>
      </rPr>
      <t>财务费用</t>
    </r>
    <phoneticPr fontId="14" type="noConversion"/>
  </si>
  <si>
    <r>
      <t xml:space="preserve">             </t>
    </r>
    <r>
      <rPr>
        <sz val="10"/>
        <rFont val="宋体"/>
        <family val="3"/>
        <charset val="134"/>
      </rPr>
      <t>资产减值损失</t>
    </r>
    <r>
      <rPr>
        <sz val="10"/>
        <rFont val="Arial"/>
        <family val="2"/>
      </rPr>
      <t xml:space="preserve"> </t>
    </r>
    <phoneticPr fontId="14" type="noConversion"/>
  </si>
  <si>
    <r>
      <t xml:space="preserve">   </t>
    </r>
    <r>
      <rPr>
        <sz val="10"/>
        <rFont val="宋体"/>
        <family val="3"/>
        <charset val="134"/>
      </rPr>
      <t>加：公允价值变动收益（损失以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14"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</si>
  <si>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14" type="noConversion"/>
  </si>
  <si>
    <r>
      <t xml:space="preserve">         </t>
    </r>
    <r>
      <rPr>
        <sz val="10"/>
        <rFont val="宋体"/>
        <family val="3"/>
        <charset val="134"/>
      </rPr>
      <t>其中：对联营企业和合营企业的投资收益</t>
    </r>
    <phoneticPr fontId="14" type="noConversion"/>
  </si>
  <si>
    <r>
      <t xml:space="preserve">         </t>
    </r>
    <r>
      <rPr>
        <sz val="10"/>
        <rFont val="宋体"/>
        <family val="3"/>
        <charset val="134"/>
      </rPr>
      <t>汇兑收益（损失以“－”号填列）</t>
    </r>
    <phoneticPr fontId="4" type="noConversion"/>
  </si>
  <si>
    <r>
      <t xml:space="preserve">         </t>
    </r>
    <r>
      <rPr>
        <sz val="10"/>
        <rFont val="宋体"/>
        <family val="3"/>
        <charset val="134"/>
      </rPr>
      <t>资产处置收益（损失以“－”号填列）</t>
    </r>
    <phoneticPr fontId="4" type="noConversion"/>
  </si>
  <si>
    <r>
      <t xml:space="preserve">         </t>
    </r>
    <r>
      <rPr>
        <sz val="10"/>
        <rFont val="宋体"/>
        <family val="3"/>
        <charset val="134"/>
      </rPr>
      <t>其他收益</t>
    </r>
    <phoneticPr fontId="4" type="noConversion"/>
  </si>
  <si>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4" type="noConversion"/>
  </si>
  <si>
    <r>
      <t xml:space="preserve">    </t>
    </r>
    <r>
      <rPr>
        <sz val="10"/>
        <rFont val="宋体"/>
        <family val="3"/>
        <charset val="134"/>
      </rPr>
      <t>加：营业外收入</t>
    </r>
    <phoneticPr fontId="14" type="noConversion"/>
  </si>
  <si>
    <r>
      <t xml:space="preserve">           </t>
    </r>
    <r>
      <rPr>
        <sz val="10"/>
        <rFont val="宋体"/>
        <family val="3"/>
        <charset val="134"/>
      </rPr>
      <t>其中：非流动资产毁损报废利得</t>
    </r>
    <phoneticPr fontId="4" type="noConversion"/>
  </si>
  <si>
    <r>
      <t xml:space="preserve">    </t>
    </r>
    <r>
      <rPr>
        <sz val="10"/>
        <rFont val="宋体"/>
        <family val="3"/>
        <charset val="134"/>
      </rPr>
      <t>减：营业外支出</t>
    </r>
    <phoneticPr fontId="14" type="noConversion"/>
  </si>
  <si>
    <r>
      <t xml:space="preserve">           </t>
    </r>
    <r>
      <rPr>
        <sz val="10"/>
        <rFont val="宋体"/>
        <family val="3"/>
        <charset val="134"/>
      </rPr>
      <t>其中：非流动资产毁损报废损失</t>
    </r>
    <phoneticPr fontId="4"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</si>
  <si>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4" type="noConversion"/>
  </si>
  <si>
    <r>
      <t xml:space="preserve">    </t>
    </r>
    <r>
      <rPr>
        <sz val="10"/>
        <rFont val="宋体"/>
        <family val="3"/>
        <charset val="134"/>
      </rPr>
      <t>减：所得税费用</t>
    </r>
    <phoneticPr fontId="14"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</si>
  <si>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4" type="noConversion"/>
  </si>
  <si>
    <t>（一）按经营持续性分类</t>
    <phoneticPr fontId="4" type="noConversion"/>
  </si>
  <si>
    <r>
      <t xml:space="preserve">    1</t>
    </r>
    <r>
      <rPr>
        <sz val="10"/>
        <rFont val="宋体"/>
        <family val="3"/>
        <charset val="134"/>
      </rPr>
      <t>、持续经营净利润（净亏损以“－”号填列）</t>
    </r>
    <phoneticPr fontId="4" type="noConversion"/>
  </si>
  <si>
    <r>
      <t xml:space="preserve">    2</t>
    </r>
    <r>
      <rPr>
        <sz val="10"/>
        <rFont val="宋体"/>
        <family val="3"/>
        <charset val="134"/>
      </rPr>
      <t>、终止经营净利润（净亏损以“－”号填列）</t>
    </r>
    <phoneticPr fontId="4" type="noConversion"/>
  </si>
  <si>
    <t>（二）按所有权归属分类</t>
    <phoneticPr fontId="4" type="noConversion"/>
  </si>
  <si>
    <r>
      <t xml:space="preserve">    1</t>
    </r>
    <r>
      <rPr>
        <sz val="10"/>
        <rFont val="宋体"/>
        <family val="3"/>
        <charset val="134"/>
      </rPr>
      <t>、少数股东损益（净亏损以“－”号填列）</t>
    </r>
    <phoneticPr fontId="14" type="noConversion"/>
  </si>
  <si>
    <r>
      <t xml:space="preserve">    2</t>
    </r>
    <r>
      <rPr>
        <sz val="10"/>
        <rFont val="宋体"/>
        <family val="3"/>
        <charset val="134"/>
      </rPr>
      <t>、归属于母公司股东的净利润（净亏损以“－”号填列）</t>
    </r>
    <phoneticPr fontId="14" type="noConversion"/>
  </si>
  <si>
    <t>六、其他综合收益的税后净额</t>
    <phoneticPr fontId="4" type="noConversion"/>
  </si>
  <si>
    <t xml:space="preserve"> 归属母公司股东的其他综合收益的税后净额</t>
    <phoneticPr fontId="4" type="noConversion"/>
  </si>
  <si>
    <t>(一)以后不能重分类进损益的其他综合收益</t>
    <phoneticPr fontId="4" type="noConversion"/>
  </si>
  <si>
    <t>1、重新计量设定受益计划净负债或净资产的变动</t>
    <phoneticPr fontId="4" type="noConversion"/>
  </si>
  <si>
    <t>2、权益法下在被投资单位不能重分类进损益的其他综合收益中享有的份额</t>
    <phoneticPr fontId="4" type="noConversion"/>
  </si>
  <si>
    <t>(二)以后将重分类进损益的其他综合收益</t>
    <phoneticPr fontId="4" type="noConversion"/>
  </si>
  <si>
    <t>1、权益法下在被投资单位以后将重分类进损益的其他综合收益中享有的份额</t>
    <phoneticPr fontId="4" type="noConversion"/>
  </si>
  <si>
    <t>2、可供出售金融资产公允价值变动损益</t>
    <phoneticPr fontId="4" type="noConversion"/>
  </si>
  <si>
    <r>
      <t>3</t>
    </r>
    <r>
      <rPr>
        <sz val="10"/>
        <rFont val="宋体"/>
        <family val="3"/>
        <charset val="134"/>
      </rPr>
      <t>、持有至到期投资重分类为可供出售金融资产损益</t>
    </r>
    <phoneticPr fontId="4" type="noConversion"/>
  </si>
  <si>
    <t>4、现金流量套期损益的有效部分</t>
    <phoneticPr fontId="4" type="noConversion"/>
  </si>
  <si>
    <r>
      <t>5</t>
    </r>
    <r>
      <rPr>
        <b/>
        <sz val="10"/>
        <rFont val="宋体"/>
        <family val="3"/>
        <charset val="134"/>
      </rPr>
      <t>、外币财务报表折算差额</t>
    </r>
    <phoneticPr fontId="4" type="noConversion"/>
  </si>
  <si>
    <t>6、其他</t>
    <phoneticPr fontId="4" type="noConversion"/>
  </si>
  <si>
    <t>归属于少数股东的其他综合收益的税后净额</t>
    <phoneticPr fontId="4" type="noConversion"/>
  </si>
  <si>
    <t>七、综合收益总额</t>
    <phoneticPr fontId="4" type="noConversion"/>
  </si>
  <si>
    <r>
      <t xml:space="preserve">   </t>
    </r>
    <r>
      <rPr>
        <sz val="10"/>
        <rFont val="宋体"/>
        <family val="3"/>
        <charset val="134"/>
      </rPr>
      <t>归属于母公司股东的综合收益总额</t>
    </r>
    <phoneticPr fontId="14" type="noConversion"/>
  </si>
  <si>
    <r>
      <t xml:space="preserve">   </t>
    </r>
    <r>
      <rPr>
        <sz val="10"/>
        <rFont val="宋体"/>
        <family val="3"/>
        <charset val="134"/>
      </rPr>
      <t>归属于少数股东的综合收益总额</t>
    </r>
    <phoneticPr fontId="14" type="noConversion"/>
  </si>
  <si>
    <t>八、每股收益：</t>
    <phoneticPr fontId="4"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</si>
  <si>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t>
    </r>
    <phoneticPr fontId="14"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</si>
  <si>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t>
    </r>
    <phoneticPr fontId="14" type="noConversion"/>
  </si>
  <si>
    <r>
      <rPr>
        <sz val="10"/>
        <color indexed="12"/>
        <rFont val="宋体"/>
        <family val="3"/>
        <charset val="134"/>
      </rPr>
      <t>报告期</t>
    </r>
    <r>
      <rPr>
        <sz val="10"/>
        <color indexed="12"/>
        <rFont val="Arial"/>
        <family val="2"/>
      </rPr>
      <t>(</t>
    </r>
    <r>
      <rPr>
        <sz val="10"/>
        <color indexed="12"/>
        <rFont val="宋体"/>
        <family val="3"/>
        <charset val="134"/>
      </rPr>
      <t>写具体时间</t>
    </r>
    <r>
      <rPr>
        <sz val="10"/>
        <color indexed="12"/>
        <rFont val="Arial"/>
        <family val="2"/>
      </rPr>
      <t>)</t>
    </r>
    <r>
      <rPr>
        <sz val="10"/>
        <rFont val="宋体"/>
        <family val="3"/>
        <charset val="134"/>
      </rPr>
      <t>公司发生同一控制下企业合并的，被合并方在合并前实现的净利润分别为：</t>
    </r>
    <r>
      <rPr>
        <sz val="10"/>
        <rFont val="Arial"/>
        <family val="2"/>
      </rPr>
      <t>XXX</t>
    </r>
    <r>
      <rPr>
        <sz val="10"/>
        <rFont val="宋体"/>
        <family val="3"/>
        <charset val="134"/>
      </rPr>
      <t>元、</t>
    </r>
    <r>
      <rPr>
        <sz val="10"/>
        <rFont val="Arial"/>
        <family val="2"/>
      </rPr>
      <t>YYY</t>
    </r>
    <r>
      <rPr>
        <sz val="10"/>
        <rFont val="宋体"/>
        <family val="3"/>
        <charset val="134"/>
      </rPr>
      <t>元。</t>
    </r>
    <phoneticPr fontId="4" type="noConversion"/>
  </si>
  <si>
    <r>
      <rPr>
        <sz val="10"/>
        <color indexed="12"/>
        <rFont val="宋体"/>
        <family val="3"/>
        <charset val="134"/>
      </rPr>
      <t>上述同一控制下企业合并中的被合并方于合并日前实现的净利润已包含于上表“净利润</t>
    </r>
    <r>
      <rPr>
        <sz val="10"/>
        <color indexed="12"/>
        <rFont val="Arial"/>
        <family val="2"/>
      </rPr>
      <t>”</t>
    </r>
    <r>
      <rPr>
        <sz val="10"/>
        <color indexed="12"/>
        <rFont val="宋体"/>
        <family val="3"/>
        <charset val="134"/>
      </rPr>
      <t>中。</t>
    </r>
    <phoneticPr fontId="4" type="noConversion"/>
  </si>
  <si>
    <r>
      <rPr>
        <b/>
        <sz val="10"/>
        <rFont val="宋体"/>
        <family val="3"/>
        <charset val="134"/>
      </rPr>
      <t>载于第</t>
    </r>
    <r>
      <rPr>
        <b/>
        <sz val="10"/>
        <rFont val="Arial"/>
        <family val="2"/>
      </rPr>
      <t>×</t>
    </r>
    <r>
      <rPr>
        <b/>
        <sz val="10"/>
        <rFont val="宋体"/>
        <family val="3"/>
        <charset val="134"/>
      </rPr>
      <t>页至第</t>
    </r>
    <r>
      <rPr>
        <b/>
        <sz val="10"/>
        <rFont val="Arial"/>
        <family val="2"/>
      </rPr>
      <t>××</t>
    </r>
    <r>
      <rPr>
        <b/>
        <sz val="10"/>
        <rFont val="宋体"/>
        <family val="3"/>
        <charset val="134"/>
      </rPr>
      <t>页的财务报表附注是本财务报表的组成部分</t>
    </r>
    <phoneticPr fontId="4" type="noConversion"/>
  </si>
  <si>
    <r>
      <rPr>
        <b/>
        <sz val="10"/>
        <rFont val="宋体"/>
        <family val="3"/>
        <charset val="134"/>
      </rPr>
      <t>法定代表人：</t>
    </r>
    <r>
      <rPr>
        <b/>
        <sz val="10"/>
        <rFont val="Arial"/>
        <family val="2"/>
      </rPr>
      <t xml:space="preserve">                                           </t>
    </r>
    <r>
      <rPr>
        <b/>
        <sz val="10"/>
        <rFont val="宋体"/>
        <family val="3"/>
        <charset val="134"/>
      </rPr>
      <t>主管会计工作负责人：</t>
    </r>
    <r>
      <rPr>
        <b/>
        <sz val="10"/>
        <rFont val="Arial"/>
        <family val="2"/>
      </rPr>
      <t xml:space="preserve">                                      </t>
    </r>
    <r>
      <rPr>
        <b/>
        <sz val="10"/>
        <rFont val="宋体"/>
        <family val="3"/>
        <charset val="134"/>
      </rPr>
      <t>会计机构负责人：</t>
    </r>
    <r>
      <rPr>
        <b/>
        <sz val="10"/>
        <rFont val="Arial"/>
        <family val="2"/>
      </rPr>
      <t xml:space="preserve">   </t>
    </r>
    <phoneticPr fontId="4" type="noConversion"/>
  </si>
  <si>
    <r>
      <rPr>
        <sz val="10"/>
        <color indexed="12"/>
        <rFont val="宋体"/>
        <family val="3"/>
        <charset val="134"/>
      </rPr>
      <t>注：</t>
    </r>
    <r>
      <rPr>
        <sz val="10"/>
        <color indexed="12"/>
        <rFont val="Arial"/>
        <family val="2"/>
      </rPr>
      <t xml:space="preserve">1. </t>
    </r>
    <r>
      <rPr>
        <sz val="10"/>
        <color indexed="12"/>
        <rFont val="宋体"/>
        <family val="3"/>
        <charset val="134"/>
      </rPr>
      <t>财务费用涉及金融业务需要单独列示汇兑收益项目。（在上表第</t>
    </r>
    <r>
      <rPr>
        <sz val="10"/>
        <color indexed="12"/>
        <rFont val="Arial"/>
        <family val="2"/>
      </rPr>
      <t>27</t>
    </r>
    <r>
      <rPr>
        <sz val="10"/>
        <color indexed="12"/>
        <rFont val="宋体"/>
        <family val="3"/>
        <charset val="134"/>
      </rPr>
      <t>行中，默认为隐藏。）</t>
    </r>
    <phoneticPr fontId="4" type="noConversion"/>
  </si>
  <si>
    <r>
      <t xml:space="preserve">2. </t>
    </r>
    <r>
      <rPr>
        <sz val="10"/>
        <color indexed="12"/>
        <rFont val="宋体"/>
        <family val="3"/>
        <charset val="134"/>
      </rPr>
      <t>报告期内发生的同一控制下企业合并涉及多个被合并方的，应分别列示不同的被合并方在不同的年度或期间实现的净利润额。</t>
    </r>
    <phoneticPr fontId="4" type="noConversion"/>
  </si>
  <si>
    <r>
      <t>3</t>
    </r>
    <r>
      <rPr>
        <sz val="10"/>
        <color indexed="12"/>
        <rFont val="宋体"/>
        <family val="3"/>
        <charset val="134"/>
      </rPr>
      <t>、编制合并报表的公司，只需计算、列报合并口径的基本每股收益和稀释每股收益，无需计算、列报母公司口径的基本每股收益和稀释每股收益</t>
    </r>
    <phoneticPr fontId="4" type="noConversion"/>
  </si>
  <si>
    <r>
      <rPr>
        <b/>
        <sz val="18"/>
        <rFont val="宋体"/>
        <family val="3"/>
        <charset val="134"/>
      </rPr>
      <t>合并现金流量表</t>
    </r>
    <phoneticPr fontId="14" type="noConversion"/>
  </si>
  <si>
    <r>
      <t>2017</t>
    </r>
    <r>
      <rPr>
        <b/>
        <sz val="12"/>
        <rFont val="宋体"/>
        <family val="3"/>
        <charset val="134"/>
      </rPr>
      <t>年度</t>
    </r>
    <phoneticPr fontId="4" type="noConversion"/>
  </si>
  <si>
    <r>
      <rPr>
        <b/>
        <sz val="10"/>
        <rFont val="宋体"/>
        <family val="3"/>
        <charset val="134"/>
      </rPr>
      <t>金额单位：人民币元</t>
    </r>
    <phoneticPr fontId="14" type="noConversion"/>
  </si>
  <si>
    <r>
      <rPr>
        <b/>
        <sz val="10"/>
        <rFont val="宋体"/>
        <family val="3"/>
        <charset val="134"/>
      </rPr>
      <t>项</t>
    </r>
    <r>
      <rPr>
        <b/>
        <sz val="10"/>
        <rFont val="Arial"/>
        <family val="2"/>
      </rPr>
      <t xml:space="preserve">            </t>
    </r>
    <r>
      <rPr>
        <b/>
        <sz val="10"/>
        <rFont val="宋体"/>
        <family val="3"/>
        <charset val="134"/>
      </rPr>
      <t>目</t>
    </r>
    <phoneticPr fontId="14" type="noConversion"/>
  </si>
  <si>
    <r>
      <rPr>
        <b/>
        <sz val="10"/>
        <rFont val="宋体"/>
        <family val="3"/>
        <charset val="134"/>
      </rPr>
      <t>注释</t>
    </r>
    <phoneticPr fontId="14" type="noConversion"/>
  </si>
  <si>
    <r>
      <rPr>
        <b/>
        <sz val="10"/>
        <rFont val="宋体"/>
        <family val="3"/>
        <charset val="134"/>
      </rPr>
      <t>本年数</t>
    </r>
    <phoneticPr fontId="4" type="noConversion"/>
  </si>
  <si>
    <r>
      <rPr>
        <b/>
        <sz val="10"/>
        <rFont val="宋体"/>
        <family val="3"/>
        <charset val="134"/>
      </rPr>
      <t>上年数</t>
    </r>
    <phoneticPr fontId="4" type="noConversion"/>
  </si>
  <si>
    <r>
      <rPr>
        <b/>
        <sz val="10"/>
        <rFont val="宋体"/>
        <family val="3"/>
        <charset val="134"/>
      </rPr>
      <t>一、经营活动产生的现金流量：</t>
    </r>
    <phoneticPr fontId="14" type="noConversion"/>
  </si>
  <si>
    <r>
      <t xml:space="preserve">    </t>
    </r>
    <r>
      <rPr>
        <sz val="10"/>
        <rFont val="宋体"/>
        <family val="3"/>
        <charset val="134"/>
      </rPr>
      <t>销售商品、提供劳务收到的现金</t>
    </r>
    <phoneticPr fontId="14" type="noConversion"/>
  </si>
  <si>
    <r>
      <t xml:space="preserve">    </t>
    </r>
    <r>
      <rPr>
        <sz val="10"/>
        <rFont val="宋体"/>
        <family val="3"/>
        <charset val="134"/>
      </rPr>
      <t>客户存款和同业存放款项净增加额</t>
    </r>
    <phoneticPr fontId="14" type="noConversion"/>
  </si>
  <si>
    <r>
      <t xml:space="preserve">    </t>
    </r>
    <r>
      <rPr>
        <sz val="10"/>
        <rFont val="宋体"/>
        <family val="3"/>
        <charset val="134"/>
      </rPr>
      <t>向中央银行借款净增加额</t>
    </r>
    <phoneticPr fontId="14" type="noConversion"/>
  </si>
  <si>
    <r>
      <t xml:space="preserve">    </t>
    </r>
    <r>
      <rPr>
        <sz val="10"/>
        <rFont val="宋体"/>
        <family val="3"/>
        <charset val="134"/>
      </rPr>
      <t>向其他金融机构拆入资金净增加额</t>
    </r>
    <phoneticPr fontId="14" type="noConversion"/>
  </si>
  <si>
    <r>
      <t xml:space="preserve">    </t>
    </r>
    <r>
      <rPr>
        <sz val="10"/>
        <rFont val="宋体"/>
        <family val="3"/>
        <charset val="134"/>
      </rPr>
      <t>收到原保险合同保费取得的现金</t>
    </r>
    <phoneticPr fontId="14" type="noConversion"/>
  </si>
  <si>
    <r>
      <t xml:space="preserve">    </t>
    </r>
    <r>
      <rPr>
        <sz val="10"/>
        <rFont val="宋体"/>
        <family val="3"/>
        <charset val="134"/>
      </rPr>
      <t>收到再保险业务现金净额</t>
    </r>
    <phoneticPr fontId="14" type="noConversion"/>
  </si>
  <si>
    <r>
      <t xml:space="preserve">    </t>
    </r>
    <r>
      <rPr>
        <sz val="10"/>
        <rFont val="宋体"/>
        <family val="3"/>
        <charset val="134"/>
      </rPr>
      <t>保户储金及投资款净增加额</t>
    </r>
    <phoneticPr fontId="14" type="noConversion"/>
  </si>
  <si>
    <r>
      <t xml:space="preserve">    </t>
    </r>
    <r>
      <rPr>
        <sz val="10"/>
        <rFont val="宋体"/>
        <family val="3"/>
        <charset val="134"/>
      </rPr>
      <t>处置以公允价值计量且其变动计入当期损益的金融资产净增加额</t>
    </r>
    <phoneticPr fontId="14" type="noConversion"/>
  </si>
  <si>
    <r>
      <t xml:space="preserve">    </t>
    </r>
    <r>
      <rPr>
        <sz val="10"/>
        <rFont val="宋体"/>
        <family val="3"/>
        <charset val="134"/>
      </rPr>
      <t>收取利息、手续费及佣金的现金</t>
    </r>
    <phoneticPr fontId="14" type="noConversion"/>
  </si>
  <si>
    <r>
      <t xml:space="preserve">    </t>
    </r>
    <r>
      <rPr>
        <sz val="10"/>
        <rFont val="宋体"/>
        <family val="3"/>
        <charset val="134"/>
      </rPr>
      <t>拆入资金净增加额</t>
    </r>
    <phoneticPr fontId="14" type="noConversion"/>
  </si>
  <si>
    <r>
      <t xml:space="preserve">    </t>
    </r>
    <r>
      <rPr>
        <sz val="10"/>
        <rFont val="宋体"/>
        <family val="3"/>
        <charset val="134"/>
      </rPr>
      <t>回购业务资金净增加额</t>
    </r>
    <phoneticPr fontId="14" type="noConversion"/>
  </si>
  <si>
    <r>
      <t xml:space="preserve">    </t>
    </r>
    <r>
      <rPr>
        <sz val="10"/>
        <rFont val="宋体"/>
        <family val="3"/>
        <charset val="134"/>
      </rPr>
      <t>收到的税费返还</t>
    </r>
    <phoneticPr fontId="14" type="noConversion"/>
  </si>
  <si>
    <r>
      <t xml:space="preserve">    </t>
    </r>
    <r>
      <rPr>
        <sz val="10"/>
        <rFont val="宋体"/>
        <family val="3"/>
        <charset val="134"/>
      </rPr>
      <t>收到其他与经营活动有关的现金</t>
    </r>
    <phoneticPr fontId="14" type="noConversion"/>
  </si>
  <si>
    <r>
      <rPr>
        <b/>
        <sz val="10"/>
        <rFont val="宋体"/>
        <family val="3"/>
        <charset val="134"/>
      </rPr>
      <t>经营活动现金流入小计</t>
    </r>
    <phoneticPr fontId="14" type="noConversion"/>
  </si>
  <si>
    <r>
      <t xml:space="preserve">    </t>
    </r>
    <r>
      <rPr>
        <sz val="10"/>
        <rFont val="宋体"/>
        <family val="3"/>
        <charset val="134"/>
      </rPr>
      <t>购买商品、接受劳务支付的现金</t>
    </r>
    <phoneticPr fontId="14" type="noConversion"/>
  </si>
  <si>
    <r>
      <t xml:space="preserve">    </t>
    </r>
    <r>
      <rPr>
        <sz val="10"/>
        <rFont val="宋体"/>
        <family val="3"/>
        <charset val="134"/>
      </rPr>
      <t>客户贷款及垫款净增加额</t>
    </r>
    <phoneticPr fontId="14" type="noConversion"/>
  </si>
  <si>
    <r>
      <t xml:space="preserve">    </t>
    </r>
    <r>
      <rPr>
        <sz val="10"/>
        <rFont val="宋体"/>
        <family val="3"/>
        <charset val="134"/>
      </rPr>
      <t>存放中央银行和同业款项净增加额</t>
    </r>
    <phoneticPr fontId="14" type="noConversion"/>
  </si>
  <si>
    <r>
      <t xml:space="preserve">    </t>
    </r>
    <r>
      <rPr>
        <sz val="10"/>
        <rFont val="宋体"/>
        <family val="3"/>
        <charset val="134"/>
      </rPr>
      <t>支付原保险合同赔付款项的现金</t>
    </r>
    <phoneticPr fontId="14" type="noConversion"/>
  </si>
  <si>
    <r>
      <t xml:space="preserve">    </t>
    </r>
    <r>
      <rPr>
        <sz val="10"/>
        <rFont val="宋体"/>
        <family val="3"/>
        <charset val="134"/>
      </rPr>
      <t>支付利息、手续费及佣金的现金</t>
    </r>
    <phoneticPr fontId="14" type="noConversion"/>
  </si>
  <si>
    <r>
      <t xml:space="preserve">    </t>
    </r>
    <r>
      <rPr>
        <sz val="10"/>
        <rFont val="宋体"/>
        <family val="3"/>
        <charset val="134"/>
      </rPr>
      <t>支付保单红利的现金</t>
    </r>
    <phoneticPr fontId="14" type="noConversion"/>
  </si>
  <si>
    <r>
      <t xml:space="preserve">    </t>
    </r>
    <r>
      <rPr>
        <sz val="10"/>
        <rFont val="宋体"/>
        <family val="3"/>
        <charset val="134"/>
      </rPr>
      <t>支付给职工以及为职工支付的现金</t>
    </r>
    <phoneticPr fontId="14" type="noConversion"/>
  </si>
  <si>
    <r>
      <t xml:space="preserve">    </t>
    </r>
    <r>
      <rPr>
        <sz val="10"/>
        <rFont val="宋体"/>
        <family val="3"/>
        <charset val="134"/>
      </rPr>
      <t>支付的各项税费</t>
    </r>
    <phoneticPr fontId="14" type="noConversion"/>
  </si>
  <si>
    <r>
      <t xml:space="preserve">    </t>
    </r>
    <r>
      <rPr>
        <sz val="10"/>
        <rFont val="宋体"/>
        <family val="3"/>
        <charset val="134"/>
      </rPr>
      <t>支付其他与经营活动有关的现金</t>
    </r>
    <phoneticPr fontId="14" type="noConversion"/>
  </si>
  <si>
    <r>
      <rPr>
        <b/>
        <sz val="10"/>
        <rFont val="宋体"/>
        <family val="3"/>
        <charset val="134"/>
      </rPr>
      <t>经营活动现金流出小计</t>
    </r>
    <phoneticPr fontId="14" type="noConversion"/>
  </si>
  <si>
    <r>
      <rPr>
        <b/>
        <sz val="10"/>
        <rFont val="宋体"/>
        <family val="3"/>
        <charset val="134"/>
      </rPr>
      <t>经营活动产生的现金流量净额</t>
    </r>
    <phoneticPr fontId="14" type="noConversion"/>
  </si>
  <si>
    <r>
      <rPr>
        <b/>
        <sz val="10"/>
        <rFont val="宋体"/>
        <family val="3"/>
        <charset val="134"/>
      </rPr>
      <t>二、投资活动产生的现金流量：</t>
    </r>
    <phoneticPr fontId="14" type="noConversion"/>
  </si>
  <si>
    <r>
      <t xml:space="preserve">    </t>
    </r>
    <r>
      <rPr>
        <sz val="10"/>
        <rFont val="宋体"/>
        <family val="3"/>
        <charset val="134"/>
      </rPr>
      <t>收回投资收到的现金</t>
    </r>
    <phoneticPr fontId="14" type="noConversion"/>
  </si>
  <si>
    <r>
      <t xml:space="preserve">    </t>
    </r>
    <r>
      <rPr>
        <sz val="10"/>
        <rFont val="宋体"/>
        <family val="3"/>
        <charset val="134"/>
      </rPr>
      <t>取得投资收益收到的现金</t>
    </r>
    <phoneticPr fontId="14" type="noConversion"/>
  </si>
  <si>
    <r>
      <t xml:space="preserve">    </t>
    </r>
    <r>
      <rPr>
        <sz val="10"/>
        <rFont val="宋体"/>
        <family val="3"/>
        <charset val="134"/>
      </rPr>
      <t>处置固定资产、无形资产和其他长期资产收回的现金净额</t>
    </r>
    <phoneticPr fontId="14" type="noConversion"/>
  </si>
  <si>
    <r>
      <t xml:space="preserve">    </t>
    </r>
    <r>
      <rPr>
        <sz val="10"/>
        <rFont val="宋体"/>
        <family val="3"/>
        <charset val="134"/>
      </rPr>
      <t>处置子公司及其他营业单位收到的现金净额</t>
    </r>
    <phoneticPr fontId="14" type="noConversion"/>
  </si>
  <si>
    <r>
      <t xml:space="preserve">    </t>
    </r>
    <r>
      <rPr>
        <sz val="10"/>
        <rFont val="宋体"/>
        <family val="3"/>
        <charset val="134"/>
      </rPr>
      <t>收到其他与投资活动有关的现金</t>
    </r>
    <phoneticPr fontId="14" type="noConversion"/>
  </si>
  <si>
    <r>
      <rPr>
        <b/>
        <sz val="10"/>
        <rFont val="宋体"/>
        <family val="3"/>
        <charset val="134"/>
      </rPr>
      <t>投资活动现金流入小计</t>
    </r>
    <phoneticPr fontId="14" type="noConversion"/>
  </si>
  <si>
    <r>
      <t xml:space="preserve">    </t>
    </r>
    <r>
      <rPr>
        <sz val="10"/>
        <rFont val="宋体"/>
        <family val="3"/>
        <charset val="134"/>
      </rPr>
      <t>购建固定资产、无形资产和其他长期资产支付的现金</t>
    </r>
    <phoneticPr fontId="14" type="noConversion"/>
  </si>
  <si>
    <r>
      <t xml:space="preserve">    </t>
    </r>
    <r>
      <rPr>
        <sz val="10"/>
        <rFont val="宋体"/>
        <family val="3"/>
        <charset val="134"/>
      </rPr>
      <t>投资支付的现金</t>
    </r>
    <phoneticPr fontId="14" type="noConversion"/>
  </si>
  <si>
    <r>
      <t xml:space="preserve">    </t>
    </r>
    <r>
      <rPr>
        <sz val="10"/>
        <rFont val="宋体"/>
        <family val="3"/>
        <charset val="134"/>
      </rPr>
      <t>质押贷款净增加额</t>
    </r>
    <phoneticPr fontId="14" type="noConversion"/>
  </si>
  <si>
    <r>
      <t xml:space="preserve">    </t>
    </r>
    <r>
      <rPr>
        <sz val="10"/>
        <rFont val="宋体"/>
        <family val="3"/>
        <charset val="134"/>
      </rPr>
      <t>取得子公司及其他营业单位支付的现金净额</t>
    </r>
    <r>
      <rPr>
        <sz val="10"/>
        <rFont val="Arial"/>
        <family val="2"/>
      </rPr>
      <t xml:space="preserve"> </t>
    </r>
    <phoneticPr fontId="14" type="noConversion"/>
  </si>
  <si>
    <r>
      <t xml:space="preserve">    </t>
    </r>
    <r>
      <rPr>
        <sz val="10"/>
        <rFont val="宋体"/>
        <family val="3"/>
        <charset val="134"/>
      </rPr>
      <t>支付其他与投资活动有关的现金</t>
    </r>
    <phoneticPr fontId="14" type="noConversion"/>
  </si>
  <si>
    <r>
      <rPr>
        <b/>
        <sz val="10"/>
        <rFont val="宋体"/>
        <family val="3"/>
        <charset val="134"/>
      </rPr>
      <t>投资活动现金流出小计</t>
    </r>
    <phoneticPr fontId="14" type="noConversion"/>
  </si>
  <si>
    <r>
      <rPr>
        <b/>
        <sz val="10"/>
        <rFont val="宋体"/>
        <family val="3"/>
        <charset val="134"/>
      </rPr>
      <t>投资活动产生的现金流量净额</t>
    </r>
    <phoneticPr fontId="14" type="noConversion"/>
  </si>
  <si>
    <r>
      <rPr>
        <b/>
        <sz val="10"/>
        <rFont val="宋体"/>
        <family val="3"/>
        <charset val="134"/>
      </rPr>
      <t>三、筹资活动产生的现金流量：</t>
    </r>
    <phoneticPr fontId="14" type="noConversion"/>
  </si>
  <si>
    <r>
      <t xml:space="preserve">    </t>
    </r>
    <r>
      <rPr>
        <sz val="10"/>
        <rFont val="宋体"/>
        <family val="3"/>
        <charset val="134"/>
      </rPr>
      <t>吸收投资收到的现金</t>
    </r>
    <phoneticPr fontId="14" type="noConversion"/>
  </si>
  <si>
    <r>
      <t xml:space="preserve">    </t>
    </r>
    <r>
      <rPr>
        <sz val="10"/>
        <rFont val="宋体"/>
        <family val="3"/>
        <charset val="134"/>
      </rPr>
      <t>其中：子公司吸收少数股东投资收到的现金</t>
    </r>
    <phoneticPr fontId="14" type="noConversion"/>
  </si>
  <si>
    <r>
      <t xml:space="preserve">    </t>
    </r>
    <r>
      <rPr>
        <sz val="10"/>
        <rFont val="宋体"/>
        <family val="3"/>
        <charset val="134"/>
      </rPr>
      <t>取得借款收到的现金</t>
    </r>
    <phoneticPr fontId="14" type="noConversion"/>
  </si>
  <si>
    <r>
      <t xml:space="preserve">    </t>
    </r>
    <r>
      <rPr>
        <sz val="10"/>
        <rFont val="宋体"/>
        <family val="3"/>
        <charset val="134"/>
      </rPr>
      <t>发行债券收到的现金</t>
    </r>
    <phoneticPr fontId="14" type="noConversion"/>
  </si>
  <si>
    <r>
      <t xml:space="preserve">    </t>
    </r>
    <r>
      <rPr>
        <sz val="10"/>
        <rFont val="宋体"/>
        <family val="3"/>
        <charset val="134"/>
      </rPr>
      <t>收到其他与筹资活动有关的现金</t>
    </r>
    <phoneticPr fontId="14" type="noConversion"/>
  </si>
  <si>
    <r>
      <rPr>
        <b/>
        <sz val="10"/>
        <rFont val="宋体"/>
        <family val="3"/>
        <charset val="134"/>
      </rPr>
      <t>筹资活动现金流入小计</t>
    </r>
    <phoneticPr fontId="14" type="noConversion"/>
  </si>
  <si>
    <r>
      <t xml:space="preserve">    </t>
    </r>
    <r>
      <rPr>
        <sz val="10"/>
        <rFont val="宋体"/>
        <family val="3"/>
        <charset val="134"/>
      </rPr>
      <t>偿还债务支付的现金</t>
    </r>
    <phoneticPr fontId="14" type="noConversion"/>
  </si>
  <si>
    <r>
      <t xml:space="preserve">    </t>
    </r>
    <r>
      <rPr>
        <sz val="10"/>
        <rFont val="宋体"/>
        <family val="3"/>
        <charset val="134"/>
      </rPr>
      <t>分配股利、利润或偿付利息支付的现金</t>
    </r>
    <phoneticPr fontId="14" type="noConversion"/>
  </si>
  <si>
    <r>
      <t xml:space="preserve">    </t>
    </r>
    <r>
      <rPr>
        <sz val="10"/>
        <rFont val="宋体"/>
        <family val="3"/>
        <charset val="134"/>
      </rPr>
      <t>其中：子公司支付给少数股东的股利、利润</t>
    </r>
    <phoneticPr fontId="14" type="noConversion"/>
  </si>
  <si>
    <r>
      <t xml:space="preserve">    </t>
    </r>
    <r>
      <rPr>
        <sz val="10"/>
        <rFont val="宋体"/>
        <family val="3"/>
        <charset val="134"/>
      </rPr>
      <t>支付其他与筹资活动有关的现金</t>
    </r>
    <phoneticPr fontId="14" type="noConversion"/>
  </si>
  <si>
    <r>
      <rPr>
        <b/>
        <sz val="10"/>
        <rFont val="宋体"/>
        <family val="3"/>
        <charset val="134"/>
      </rPr>
      <t>筹资活动现金流出小计</t>
    </r>
    <phoneticPr fontId="14" type="noConversion"/>
  </si>
  <si>
    <r>
      <rPr>
        <b/>
        <sz val="10"/>
        <rFont val="宋体"/>
        <family val="3"/>
        <charset val="134"/>
      </rPr>
      <t>筹资活动产生的现金流量净额</t>
    </r>
    <phoneticPr fontId="14" type="noConversion"/>
  </si>
  <si>
    <r>
      <rPr>
        <b/>
        <sz val="10"/>
        <rFont val="宋体"/>
        <family val="3"/>
        <charset val="134"/>
      </rPr>
      <t>四、汇率变动对现金及现金等价物的影响</t>
    </r>
    <phoneticPr fontId="14" type="noConversion"/>
  </si>
  <si>
    <r>
      <rPr>
        <b/>
        <sz val="10"/>
        <rFont val="宋体"/>
        <family val="3"/>
        <charset val="134"/>
      </rPr>
      <t>五、现金及现金等价物净增加额</t>
    </r>
    <phoneticPr fontId="14" type="noConversion"/>
  </si>
  <si>
    <r>
      <t xml:space="preserve">     </t>
    </r>
    <r>
      <rPr>
        <sz val="10"/>
        <rFont val="宋体"/>
        <family val="3"/>
        <charset val="134"/>
      </rPr>
      <t>加：期初现金及现金等价物余额</t>
    </r>
    <phoneticPr fontId="14" type="noConversion"/>
  </si>
  <si>
    <r>
      <rPr>
        <b/>
        <sz val="10"/>
        <rFont val="宋体"/>
        <family val="3"/>
        <charset val="134"/>
      </rPr>
      <t>六、期末现金及现金等价物余额</t>
    </r>
    <phoneticPr fontId="14" type="noConversion"/>
  </si>
  <si>
    <r>
      <rPr>
        <b/>
        <sz val="10"/>
        <rFont val="宋体"/>
        <family val="3"/>
        <charset val="134"/>
      </rPr>
      <t>载于第</t>
    </r>
    <r>
      <rPr>
        <b/>
        <sz val="10"/>
        <rFont val="Arial"/>
        <family val="2"/>
      </rPr>
      <t>×</t>
    </r>
    <r>
      <rPr>
        <b/>
        <sz val="10"/>
        <rFont val="宋体"/>
        <family val="3"/>
        <charset val="134"/>
      </rPr>
      <t>页至第</t>
    </r>
    <r>
      <rPr>
        <b/>
        <sz val="10"/>
        <rFont val="Arial"/>
        <family val="2"/>
      </rPr>
      <t>××</t>
    </r>
    <r>
      <rPr>
        <b/>
        <sz val="10"/>
        <rFont val="宋体"/>
        <family val="3"/>
        <charset val="134"/>
      </rPr>
      <t>页的财务报表附注是本财务报表的组成部分</t>
    </r>
    <phoneticPr fontId="4" type="noConversion"/>
  </si>
  <si>
    <r>
      <rPr>
        <b/>
        <sz val="10"/>
        <rFont val="宋体"/>
        <family val="3"/>
        <charset val="134"/>
      </rPr>
      <t>第</t>
    </r>
    <r>
      <rPr>
        <b/>
        <sz val="10"/>
        <rFont val="Arial"/>
        <family val="2"/>
      </rPr>
      <t>×</t>
    </r>
    <r>
      <rPr>
        <b/>
        <sz val="10"/>
        <rFont val="宋体"/>
        <family val="3"/>
        <charset val="134"/>
      </rPr>
      <t>页至第</t>
    </r>
    <r>
      <rPr>
        <b/>
        <sz val="10"/>
        <rFont val="Arial"/>
        <family val="2"/>
      </rPr>
      <t>××</t>
    </r>
    <r>
      <rPr>
        <b/>
        <sz val="10"/>
        <rFont val="宋体"/>
        <family val="3"/>
        <charset val="134"/>
      </rPr>
      <t>页的财务报表由以下人士签署：</t>
    </r>
    <phoneticPr fontId="4" type="noConversion"/>
  </si>
  <si>
    <r>
      <rPr>
        <b/>
        <sz val="10"/>
        <rFont val="宋体"/>
        <family val="3"/>
        <charset val="134"/>
      </rPr>
      <t>法定代表人：</t>
    </r>
    <r>
      <rPr>
        <b/>
        <sz val="10"/>
        <rFont val="Arial"/>
        <family val="2"/>
      </rPr>
      <t xml:space="preserve">                                      </t>
    </r>
    <r>
      <rPr>
        <b/>
        <sz val="10"/>
        <rFont val="宋体"/>
        <family val="3"/>
        <charset val="134"/>
      </rPr>
      <t>主管会计工作负责人：</t>
    </r>
    <r>
      <rPr>
        <b/>
        <sz val="10"/>
        <rFont val="Arial"/>
        <family val="2"/>
      </rPr>
      <t xml:space="preserve">                                 </t>
    </r>
    <r>
      <rPr>
        <b/>
        <sz val="10"/>
        <rFont val="宋体"/>
        <family val="3"/>
        <charset val="134"/>
      </rPr>
      <t>会计机构负责人：</t>
    </r>
    <r>
      <rPr>
        <b/>
        <sz val="10"/>
        <rFont val="Arial"/>
        <family val="2"/>
      </rPr>
      <t xml:space="preserve">  </t>
    </r>
    <phoneticPr fontId="14" type="noConversion"/>
  </si>
  <si>
    <r>
      <rPr>
        <sz val="10"/>
        <color indexed="12"/>
        <rFont val="宋体"/>
        <family val="3"/>
        <charset val="134"/>
      </rPr>
      <t>勾稽关系检查：</t>
    </r>
    <phoneticPr fontId="4" type="noConversion"/>
  </si>
  <si>
    <r>
      <rPr>
        <sz val="10"/>
        <color indexed="12"/>
        <rFont val="宋体"/>
        <family val="3"/>
        <charset val="134"/>
      </rPr>
      <t>现金及现金等价物净增加额合计检查</t>
    </r>
    <phoneticPr fontId="14" type="noConversion"/>
  </si>
  <si>
    <t>序号</t>
  </si>
  <si>
    <t>字段</t>
  </si>
  <si>
    <t>数据类型</t>
  </si>
  <si>
    <t>字段标题</t>
  </si>
  <si>
    <t>字段说明</t>
  </si>
  <si>
    <t>Stkcd</t>
  </si>
  <si>
    <t>Nvarchar</t>
  </si>
  <si>
    <t>证券代码</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</si>
  <si>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</si>
  <si>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</si>
  <si>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</si>
  <si>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</si>
  <si>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</si>
  <si>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</si>
  <si>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</si>
  <si>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</si>
  <si>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decimal</t>
  </si>
  <si>
    <t>货币资金</t>
  </si>
  <si>
    <t>衍生金融资产</t>
  </si>
  <si>
    <t>一年内到期的非流动资产</t>
  </si>
  <si>
    <t>其他流动资产</t>
  </si>
  <si>
    <t>定期存款</t>
  </si>
  <si>
    <t>工程物资</t>
  </si>
  <si>
    <t>固定资产清理</t>
  </si>
  <si>
    <t>开发支出</t>
  </si>
  <si>
    <t>长期待摊费用</t>
  </si>
  <si>
    <t>递延所得税资产</t>
  </si>
  <si>
    <t>其他非流动资产</t>
  </si>
  <si>
    <t>非流动资产合计</t>
  </si>
  <si>
    <t>资产总计</t>
  </si>
  <si>
    <t>向中央银行借款</t>
  </si>
  <si>
    <t>吸收存款及同业存放</t>
  </si>
  <si>
    <t>拆入资金</t>
  </si>
  <si>
    <t>衍生金融负债</t>
  </si>
  <si>
    <t>应付票据</t>
  </si>
  <si>
    <t>应付账款</t>
  </si>
  <si>
    <t>预收款项</t>
  </si>
  <si>
    <t>卖出回购金融资产款</t>
  </si>
  <si>
    <t>应付手续费及佣金</t>
  </si>
  <si>
    <t>应付职工薪酬</t>
  </si>
  <si>
    <t>应交税费</t>
  </si>
  <si>
    <t>应付利息</t>
  </si>
  <si>
    <t>应付股利</t>
  </si>
  <si>
    <t>保险合同准备金</t>
  </si>
  <si>
    <t>其他应付款</t>
  </si>
  <si>
    <t>应付分保账款</t>
  </si>
  <si>
    <t>代理买卖证券款</t>
  </si>
  <si>
    <t>代理承销证券款</t>
  </si>
  <si>
    <t>一年内到期的非流动负债</t>
  </si>
  <si>
    <t>其他流动负债</t>
  </si>
  <si>
    <t>流动负债合计</t>
  </si>
  <si>
    <t>长期借款</t>
  </si>
  <si>
    <t>应付债券</t>
  </si>
  <si>
    <t>长期应付款</t>
  </si>
  <si>
    <t>专项应付款</t>
  </si>
  <si>
    <t>预计负债</t>
  </si>
  <si>
    <t>递延所得税负债</t>
  </si>
  <si>
    <t>其他非流动负债</t>
  </si>
  <si>
    <t>非流动负债合计</t>
  </si>
  <si>
    <t>负债合计</t>
  </si>
  <si>
    <t>其他权益工具</t>
  </si>
  <si>
    <t>资本公积</t>
  </si>
  <si>
    <t>盈余公积</t>
  </si>
  <si>
    <t>一般风险准备</t>
  </si>
  <si>
    <t>未分配利润</t>
  </si>
  <si>
    <t>专项储备</t>
  </si>
  <si>
    <t>其他综合收益</t>
  </si>
  <si>
    <t>少数股东权益</t>
  </si>
  <si>
    <t>A001101</t>
    <phoneticPr fontId="3" type="noConversion"/>
  </si>
  <si>
    <t>A001102</t>
  </si>
  <si>
    <t>A001103</t>
  </si>
  <si>
    <t>A001104</t>
  </si>
  <si>
    <t>A001105</t>
  </si>
  <si>
    <t>A001106</t>
  </si>
  <si>
    <t>A001107</t>
  </si>
  <si>
    <t>A001108</t>
  </si>
  <si>
    <t>A001109</t>
  </si>
  <si>
    <t>A001110</t>
  </si>
  <si>
    <t>A001111</t>
  </si>
  <si>
    <t>A001112</t>
  </si>
  <si>
    <t>A001113</t>
  </si>
  <si>
    <t>A001114</t>
  </si>
  <si>
    <t>A001115</t>
  </si>
  <si>
    <t>A001116</t>
  </si>
  <si>
    <t>A001117</t>
  </si>
  <si>
    <t>A001118</t>
  </si>
  <si>
    <t>A001119</t>
  </si>
  <si>
    <t>持有待售资产</t>
  </si>
  <si>
    <t>拆出资金</t>
  </si>
  <si>
    <t>应收票据</t>
  </si>
  <si>
    <t>应收账款</t>
  </si>
  <si>
    <t>预付款项</t>
  </si>
  <si>
    <t>应收保费</t>
  </si>
  <si>
    <t>应收分保账款</t>
  </si>
  <si>
    <t>应收分保合同准备金</t>
  </si>
  <si>
    <t>应收利息</t>
  </si>
  <si>
    <t>应收股利</t>
  </si>
  <si>
    <t>其他应收款</t>
  </si>
  <si>
    <t>买入返售金融资产</t>
  </si>
  <si>
    <t>存货</t>
  </si>
  <si>
    <t>流动资产合计</t>
    <phoneticPr fontId="3" type="noConversion"/>
  </si>
  <si>
    <t>A001100</t>
    <phoneticPr fontId="3" type="noConversion"/>
  </si>
  <si>
    <t>A001201</t>
    <phoneticPr fontId="3" type="noConversion"/>
  </si>
  <si>
    <t>A001202</t>
  </si>
  <si>
    <t>A001203</t>
  </si>
  <si>
    <t>A001204</t>
  </si>
  <si>
    <t>A001205</t>
  </si>
  <si>
    <t>A001206</t>
  </si>
  <si>
    <t>A001207</t>
  </si>
  <si>
    <t>A001208</t>
  </si>
  <si>
    <t>A001209</t>
  </si>
  <si>
    <t>A001210</t>
  </si>
  <si>
    <t>A001211</t>
  </si>
  <si>
    <t>A001212</t>
  </si>
  <si>
    <t>A001213</t>
  </si>
  <si>
    <t>A001214</t>
  </si>
  <si>
    <t>A001215</t>
  </si>
  <si>
    <t>A001216</t>
  </si>
  <si>
    <t>A001217</t>
  </si>
  <si>
    <t>A001218</t>
  </si>
  <si>
    <t>A001200</t>
    <phoneticPr fontId="3" type="noConversion"/>
  </si>
  <si>
    <t>A001000</t>
    <phoneticPr fontId="3" type="noConversion"/>
  </si>
  <si>
    <t>decimal</t>
    <phoneticPr fontId="3" type="noConversion"/>
  </si>
  <si>
    <t>以公允价值计量且其变动计入当期损益的金融负债</t>
  </si>
  <si>
    <t>A002101</t>
    <phoneticPr fontId="3" type="noConversion"/>
  </si>
  <si>
    <t>A002102</t>
  </si>
  <si>
    <t>A002103</t>
  </si>
  <si>
    <t>A002104</t>
  </si>
  <si>
    <t>A002105</t>
  </si>
  <si>
    <t>A002106</t>
  </si>
  <si>
    <t>A002107</t>
  </si>
  <si>
    <t>A002108</t>
  </si>
  <si>
    <t>A002109</t>
  </si>
  <si>
    <t>A002110</t>
  </si>
  <si>
    <t>A002111</t>
  </si>
  <si>
    <t>A002112</t>
  </si>
  <si>
    <t>A002113</t>
  </si>
  <si>
    <t>A002114</t>
  </si>
  <si>
    <t>A002115</t>
  </si>
  <si>
    <t>A002116</t>
  </si>
  <si>
    <t>A002117</t>
  </si>
  <si>
    <t>A002118</t>
  </si>
  <si>
    <t>A002119</t>
  </si>
  <si>
    <t>A002120</t>
  </si>
  <si>
    <t>A002121</t>
  </si>
  <si>
    <t>A002122</t>
  </si>
  <si>
    <t>A002123</t>
  </si>
  <si>
    <t>A002100</t>
    <phoneticPr fontId="3" type="noConversion"/>
  </si>
  <si>
    <t>A002201</t>
    <phoneticPr fontId="3" type="noConversion"/>
  </si>
  <si>
    <t>A002202</t>
  </si>
  <si>
    <t>A002203</t>
  </si>
  <si>
    <t>A002204</t>
  </si>
  <si>
    <t>A002205</t>
  </si>
  <si>
    <t>A002206</t>
  </si>
  <si>
    <t>A002207</t>
  </si>
  <si>
    <t>A002208</t>
  </si>
  <si>
    <t>A002209</t>
  </si>
  <si>
    <t>A002200</t>
    <phoneticPr fontId="3" type="noConversion"/>
  </si>
  <si>
    <t>A002000</t>
    <phoneticPr fontId="3" type="noConversion"/>
  </si>
  <si>
    <t>股东权益合计</t>
  </si>
  <si>
    <t>负债和股东权益总计</t>
  </si>
  <si>
    <t>A003100</t>
    <phoneticPr fontId="3" type="noConversion"/>
  </si>
  <si>
    <t>A003101</t>
    <phoneticPr fontId="3" type="noConversion"/>
  </si>
  <si>
    <t>A003102</t>
  </si>
  <si>
    <t>A003103</t>
  </si>
  <si>
    <t>A003104</t>
  </si>
  <si>
    <t>A003105</t>
  </si>
  <si>
    <t>A003106</t>
  </si>
  <si>
    <t>A003107</t>
  </si>
  <si>
    <t>A003108</t>
  </si>
  <si>
    <t>A003109</t>
  </si>
  <si>
    <t>A003200</t>
    <phoneticPr fontId="3" type="noConversion"/>
  </si>
  <si>
    <t>A003300</t>
    <phoneticPr fontId="3" type="noConversion"/>
  </si>
  <si>
    <t>A004000</t>
    <phoneticPr fontId="3" type="noConversion"/>
  </si>
  <si>
    <t>发放委托贷款及垫款</t>
  </si>
  <si>
    <t>可供出售金融资产</t>
  </si>
  <si>
    <t>持有至到期投资</t>
  </si>
  <si>
    <t>长期应收款</t>
  </si>
  <si>
    <t>长期股权投资</t>
  </si>
  <si>
    <t>投资性房地产</t>
  </si>
  <si>
    <t>固定资产</t>
  </si>
  <si>
    <t>在建工程</t>
  </si>
  <si>
    <t>生产性生物资产</t>
  </si>
  <si>
    <t>油气资产</t>
  </si>
  <si>
    <t>无形资产</t>
  </si>
  <si>
    <t>商誉</t>
  </si>
  <si>
    <t>短期借款  </t>
  </si>
  <si>
    <t>持有待售负债</t>
  </si>
  <si>
    <t>长期应付职工薪酬</t>
  </si>
  <si>
    <t>递延收益</t>
  </si>
  <si>
    <t>股本</t>
  </si>
  <si>
    <t>减：库存股</t>
  </si>
  <si>
    <t>归属于母公司股东权益合计</t>
  </si>
  <si>
    <t>指上市公司所在的交易所公布的代码。</t>
  </si>
  <si>
    <t>指会计报表日，统一用10位字符表示，如1999-12-31。</t>
  </si>
  <si>
    <t>利息收入</t>
  </si>
  <si>
    <t>利息支出</t>
  </si>
  <si>
    <t>已赚保费</t>
  </si>
  <si>
    <t>手续费及佣金收入</t>
  </si>
  <si>
    <t>手续费及佣金支出</t>
  </si>
  <si>
    <t>退保金</t>
  </si>
  <si>
    <t>赔付支出净额</t>
  </si>
  <si>
    <t>保单红利支出</t>
  </si>
  <si>
    <t>分保费用</t>
  </si>
  <si>
    <t>销售费用</t>
  </si>
  <si>
    <t>管理费用</t>
  </si>
  <si>
    <t>财务费用</t>
  </si>
  <si>
    <t>资产减值损失</t>
  </si>
  <si>
    <t>归属于少数股东的其他综合收益的税后净额</t>
  </si>
  <si>
    <t>B001100</t>
    <phoneticPr fontId="3" type="noConversion"/>
  </si>
  <si>
    <t>B001101</t>
    <phoneticPr fontId="3" type="noConversion"/>
  </si>
  <si>
    <t>B001102</t>
  </si>
  <si>
    <t>B001103</t>
  </si>
  <si>
    <t>B001104</t>
  </si>
  <si>
    <t>B002101</t>
    <phoneticPr fontId="3" type="noConversion"/>
  </si>
  <si>
    <t>B002102</t>
  </si>
  <si>
    <t>B002103</t>
  </si>
  <si>
    <t>B002104</t>
  </si>
  <si>
    <t>B002105</t>
  </si>
  <si>
    <t>B002106</t>
  </si>
  <si>
    <t>B002107</t>
  </si>
  <si>
    <t>B002108</t>
  </si>
  <si>
    <t>B002109</t>
  </si>
  <si>
    <t>B002110</t>
  </si>
  <si>
    <t>B002111</t>
  </si>
  <si>
    <t>B002112</t>
  </si>
  <si>
    <t>B002113</t>
  </si>
  <si>
    <t>B002201</t>
    <phoneticPr fontId="3" type="noConversion"/>
  </si>
  <si>
    <t>B002202</t>
  </si>
  <si>
    <t>B002203</t>
  </si>
  <si>
    <t>B002204</t>
  </si>
  <si>
    <t>B002205</t>
  </si>
  <si>
    <t>B003100</t>
    <phoneticPr fontId="3" type="noConversion"/>
  </si>
  <si>
    <t>B004100</t>
    <phoneticPr fontId="3" type="noConversion"/>
  </si>
  <si>
    <t>B003201</t>
    <phoneticPr fontId="3" type="noConversion"/>
  </si>
  <si>
    <t>B003202</t>
  </si>
  <si>
    <t>B004201</t>
    <phoneticPr fontId="3" type="noConversion"/>
  </si>
  <si>
    <t>B005101</t>
    <phoneticPr fontId="3" type="noConversion"/>
  </si>
  <si>
    <t>B005102</t>
  </si>
  <si>
    <t>B005201</t>
    <phoneticPr fontId="3" type="noConversion"/>
  </si>
  <si>
    <t>B005202</t>
    <phoneticPr fontId="3" type="noConversion"/>
  </si>
  <si>
    <t>B005000</t>
    <phoneticPr fontId="3" type="noConversion"/>
  </si>
  <si>
    <t>B002100</t>
    <phoneticPr fontId="3" type="noConversion"/>
  </si>
  <si>
    <t>B006100</t>
    <phoneticPr fontId="3" type="noConversion"/>
  </si>
  <si>
    <t>B006101</t>
    <phoneticPr fontId="3" type="noConversion"/>
  </si>
  <si>
    <t>B006102</t>
    <phoneticPr fontId="3" type="noConversion"/>
  </si>
  <si>
    <t>B007100</t>
    <phoneticPr fontId="3" type="noConversion"/>
  </si>
  <si>
    <t>B007101</t>
    <phoneticPr fontId="3" type="noConversion"/>
  </si>
  <si>
    <t>B007102</t>
    <phoneticPr fontId="3" type="noConversion"/>
  </si>
  <si>
    <t>B008101</t>
    <phoneticPr fontId="3" type="noConversion"/>
  </si>
  <si>
    <t>B008102</t>
    <phoneticPr fontId="3" type="noConversion"/>
  </si>
  <si>
    <t>提取保险合同准备金净额</t>
  </si>
  <si>
    <t>税金及附加</t>
  </si>
  <si>
    <t>其他收益</t>
  </si>
  <si>
    <t>归属母公司股东的其他综合收益的税后净额</t>
  </si>
  <si>
    <t>归属于母公司股东的综合收益总额</t>
  </si>
  <si>
    <t>归属于少数股东的综合收益总额</t>
  </si>
  <si>
    <t>销售商品、提供劳务收到的现金</t>
  </si>
  <si>
    <t>客户存款和同业存放款项净增加额</t>
  </si>
  <si>
    <t>向中央银行借款净增加额</t>
  </si>
  <si>
    <t>向其他金融机构拆入资金净增加额</t>
  </si>
  <si>
    <t>收到原保险合同保费取得的现金</t>
  </si>
  <si>
    <t>收到再保险业务现金净额</t>
  </si>
  <si>
    <t>保户储金及投资款净增加额</t>
  </si>
  <si>
    <t>收取利息、手续费及佣金的现金</t>
  </si>
  <si>
    <t>拆入资金净增加额</t>
  </si>
  <si>
    <t>回购业务资金净增加额</t>
  </si>
  <si>
    <t>收到的税费返还</t>
  </si>
  <si>
    <t>购买商品、接受劳务支付的现金</t>
  </si>
  <si>
    <t>客户贷款及垫款净增加额</t>
  </si>
  <si>
    <t>存放中央银行和同业款项净增加额</t>
  </si>
  <si>
    <t>支付原保险合同赔付款项的现金</t>
  </si>
  <si>
    <t>支付利息、手续费及佣金的现金</t>
  </si>
  <si>
    <t>支付保单红利的现金</t>
  </si>
  <si>
    <t>支付给职工以及为职工支付的现金</t>
  </si>
  <si>
    <t>支付的各项税费</t>
  </si>
  <si>
    <t>支付其他与经营活动有关的现金</t>
  </si>
  <si>
    <t>经营活动产生的现金流量净额</t>
  </si>
  <si>
    <t>收回投资收到的现金</t>
  </si>
  <si>
    <t>取得投资收益收到的现金</t>
  </si>
  <si>
    <t>处置固定资产、无形资产和其他长期资产收回的现金净额</t>
  </si>
  <si>
    <t>处置子公司及其他营业单位收到的现金净额</t>
  </si>
  <si>
    <t>购建固定资产、无形资产和其他长期资产支付的现金</t>
  </si>
  <si>
    <t>投资支付的现金</t>
  </si>
  <si>
    <t>质押贷款净增加额</t>
  </si>
  <si>
    <t>取得子公司及其他营业单位支付的现金净额</t>
  </si>
  <si>
    <t>支付其他与投资活动有关的现金</t>
  </si>
  <si>
    <t>投资活动产生的现金流量净额</t>
  </si>
  <si>
    <t>吸收投资收到的现金</t>
  </si>
  <si>
    <t>其中：子公司吸收少数股东投资收到的现金</t>
  </si>
  <si>
    <t>发行债券收到的现金</t>
  </si>
  <si>
    <t>取得借款收到的现金</t>
  </si>
  <si>
    <t>收到其他与筹资活动有关的现金</t>
  </si>
  <si>
    <t>偿还债务支付的现金</t>
  </si>
  <si>
    <t>分配股利、利润或偿付利息支付的现金</t>
  </si>
  <si>
    <t>decimal</t>
    <phoneticPr fontId="3" type="noConversion"/>
  </si>
  <si>
    <t>经营活动现金流入小计</t>
  </si>
  <si>
    <t>经营活动现金流出小计</t>
  </si>
  <si>
    <t>投资活动现金流入小计</t>
  </si>
  <si>
    <t>投资活动现金流出小计</t>
  </si>
  <si>
    <t>筹资活动现金流入小计</t>
  </si>
  <si>
    <t>筹资活动现金流出小计</t>
  </si>
  <si>
    <t>筹资活动产生的现金流量净额</t>
  </si>
  <si>
    <t>C001101</t>
    <phoneticPr fontId="3" type="noConversion"/>
  </si>
  <si>
    <t>C001102</t>
  </si>
  <si>
    <t>C001103</t>
  </si>
  <si>
    <t>C001104</t>
  </si>
  <si>
    <t>C001105</t>
  </si>
  <si>
    <t>C001106</t>
  </si>
  <si>
    <t>C001107</t>
  </si>
  <si>
    <t>C001108</t>
  </si>
  <si>
    <t>C001109</t>
  </si>
  <si>
    <t>C001110</t>
  </si>
  <si>
    <t>C001111</t>
  </si>
  <si>
    <t>C001112</t>
  </si>
  <si>
    <t>C001113</t>
  </si>
  <si>
    <t>C001100</t>
    <phoneticPr fontId="3" type="noConversion"/>
  </si>
  <si>
    <t>C001201</t>
    <phoneticPr fontId="3" type="noConversion"/>
  </si>
  <si>
    <t>C001202</t>
  </si>
  <si>
    <t>C001203</t>
  </si>
  <si>
    <t>C001204</t>
  </si>
  <si>
    <t>C001205</t>
  </si>
  <si>
    <t>C001206</t>
  </si>
  <si>
    <t>C001207</t>
  </si>
  <si>
    <t>C001208</t>
  </si>
  <si>
    <t>C001209</t>
  </si>
  <si>
    <t>C001200</t>
    <phoneticPr fontId="3" type="noConversion"/>
  </si>
  <si>
    <t>C001000</t>
    <phoneticPr fontId="3" type="noConversion"/>
  </si>
  <si>
    <t>C002101</t>
    <phoneticPr fontId="3" type="noConversion"/>
  </si>
  <si>
    <t>C002102</t>
  </si>
  <si>
    <t>C002103</t>
  </si>
  <si>
    <t>C002104</t>
  </si>
  <si>
    <t>C002105</t>
  </si>
  <si>
    <t>C002100</t>
    <phoneticPr fontId="3" type="noConversion"/>
  </si>
  <si>
    <t>C002201</t>
    <phoneticPr fontId="3" type="noConversion"/>
  </si>
  <si>
    <t>C002202</t>
  </si>
  <si>
    <t>C002203</t>
  </si>
  <si>
    <t>C002204</t>
  </si>
  <si>
    <t>C002205</t>
  </si>
  <si>
    <t>C002200</t>
    <phoneticPr fontId="3" type="noConversion"/>
  </si>
  <si>
    <t>C002000</t>
    <phoneticPr fontId="3" type="noConversion"/>
  </si>
  <si>
    <t>C003101</t>
    <phoneticPr fontId="3" type="noConversion"/>
  </si>
  <si>
    <t>C003102</t>
  </si>
  <si>
    <t>C003103</t>
  </si>
  <si>
    <t>C003104</t>
  </si>
  <si>
    <t>C003105</t>
  </si>
  <si>
    <t>C003100</t>
    <phoneticPr fontId="3" type="noConversion"/>
  </si>
  <si>
    <t>C003201</t>
    <phoneticPr fontId="3" type="noConversion"/>
  </si>
  <si>
    <t>C003202</t>
  </si>
  <si>
    <t>C003203</t>
  </si>
  <si>
    <t>C003204</t>
  </si>
  <si>
    <t>C003200</t>
    <phoneticPr fontId="3" type="noConversion"/>
  </si>
  <si>
    <t>C003000</t>
    <phoneticPr fontId="3" type="noConversion"/>
  </si>
  <si>
    <t>C004000</t>
    <phoneticPr fontId="3" type="noConversion"/>
  </si>
  <si>
    <t>C005000</t>
    <phoneticPr fontId="3" type="noConversion"/>
  </si>
  <si>
    <t>C006000</t>
    <phoneticPr fontId="3" type="noConversion"/>
  </si>
  <si>
    <t>C005001</t>
    <phoneticPr fontId="3" type="noConversion"/>
  </si>
  <si>
    <t>处置以公允价值计量且其变动计入当期损益的金融资产净增加额</t>
  </si>
  <si>
    <t>收到其他与经营活动有关的现金</t>
  </si>
  <si>
    <t>收到其他与投资活动有关的现金</t>
  </si>
  <si>
    <t>其中：子公司支付给少数股东的股利、利润</t>
  </si>
  <si>
    <t>支付其他与筹资活动有关的现金</t>
  </si>
  <si>
    <t>汇率变动对现金及现金等价物的影响</t>
    <phoneticPr fontId="3" type="noConversion"/>
  </si>
  <si>
    <t>现金及现金等价物净增加额</t>
    <phoneticPr fontId="3" type="noConversion"/>
  </si>
  <si>
    <t>期初现金及现金等价物余额</t>
    <phoneticPr fontId="3" type="noConversion"/>
  </si>
  <si>
    <t>期末现金及现金等价物余额</t>
    <phoneticPr fontId="3" type="noConversion"/>
  </si>
  <si>
    <t>年度区间</t>
  </si>
  <si>
    <t>1、合并会计报表；2、母公司会计报表。</t>
  </si>
  <si>
    <t>项目</t>
  </si>
  <si>
    <t>货币资金明细项目，原文摘录</t>
  </si>
  <si>
    <t>货币资金中明细项目的期初数</t>
  </si>
  <si>
    <t>货币资金中明细项目的期末数</t>
  </si>
  <si>
    <t>Ntext</t>
  </si>
  <si>
    <t>说明</t>
  </si>
  <si>
    <t>其他无法归类于上的相关内容</t>
  </si>
  <si>
    <t>期初数</t>
    <phoneticPr fontId="3" type="noConversion"/>
  </si>
  <si>
    <t>期末数</t>
    <phoneticPr fontId="3" type="noConversion"/>
  </si>
  <si>
    <t>Fn001a01</t>
    <phoneticPr fontId="3" type="noConversion"/>
  </si>
  <si>
    <t>Fn001a02</t>
  </si>
  <si>
    <t>Fn001a03</t>
  </si>
  <si>
    <t>Fn001a04</t>
  </si>
  <si>
    <t>结算备付金</t>
    <phoneticPr fontId="3" type="noConversion"/>
  </si>
  <si>
    <t>以公允价值计量且其变动计入当期损益的金融资产</t>
    <phoneticPr fontId="3" type="noConversion"/>
  </si>
  <si>
    <t>Fn001a0101</t>
    <phoneticPr fontId="3" type="noConversion"/>
  </si>
  <si>
    <t>Nvarchar</t>
    <phoneticPr fontId="3" type="noConversion"/>
  </si>
  <si>
    <t>合计</t>
  </si>
  <si>
    <t>库存现金</t>
    <phoneticPr fontId="3" type="noConversion"/>
  </si>
  <si>
    <t>Fn001a0102</t>
    <phoneticPr fontId="3" type="noConversion"/>
  </si>
  <si>
    <t>银行存款</t>
    <phoneticPr fontId="3" type="noConversion"/>
  </si>
  <si>
    <t>Fn001a0103</t>
    <phoneticPr fontId="3" type="noConversion"/>
  </si>
  <si>
    <t>其他货币资金</t>
    <phoneticPr fontId="3" type="noConversion"/>
  </si>
  <si>
    <t>Fn001a0104</t>
    <phoneticPr fontId="3" type="noConversion"/>
  </si>
  <si>
    <t>合计</t>
    <phoneticPr fontId="3" type="noConversion"/>
  </si>
  <si>
    <t>Fn001a0105</t>
    <phoneticPr fontId="3" type="noConversion"/>
  </si>
  <si>
    <t>Nvarchar</t>
    <phoneticPr fontId="3" type="noConversion"/>
  </si>
  <si>
    <t>其中：存放在境外的款项总额</t>
    <phoneticPr fontId="3" type="noConversion"/>
  </si>
  <si>
    <t>以公允价值计量且其变动计入当期损益的金融资产明细项目，原文摘录</t>
    <phoneticPr fontId="3" type="noConversion"/>
  </si>
  <si>
    <t>以公允价值计量且其变动计入当期损益的金融资产中明细项目的期初数</t>
    <phoneticPr fontId="3" type="noConversion"/>
  </si>
  <si>
    <t>以公允价值计量且其变动计入当期损益的金融资产中明细项目的期末数</t>
    <phoneticPr fontId="3" type="noConversion"/>
  </si>
  <si>
    <t>Fn002a01</t>
    <phoneticPr fontId="3" type="noConversion"/>
  </si>
  <si>
    <t>Fn002a02</t>
  </si>
  <si>
    <t>Fn002a03</t>
  </si>
  <si>
    <t>Fn002a04</t>
  </si>
  <si>
    <t>Fn002a0101</t>
    <phoneticPr fontId="3" type="noConversion"/>
  </si>
  <si>
    <t>交易性金融资产</t>
    <phoneticPr fontId="3" type="noConversion"/>
  </si>
  <si>
    <t>Fn001a010101</t>
    <phoneticPr fontId="3" type="noConversion"/>
  </si>
  <si>
    <t>Fn001a010102</t>
  </si>
  <si>
    <t>Fn001a010103</t>
  </si>
  <si>
    <t>其中：债务工具投资</t>
  </si>
  <si>
    <t>权益工具投资</t>
  </si>
  <si>
    <t>其他</t>
  </si>
  <si>
    <t>债务工具投资</t>
    <phoneticPr fontId="3" type="noConversion"/>
  </si>
  <si>
    <t>Fn001a010104</t>
  </si>
  <si>
    <t>Fn002a0102</t>
    <phoneticPr fontId="3" type="noConversion"/>
  </si>
  <si>
    <t>指定为以公允价值计量且其变动计入当期损益的金融资产</t>
    <phoneticPr fontId="3" type="noConversion"/>
  </si>
  <si>
    <t>Fn002a010201</t>
    <phoneticPr fontId="3" type="noConversion"/>
  </si>
  <si>
    <t>Fn002a010202</t>
  </si>
  <si>
    <t>Fn002a010203</t>
  </si>
  <si>
    <t>Fn002a0103</t>
    <phoneticPr fontId="3" type="noConversion"/>
  </si>
  <si>
    <t>Fn003a01</t>
    <phoneticPr fontId="3" type="noConversion"/>
  </si>
  <si>
    <t>Fn003a02</t>
  </si>
  <si>
    <t>Fn003a03</t>
  </si>
  <si>
    <t>Fn003a04</t>
  </si>
  <si>
    <t>衍生金融资产明细项目，原文摘录</t>
    <phoneticPr fontId="3" type="noConversion"/>
  </si>
  <si>
    <t>衍生金融资产中明细项目的期初数</t>
    <phoneticPr fontId="3" type="noConversion"/>
  </si>
  <si>
    <t>衍生金融资产中明细项目的期末数</t>
    <phoneticPr fontId="3" type="noConversion"/>
  </si>
  <si>
    <t>Fn004a01</t>
    <phoneticPr fontId="3" type="noConversion"/>
  </si>
  <si>
    <t>Fn004a02</t>
  </si>
  <si>
    <t>Fn004a03</t>
  </si>
  <si>
    <t>Fn004a04</t>
  </si>
  <si>
    <t>应收票据明细项目，原文摘录</t>
    <phoneticPr fontId="3" type="noConversion"/>
  </si>
  <si>
    <t>应收票据中明细项目的期初数</t>
    <phoneticPr fontId="3" type="noConversion"/>
  </si>
  <si>
    <t>应收票据中明细项目的期末数</t>
    <phoneticPr fontId="3" type="noConversion"/>
  </si>
  <si>
    <t>Fn004a0101</t>
    <phoneticPr fontId="3" type="noConversion"/>
  </si>
  <si>
    <t>Fn004a0102</t>
  </si>
  <si>
    <t>Fn004a0103</t>
  </si>
  <si>
    <t>银行承兑汇票</t>
  </si>
  <si>
    <t>商业承兑汇票</t>
  </si>
  <si>
    <t>合  计</t>
  </si>
  <si>
    <t>年末已质押金额</t>
    <phoneticPr fontId="3" type="noConversion"/>
  </si>
  <si>
    <t>Fn004b01</t>
    <phoneticPr fontId="3" type="noConversion"/>
  </si>
  <si>
    <t>Fn004b02</t>
  </si>
  <si>
    <t>应收票据中年末已质押金额</t>
    <phoneticPr fontId="3" type="noConversion"/>
  </si>
  <si>
    <t>Fn004c01</t>
    <phoneticPr fontId="3" type="noConversion"/>
  </si>
  <si>
    <t>Fn004c02</t>
    <phoneticPr fontId="3" type="noConversion"/>
  </si>
  <si>
    <t>Fn004c03</t>
  </si>
  <si>
    <t>年末终止确认金额</t>
    <phoneticPr fontId="3" type="noConversion"/>
  </si>
  <si>
    <t>应收票据中年末终止确认金额</t>
    <phoneticPr fontId="3" type="noConversion"/>
  </si>
  <si>
    <t>年末未终止确认金额</t>
    <phoneticPr fontId="3" type="noConversion"/>
  </si>
  <si>
    <t>应收票据中年末未终止确认金额</t>
    <phoneticPr fontId="3" type="noConversion"/>
  </si>
  <si>
    <t>年末转应收账款金额</t>
    <phoneticPr fontId="3" type="noConversion"/>
  </si>
  <si>
    <t>应收票据中年末转应收账款金额</t>
    <phoneticPr fontId="3" type="noConversion"/>
  </si>
  <si>
    <t>Fn004d01</t>
    <phoneticPr fontId="3" type="noConversion"/>
  </si>
  <si>
    <t>Fn004d02</t>
    <phoneticPr fontId="3" type="noConversion"/>
  </si>
  <si>
    <t>期末账面余额</t>
    <phoneticPr fontId="3" type="noConversion"/>
  </si>
  <si>
    <t>应收账款期末余额</t>
    <phoneticPr fontId="3" type="noConversion"/>
  </si>
  <si>
    <t>期末账面余额比例</t>
    <phoneticPr fontId="3" type="noConversion"/>
  </si>
  <si>
    <t>期末应收账款账面余额比例</t>
    <phoneticPr fontId="3" type="noConversion"/>
  </si>
  <si>
    <t>Fn005a02</t>
  </si>
  <si>
    <t>Fn005a03</t>
  </si>
  <si>
    <t>Fn005a04</t>
  </si>
  <si>
    <t>Fn005a05</t>
  </si>
  <si>
    <t>Fn005a06</t>
  </si>
  <si>
    <t>Fn005a07</t>
  </si>
  <si>
    <t>Fn005a08</t>
  </si>
  <si>
    <t>Fn005a09</t>
  </si>
  <si>
    <t>Fn005a10</t>
  </si>
  <si>
    <t>Fn005a11</t>
  </si>
  <si>
    <t>期末坏账准备余额</t>
    <phoneticPr fontId="3" type="noConversion"/>
  </si>
  <si>
    <t>期末坏账准备计提比例</t>
    <phoneticPr fontId="3" type="noConversion"/>
  </si>
  <si>
    <t>期末账面价值</t>
    <phoneticPr fontId="3" type="noConversion"/>
  </si>
  <si>
    <t>期末应收账款净值</t>
    <phoneticPr fontId="3" type="noConversion"/>
  </si>
  <si>
    <t>期初账面余额</t>
  </si>
  <si>
    <t>期初账面余额比例</t>
  </si>
  <si>
    <t>期初坏账准备余额</t>
  </si>
  <si>
    <t>期初坏账准备计提比例</t>
  </si>
  <si>
    <t>期初账面价值</t>
  </si>
  <si>
    <t>Fn005a0101</t>
    <phoneticPr fontId="3" type="noConversion"/>
  </si>
  <si>
    <t>Fn005a0102</t>
  </si>
  <si>
    <t>Fn005a0103</t>
  </si>
  <si>
    <t>单项金额重大并单独计提坏账准备的应收账款</t>
  </si>
  <si>
    <t>按信用风险特征组合计提坏账准备的应收账款</t>
  </si>
  <si>
    <t>单项金额不重大但单独计提坏账准备的应收账款</t>
  </si>
  <si>
    <t>Fn005a0104</t>
  </si>
  <si>
    <t>应收账款（按单位）</t>
    <phoneticPr fontId="3" type="noConversion"/>
  </si>
  <si>
    <t>单项金额重大的应收款单位名称</t>
    <phoneticPr fontId="3" type="noConversion"/>
  </si>
  <si>
    <t>Fn005b01</t>
    <phoneticPr fontId="3" type="noConversion"/>
  </si>
  <si>
    <t>Fn005b02</t>
  </si>
  <si>
    <t>Fn005b03</t>
  </si>
  <si>
    <t>Fn005b04</t>
  </si>
  <si>
    <t>Fn005b05</t>
  </si>
  <si>
    <t>计提理由</t>
    <phoneticPr fontId="3" type="noConversion"/>
  </si>
  <si>
    <t>Nvarchar</t>
    <phoneticPr fontId="3" type="noConversion"/>
  </si>
  <si>
    <t>Ntext</t>
    <phoneticPr fontId="3" type="noConversion"/>
  </si>
  <si>
    <t>Ntext</t>
    <phoneticPr fontId="3" type="noConversion"/>
  </si>
  <si>
    <t>Fn005c01</t>
    <phoneticPr fontId="3" type="noConversion"/>
  </si>
  <si>
    <t>账龄</t>
    <phoneticPr fontId="3" type="noConversion"/>
  </si>
  <si>
    <t>Fn005c02</t>
  </si>
  <si>
    <t>Fn005c03</t>
  </si>
  <si>
    <t>Fn005c04</t>
  </si>
  <si>
    <t>应收账款账龄</t>
    <phoneticPr fontId="3" type="noConversion"/>
  </si>
  <si>
    <t>Fn005a01</t>
    <phoneticPr fontId="3" type="noConversion"/>
  </si>
  <si>
    <t>类别</t>
    <phoneticPr fontId="3" type="noConversion"/>
  </si>
  <si>
    <t>1,2,3,4见应收账款其他应收款分类明细</t>
    <phoneticPr fontId="3" type="noConversion"/>
  </si>
  <si>
    <t>1、代表应收账款，2、代表其他应收款</t>
    <phoneticPr fontId="3" type="noConversion"/>
  </si>
  <si>
    <t>科目名称</t>
    <phoneticPr fontId="3" type="noConversion"/>
  </si>
  <si>
    <t>应收账款</t>
    <phoneticPr fontId="3" type="noConversion"/>
  </si>
  <si>
    <t>其他应收款</t>
    <phoneticPr fontId="3" type="noConversion"/>
  </si>
  <si>
    <t>Fn005a0001</t>
    <phoneticPr fontId="3" type="noConversion"/>
  </si>
  <si>
    <t>Fn005a0002</t>
  </si>
  <si>
    <t>Fn005a00</t>
    <phoneticPr fontId="3" type="noConversion"/>
  </si>
  <si>
    <t>Fn005b00</t>
    <phoneticPr fontId="3" type="noConversion"/>
  </si>
  <si>
    <t>Fn005c00</t>
    <phoneticPr fontId="3" type="noConversion"/>
  </si>
  <si>
    <t>Fn005c0102</t>
  </si>
  <si>
    <t>Fn005c0103</t>
  </si>
  <si>
    <t>Fn005c0104</t>
  </si>
  <si>
    <t>Fn005c0105</t>
  </si>
  <si>
    <t>Fn005c0106</t>
  </si>
  <si>
    <t>Fn005c0107</t>
  </si>
  <si>
    <t>[其中：6个月以内]</t>
  </si>
  <si>
    <t>[7-12个月]</t>
  </si>
  <si>
    <t>1年以内小计</t>
  </si>
  <si>
    <t>1至2年</t>
  </si>
  <si>
    <t>2至3年</t>
  </si>
  <si>
    <t>3至4年</t>
  </si>
  <si>
    <t>4至5年</t>
  </si>
  <si>
    <t>5年以上</t>
  </si>
  <si>
    <t>Fn005c010101</t>
    <phoneticPr fontId="3" type="noConversion"/>
  </si>
  <si>
    <t>Fn005c010102</t>
  </si>
  <si>
    <t>Fn005c0101</t>
    <phoneticPr fontId="3" type="noConversion"/>
  </si>
  <si>
    <t>Fn005d00</t>
    <phoneticPr fontId="3" type="noConversion"/>
  </si>
  <si>
    <t>Fn005d01</t>
  </si>
  <si>
    <t>Fn005d02</t>
  </si>
  <si>
    <t>本期计提金额</t>
    <phoneticPr fontId="3" type="noConversion"/>
  </si>
  <si>
    <t>本期收回或转回金额</t>
    <phoneticPr fontId="3" type="noConversion"/>
  </si>
  <si>
    <t>Fn005e00</t>
    <phoneticPr fontId="3" type="noConversion"/>
  </si>
  <si>
    <t>Fn005e01</t>
  </si>
  <si>
    <t>Fn005e02</t>
  </si>
  <si>
    <t>单位名称</t>
    <phoneticPr fontId="3" type="noConversion"/>
  </si>
  <si>
    <t>本期收回或转回金额</t>
    <phoneticPr fontId="3" type="noConversion"/>
  </si>
  <si>
    <t>收回方式</t>
    <phoneticPr fontId="3" type="noConversion"/>
  </si>
  <si>
    <t>Fn005e03</t>
  </si>
  <si>
    <t>Ntext</t>
    <phoneticPr fontId="3" type="noConversion"/>
  </si>
  <si>
    <t>实际核销的金额</t>
    <phoneticPr fontId="3" type="noConversion"/>
  </si>
  <si>
    <t>Fn005f00</t>
    <phoneticPr fontId="3" type="noConversion"/>
  </si>
  <si>
    <t>Fn005f01</t>
    <phoneticPr fontId="3" type="noConversion"/>
  </si>
  <si>
    <t>Fn005g00</t>
    <phoneticPr fontId="3" type="noConversion"/>
  </si>
  <si>
    <t>Fn005g01</t>
  </si>
  <si>
    <t>Fn005g02</t>
  </si>
  <si>
    <t>Fn005g03</t>
  </si>
  <si>
    <t>款项性质</t>
    <phoneticPr fontId="3" type="noConversion"/>
  </si>
  <si>
    <t>Fn005g04</t>
  </si>
  <si>
    <t>Fn005g05</t>
  </si>
  <si>
    <t>Fn005g06</t>
  </si>
  <si>
    <t>核销金额</t>
    <phoneticPr fontId="3" type="noConversion"/>
  </si>
  <si>
    <t>核销原因</t>
    <phoneticPr fontId="3" type="noConversion"/>
  </si>
  <si>
    <t>履行的核销程序</t>
    <phoneticPr fontId="3" type="noConversion"/>
  </si>
  <si>
    <t>是否因关联交易产生</t>
    <phoneticPr fontId="3" type="noConversion"/>
  </si>
  <si>
    <t>Fn005h00</t>
    <phoneticPr fontId="3" type="noConversion"/>
  </si>
  <si>
    <t>应收款项汇总金额</t>
    <phoneticPr fontId="3" type="noConversion"/>
  </si>
  <si>
    <t>计提的坏账汇总金额</t>
    <phoneticPr fontId="3" type="noConversion"/>
  </si>
  <si>
    <t>Fn005h01</t>
  </si>
  <si>
    <t>Fn005h02</t>
  </si>
  <si>
    <t>Fn005h03</t>
  </si>
  <si>
    <t>单位名称</t>
    <phoneticPr fontId="3" type="noConversion"/>
  </si>
  <si>
    <t>年末余额</t>
    <phoneticPr fontId="3" type="noConversion"/>
  </si>
  <si>
    <t>账龄</t>
    <phoneticPr fontId="3" type="noConversion"/>
  </si>
  <si>
    <t>占应收款项比例</t>
    <phoneticPr fontId="3" type="noConversion"/>
  </si>
  <si>
    <t>计提的坏账准备金额</t>
    <phoneticPr fontId="3" type="noConversion"/>
  </si>
  <si>
    <t>Fn005i00</t>
    <phoneticPr fontId="3" type="noConversion"/>
  </si>
  <si>
    <t>Fn005i01</t>
  </si>
  <si>
    <t>Fn005i02</t>
  </si>
  <si>
    <t>Fn005i03</t>
  </si>
  <si>
    <t>Fn005i04</t>
  </si>
  <si>
    <t>Fn005i05</t>
  </si>
  <si>
    <t>Fn005i06</t>
  </si>
  <si>
    <t>Fn005j00</t>
    <phoneticPr fontId="3" type="noConversion"/>
  </si>
  <si>
    <t>Fn005j01</t>
  </si>
  <si>
    <t>Fn005j02</t>
  </si>
  <si>
    <t>Fn005j03</t>
  </si>
  <si>
    <t>金融资产转移方式</t>
    <phoneticPr fontId="3" type="noConversion"/>
  </si>
  <si>
    <t>与终止确认相关的利得或损失</t>
    <phoneticPr fontId="3" type="noConversion"/>
  </si>
  <si>
    <t>终止确认的应收款金额</t>
    <phoneticPr fontId="3" type="noConversion"/>
  </si>
  <si>
    <t>项目</t>
    <phoneticPr fontId="3" type="noConversion"/>
  </si>
  <si>
    <t>年末金额</t>
    <phoneticPr fontId="3" type="noConversion"/>
  </si>
  <si>
    <t>Fn005k00</t>
    <phoneticPr fontId="3" type="noConversion"/>
  </si>
  <si>
    <t>Fn005k01</t>
    <phoneticPr fontId="3" type="noConversion"/>
  </si>
  <si>
    <t>Fn005k02</t>
    <phoneticPr fontId="3" type="noConversion"/>
  </si>
  <si>
    <t>款项性质</t>
    <phoneticPr fontId="3" type="noConversion"/>
  </si>
  <si>
    <t>Fn005l00</t>
    <phoneticPr fontId="3" type="noConversion"/>
  </si>
  <si>
    <t>Fn005l01</t>
  </si>
  <si>
    <t>Fn005l02</t>
  </si>
  <si>
    <t>Fn005l03</t>
  </si>
  <si>
    <t>期末金额</t>
    <phoneticPr fontId="3" type="noConversion"/>
  </si>
  <si>
    <t>期初金额</t>
    <phoneticPr fontId="3" type="noConversion"/>
  </si>
  <si>
    <t>政府补助目名称</t>
    <phoneticPr fontId="3" type="noConversion"/>
  </si>
  <si>
    <t>期末余额</t>
    <phoneticPr fontId="3" type="noConversion"/>
  </si>
  <si>
    <t>期末账龄</t>
    <phoneticPr fontId="3" type="noConversion"/>
  </si>
  <si>
    <t>预计收取的时间、金额及依据</t>
    <phoneticPr fontId="3" type="noConversion"/>
  </si>
  <si>
    <t>Fn005m00</t>
    <phoneticPr fontId="3" type="noConversion"/>
  </si>
  <si>
    <t>Fn005m01</t>
  </si>
  <si>
    <t>Fn005m02</t>
  </si>
  <si>
    <t>Fn005m03</t>
  </si>
  <si>
    <t>Fn005m04</t>
  </si>
  <si>
    <t>Fn005m05</t>
  </si>
  <si>
    <t>期末金额</t>
    <phoneticPr fontId="3" type="noConversion"/>
  </si>
  <si>
    <t>期末占比</t>
    <phoneticPr fontId="3" type="noConversion"/>
  </si>
  <si>
    <t>期初金额</t>
    <phoneticPr fontId="3" type="noConversion"/>
  </si>
  <si>
    <t>期初占比</t>
    <phoneticPr fontId="3" type="noConversion"/>
  </si>
  <si>
    <t>Fn006a01</t>
    <phoneticPr fontId="3" type="noConversion"/>
  </si>
  <si>
    <t>Fn006a02</t>
  </si>
  <si>
    <t>Fn006a03</t>
  </si>
  <si>
    <t>Fn006a04</t>
  </si>
  <si>
    <t>Fn006a05</t>
  </si>
  <si>
    <t>Fn006a06</t>
  </si>
  <si>
    <t>Ntext</t>
    <phoneticPr fontId="3" type="noConversion"/>
  </si>
  <si>
    <t>说明</t>
    <phoneticPr fontId="3" type="noConversion"/>
  </si>
  <si>
    <t>1、代表应收账款，2、代表其他应收款、3、预付款项</t>
    <phoneticPr fontId="3" type="noConversion"/>
  </si>
  <si>
    <t>委托贷款</t>
  </si>
  <si>
    <t>债券投资</t>
  </si>
  <si>
    <t>Fn007a01</t>
    <phoneticPr fontId="3" type="noConversion"/>
  </si>
  <si>
    <t>Fn007a02</t>
  </si>
  <si>
    <t>Fn007a03</t>
  </si>
  <si>
    <t>Fn007a04</t>
  </si>
  <si>
    <t>Fn007a0101</t>
    <phoneticPr fontId="3" type="noConversion"/>
  </si>
  <si>
    <t>Fn007a0102</t>
  </si>
  <si>
    <t>Fn007a0103</t>
  </si>
  <si>
    <t>Fn007a0104</t>
  </si>
  <si>
    <t>贷款单位</t>
    <phoneticPr fontId="3" type="noConversion"/>
  </si>
  <si>
    <t>逾期时间</t>
    <phoneticPr fontId="3" type="noConversion"/>
  </si>
  <si>
    <t>逾期原因</t>
    <phoneticPr fontId="3" type="noConversion"/>
  </si>
  <si>
    <t>是否发生减值及其判断依据</t>
    <phoneticPr fontId="3" type="noConversion"/>
  </si>
  <si>
    <t>Fn007b01</t>
    <phoneticPr fontId="3" type="noConversion"/>
  </si>
  <si>
    <t>Fn007b02</t>
  </si>
  <si>
    <t>Fn007b03</t>
  </si>
  <si>
    <t>Fn007b04</t>
  </si>
  <si>
    <t>Fn007b05</t>
  </si>
  <si>
    <t>项目（或被投资单位）</t>
    <phoneticPr fontId="3" type="noConversion"/>
  </si>
  <si>
    <t>Fn008a01</t>
    <phoneticPr fontId="3" type="noConversion"/>
  </si>
  <si>
    <t>Fn008a02</t>
  </si>
  <si>
    <t>Fn008a03</t>
  </si>
  <si>
    <t>Fn008a04</t>
  </si>
  <si>
    <t>未收回原因</t>
    <phoneticPr fontId="3" type="noConversion"/>
  </si>
  <si>
    <t>是否发生减值及其判断依据</t>
    <phoneticPr fontId="3" type="noConversion"/>
  </si>
  <si>
    <t>Fn008b01</t>
    <phoneticPr fontId="3" type="noConversion"/>
  </si>
  <si>
    <t>Fn008b02</t>
  </si>
  <si>
    <t>Fn008b03</t>
  </si>
  <si>
    <t>Fn008b04</t>
  </si>
  <si>
    <t>Fn008b05</t>
  </si>
  <si>
    <t>期末账面余额</t>
    <phoneticPr fontId="3" type="noConversion"/>
  </si>
  <si>
    <t>期末跌价准备金额</t>
    <phoneticPr fontId="3" type="noConversion"/>
  </si>
  <si>
    <t>Fn009a02</t>
  </si>
  <si>
    <t>Fn009a03</t>
  </si>
  <si>
    <t>Fn009a04</t>
  </si>
  <si>
    <t>Fn009a05</t>
  </si>
  <si>
    <t>Fn009a06</t>
  </si>
  <si>
    <t>Fn009a07</t>
  </si>
  <si>
    <t>期初账面余额</t>
    <phoneticPr fontId="3" type="noConversion"/>
  </si>
  <si>
    <t>期初跌价准备金额</t>
    <phoneticPr fontId="3" type="noConversion"/>
  </si>
  <si>
    <t>期初账面价值</t>
    <phoneticPr fontId="3" type="noConversion"/>
  </si>
  <si>
    <t>Fn009b01</t>
    <phoneticPr fontId="3" type="noConversion"/>
  </si>
  <si>
    <t>Fn009b02</t>
  </si>
  <si>
    <t>Fn009b03</t>
  </si>
  <si>
    <t>Fn009b04</t>
  </si>
  <si>
    <t>Fn009b05</t>
  </si>
  <si>
    <t>Fn009b06</t>
  </si>
  <si>
    <t>Fn009b07</t>
  </si>
  <si>
    <t>期初余额</t>
    <phoneticPr fontId="3" type="noConversion"/>
  </si>
  <si>
    <t>本期计提增加额</t>
    <phoneticPr fontId="3" type="noConversion"/>
  </si>
  <si>
    <t>本期其他增加额</t>
    <phoneticPr fontId="3" type="noConversion"/>
  </si>
  <si>
    <t>本期转回或转销金额</t>
    <phoneticPr fontId="3" type="noConversion"/>
  </si>
  <si>
    <t>本期其他减少额</t>
    <phoneticPr fontId="3" type="noConversion"/>
  </si>
  <si>
    <t>期末余额</t>
    <phoneticPr fontId="3" type="noConversion"/>
  </si>
  <si>
    <t>计提存货跌价准备的具体依据</t>
    <phoneticPr fontId="3" type="noConversion"/>
  </si>
  <si>
    <t>本年转回存货跌价准备的原因</t>
    <phoneticPr fontId="3" type="noConversion"/>
  </si>
  <si>
    <t>本年转销存货跌价准备的原因</t>
    <phoneticPr fontId="3" type="noConversion"/>
  </si>
  <si>
    <t>Ntext</t>
    <phoneticPr fontId="3" type="noConversion"/>
  </si>
  <si>
    <t>Fn009c01</t>
    <phoneticPr fontId="3" type="noConversion"/>
  </si>
  <si>
    <t>Fn009c02</t>
  </si>
  <si>
    <t>Fn009c03</t>
  </si>
  <si>
    <t>Fn009c04</t>
  </si>
  <si>
    <t>Fn009d01</t>
    <phoneticPr fontId="3" type="noConversion"/>
  </si>
  <si>
    <t>存货余额中含有借款费用资本化金额</t>
    <phoneticPr fontId="3" type="noConversion"/>
  </si>
  <si>
    <t>金额</t>
    <phoneticPr fontId="3" type="noConversion"/>
  </si>
  <si>
    <t>Nvarchar</t>
    <phoneticPr fontId="3" type="noConversion"/>
  </si>
  <si>
    <t>Fn009e01</t>
    <phoneticPr fontId="3" type="noConversion"/>
  </si>
  <si>
    <t>Fn009e02</t>
  </si>
  <si>
    <t>原材料</t>
  </si>
  <si>
    <t>在产品</t>
  </si>
  <si>
    <t>周转材料</t>
  </si>
  <si>
    <t>消耗性生物资产</t>
    <phoneticPr fontId="3" type="noConversion"/>
  </si>
  <si>
    <t>建造合同形成的已完工未结算资产</t>
    <phoneticPr fontId="3" type="noConversion"/>
  </si>
  <si>
    <t xml:space="preserve"> 合  计 </t>
    <phoneticPr fontId="3" type="noConversion"/>
  </si>
  <si>
    <t>库存商品（产成品）</t>
    <phoneticPr fontId="3" type="noConversion"/>
  </si>
  <si>
    <t>Fn009a01</t>
    <phoneticPr fontId="3" type="noConversion"/>
  </si>
  <si>
    <t>Fn009a0101</t>
    <phoneticPr fontId="3" type="noConversion"/>
  </si>
  <si>
    <t>Fn009a0102</t>
  </si>
  <si>
    <t>Fn009a0103</t>
  </si>
  <si>
    <t>Fn009a0104</t>
  </si>
  <si>
    <t>Fn009a0105</t>
  </si>
  <si>
    <t>Fn009a0106</t>
  </si>
  <si>
    <t>Fn009a0107</t>
  </si>
  <si>
    <t>期末账面价值</t>
    <phoneticPr fontId="3" type="noConversion"/>
  </si>
  <si>
    <t>公允价值</t>
    <phoneticPr fontId="3" type="noConversion"/>
  </si>
  <si>
    <t>预计出售费用</t>
    <phoneticPr fontId="3" type="noConversion"/>
  </si>
  <si>
    <t>出售原因、方式</t>
    <phoneticPr fontId="3" type="noConversion"/>
  </si>
  <si>
    <t>预计出售时间</t>
    <phoneticPr fontId="3" type="noConversion"/>
  </si>
  <si>
    <t>所属分部</t>
    <phoneticPr fontId="3" type="noConversion"/>
  </si>
  <si>
    <t>Fn010a01</t>
    <phoneticPr fontId="3" type="noConversion"/>
  </si>
  <si>
    <t>Fn010a02</t>
  </si>
  <si>
    <t>Fn010a03</t>
  </si>
  <si>
    <t>Fn010a04</t>
  </si>
  <si>
    <t>Fn010a05</t>
  </si>
  <si>
    <t>Fn010a06</t>
  </si>
  <si>
    <t>Fn010a07</t>
  </si>
  <si>
    <t>年初账面价值</t>
    <phoneticPr fontId="3" type="noConversion"/>
  </si>
  <si>
    <t>本年计提</t>
    <phoneticPr fontId="3" type="noConversion"/>
  </si>
  <si>
    <t>本期转回</t>
    <phoneticPr fontId="3" type="noConversion"/>
  </si>
  <si>
    <t>本期其他减少</t>
    <phoneticPr fontId="3" type="noConversion"/>
  </si>
  <si>
    <t>年末余额</t>
    <phoneticPr fontId="3" type="noConversion"/>
  </si>
  <si>
    <t>Fn010b01</t>
    <phoneticPr fontId="3" type="noConversion"/>
  </si>
  <si>
    <t>Fn010b02</t>
  </si>
  <si>
    <t>Fn010b03</t>
  </si>
  <si>
    <t>Fn010b04</t>
  </si>
  <si>
    <t>Fn010b05</t>
  </si>
  <si>
    <t>Fn010b06</t>
  </si>
  <si>
    <t>年初余额</t>
    <phoneticPr fontId="3" type="noConversion"/>
  </si>
  <si>
    <t>备注</t>
    <phoneticPr fontId="3" type="noConversion"/>
  </si>
  <si>
    <t>Fn011a02</t>
  </si>
  <si>
    <t>Fn011a03</t>
  </si>
  <si>
    <t>Fn011a04</t>
  </si>
  <si>
    <t>一年内到期的可供出售金融资产</t>
  </si>
  <si>
    <t>一年内到期的持有至到期投资</t>
  </si>
  <si>
    <t>一年内到期的长期应收款</t>
  </si>
  <si>
    <t>一年内到期的其他非流动资产（含委托贷款）</t>
  </si>
  <si>
    <t>Fn011a01</t>
    <phoneticPr fontId="3" type="noConversion"/>
  </si>
  <si>
    <t>Fn011a0101</t>
    <phoneticPr fontId="3" type="noConversion"/>
  </si>
  <si>
    <t>Fn011a0102</t>
  </si>
  <si>
    <t>Fn011a0103</t>
  </si>
  <si>
    <t>Fn011a0104</t>
  </si>
  <si>
    <t>Fn011a0105</t>
  </si>
  <si>
    <t>Fn012a02</t>
  </si>
  <si>
    <t>Fn012a03</t>
  </si>
  <si>
    <t>Fn012a04</t>
  </si>
  <si>
    <t>期初余额</t>
    <phoneticPr fontId="3" type="noConversion"/>
  </si>
  <si>
    <t>Fn012a01</t>
    <phoneticPr fontId="3" type="noConversion"/>
  </si>
  <si>
    <t>Fn012a0101</t>
    <phoneticPr fontId="3" type="noConversion"/>
  </si>
  <si>
    <t>Fn012a0102</t>
  </si>
  <si>
    <t>Fn012a0103</t>
  </si>
  <si>
    <t>理财产品</t>
    <phoneticPr fontId="3" type="noConversion"/>
  </si>
  <si>
    <t>可抵扣增值税金额</t>
    <phoneticPr fontId="3" type="noConversion"/>
  </si>
  <si>
    <t>期末减值准备</t>
    <phoneticPr fontId="3" type="noConversion"/>
  </si>
  <si>
    <t>Fn013a02</t>
  </si>
  <si>
    <t>Fn013a03</t>
  </si>
  <si>
    <t>Fn013a04</t>
  </si>
  <si>
    <t>Fn013a05</t>
  </si>
  <si>
    <t>Fn013a06</t>
  </si>
  <si>
    <t>Fn013a07</t>
  </si>
  <si>
    <t>期初减值准备</t>
    <phoneticPr fontId="3" type="noConversion"/>
  </si>
  <si>
    <t>可供出售金融资产分类</t>
    <phoneticPr fontId="3" type="noConversion"/>
  </si>
  <si>
    <t>Fn013b01</t>
    <phoneticPr fontId="3" type="noConversion"/>
  </si>
  <si>
    <t>Fn013b02</t>
  </si>
  <si>
    <t>Fn013b03</t>
  </si>
  <si>
    <t>Fn013b04</t>
  </si>
  <si>
    <t>Fn013b05</t>
  </si>
  <si>
    <t>可供出售权益工具</t>
  </si>
  <si>
    <t>可供出售债务工具</t>
  </si>
  <si>
    <t>Fn013a01</t>
    <phoneticPr fontId="3" type="noConversion"/>
  </si>
  <si>
    <t>Fn013a0101</t>
    <phoneticPr fontId="3" type="noConversion"/>
  </si>
  <si>
    <t>Fn013a0102</t>
  </si>
  <si>
    <t>Fn013a0103</t>
  </si>
  <si>
    <t>Fn013a0104</t>
  </si>
  <si>
    <t>Fn013a0105</t>
  </si>
  <si>
    <t>Fn013a0106</t>
  </si>
  <si>
    <t>按公允价值计量的</t>
    <phoneticPr fontId="3" type="noConversion"/>
  </si>
  <si>
    <t>按成本计量的</t>
    <phoneticPr fontId="3" type="noConversion"/>
  </si>
  <si>
    <t>Fn013c01</t>
    <phoneticPr fontId="3" type="noConversion"/>
  </si>
  <si>
    <t>Fn013c02</t>
  </si>
  <si>
    <t>Fn013c03</t>
  </si>
  <si>
    <t>Fn013c04</t>
  </si>
  <si>
    <t>被投资单位</t>
    <phoneticPr fontId="3" type="noConversion"/>
  </si>
  <si>
    <t>期初账面金额</t>
    <phoneticPr fontId="3" type="noConversion"/>
  </si>
  <si>
    <t>本期增加额</t>
    <phoneticPr fontId="3" type="noConversion"/>
  </si>
  <si>
    <t>本期减少额</t>
    <phoneticPr fontId="3" type="noConversion"/>
  </si>
  <si>
    <t>Fn013c05</t>
  </si>
  <si>
    <t>Fn013c06</t>
  </si>
  <si>
    <t>Fn013c07</t>
  </si>
  <si>
    <t>Fn013c08</t>
  </si>
  <si>
    <t>Fn013c09</t>
  </si>
  <si>
    <t>Fn013c10</t>
  </si>
  <si>
    <t>Fn013c11</t>
  </si>
  <si>
    <t>期末账面金额</t>
    <phoneticPr fontId="3" type="noConversion"/>
  </si>
  <si>
    <t>期初减值准备金额</t>
    <phoneticPr fontId="3" type="noConversion"/>
  </si>
  <si>
    <t>本期计提减值准备</t>
    <phoneticPr fontId="3" type="noConversion"/>
  </si>
  <si>
    <t>本期减值准备转销</t>
    <phoneticPr fontId="3" type="noConversion"/>
  </si>
  <si>
    <t>期末减值准备金额</t>
    <phoneticPr fontId="3" type="noConversion"/>
  </si>
  <si>
    <t>在被投资单位持股比例</t>
    <phoneticPr fontId="3" type="noConversion"/>
  </si>
  <si>
    <t>本年现金分红</t>
    <phoneticPr fontId="3" type="noConversion"/>
  </si>
  <si>
    <t>权益工具的成本/债务工具的摊余成本</t>
    <phoneticPr fontId="3" type="noConversion"/>
  </si>
  <si>
    <t>公允价值</t>
    <phoneticPr fontId="3" type="noConversion"/>
  </si>
  <si>
    <t>累计计入其他综合收益的公允价值变动金额</t>
    <phoneticPr fontId="3" type="noConversion"/>
  </si>
  <si>
    <t>已计提减值金额</t>
    <phoneticPr fontId="3" type="noConversion"/>
  </si>
  <si>
    <t>年初已计提减值余额</t>
    <phoneticPr fontId="3" type="noConversion"/>
  </si>
  <si>
    <t>本年计提</t>
    <phoneticPr fontId="3" type="noConversion"/>
  </si>
  <si>
    <t>其中：从其他综合收益转入</t>
    <phoneticPr fontId="3" type="noConversion"/>
  </si>
  <si>
    <t>本年减少</t>
    <phoneticPr fontId="3" type="noConversion"/>
  </si>
  <si>
    <t>其中：期后公允价值回升转回</t>
    <phoneticPr fontId="3" type="noConversion"/>
  </si>
  <si>
    <t>年末已计提减值余额</t>
    <phoneticPr fontId="3" type="noConversion"/>
  </si>
  <si>
    <t>Fn013d01</t>
    <phoneticPr fontId="3" type="noConversion"/>
  </si>
  <si>
    <t>Fn013d02</t>
  </si>
  <si>
    <t>Fn013d03</t>
  </si>
  <si>
    <t>Fn013d04</t>
  </si>
  <si>
    <t>Fn013d05</t>
  </si>
  <si>
    <t>Fn013d06</t>
  </si>
  <si>
    <t>Fn013d07</t>
  </si>
  <si>
    <t>Fn013a08</t>
  </si>
  <si>
    <t>说明</t>
    <phoneticPr fontId="3" type="noConversion"/>
  </si>
  <si>
    <t>Ntext</t>
    <phoneticPr fontId="3" type="noConversion"/>
  </si>
  <si>
    <t>可供出售权益工具项目</t>
    <phoneticPr fontId="3" type="noConversion"/>
  </si>
  <si>
    <t>投资成本</t>
    <phoneticPr fontId="3" type="noConversion"/>
  </si>
  <si>
    <t>公允价值相对于成本的下跌幅度</t>
  </si>
  <si>
    <t>年末公允价值</t>
    <phoneticPr fontId="3" type="noConversion"/>
  </si>
  <si>
    <t>持续下跌时间（个月）</t>
    <phoneticPr fontId="3" type="noConversion"/>
  </si>
  <si>
    <t>已计提减值金额</t>
    <phoneticPr fontId="3" type="noConversion"/>
  </si>
  <si>
    <t>未计提减值准备原因</t>
    <phoneticPr fontId="3" type="noConversion"/>
  </si>
  <si>
    <t>Fn013e01</t>
    <phoneticPr fontId="3" type="noConversion"/>
  </si>
  <si>
    <t>Fn013e02</t>
  </si>
  <si>
    <t>Fn013e03</t>
  </si>
  <si>
    <t>Fn013e04</t>
  </si>
  <si>
    <t>Fn013e05</t>
  </si>
  <si>
    <t>Fn013e06</t>
  </si>
  <si>
    <t>Fn013e07</t>
  </si>
  <si>
    <t>Fn014a01</t>
    <phoneticPr fontId="3" type="noConversion"/>
  </si>
  <si>
    <t>Fn014a02</t>
  </si>
  <si>
    <t>Fn014a03</t>
  </si>
  <si>
    <t>Fn014a04</t>
  </si>
  <si>
    <t>Fn014a05</t>
  </si>
  <si>
    <t>Fn014a06</t>
  </si>
  <si>
    <t>Fn014a07</t>
  </si>
  <si>
    <t>Fn014a08</t>
  </si>
  <si>
    <t>债券项目</t>
    <phoneticPr fontId="3" type="noConversion"/>
  </si>
  <si>
    <t>面值</t>
    <phoneticPr fontId="3" type="noConversion"/>
  </si>
  <si>
    <t>票面利率</t>
    <phoneticPr fontId="3" type="noConversion"/>
  </si>
  <si>
    <t>实际利率</t>
    <phoneticPr fontId="3" type="noConversion"/>
  </si>
  <si>
    <t>到期日</t>
    <phoneticPr fontId="3" type="noConversion"/>
  </si>
  <si>
    <t>Fn014b01</t>
    <phoneticPr fontId="3" type="noConversion"/>
  </si>
  <si>
    <t>Fn014b02</t>
  </si>
  <si>
    <t>Fn014b03</t>
  </si>
  <si>
    <t>Fn014b04</t>
  </si>
  <si>
    <t>Fn014b05</t>
  </si>
  <si>
    <t>Fn015a01</t>
    <phoneticPr fontId="3" type="noConversion"/>
  </si>
  <si>
    <t>Fn015a02</t>
  </si>
  <si>
    <t>Fn015a03</t>
  </si>
  <si>
    <t>Fn015a04</t>
  </si>
  <si>
    <t>Fn015a05</t>
  </si>
  <si>
    <t>年末账面价值</t>
    <phoneticPr fontId="3" type="noConversion"/>
  </si>
  <si>
    <t>期末减值准备</t>
    <phoneticPr fontId="3" type="noConversion"/>
  </si>
  <si>
    <t>Fn015a06</t>
  </si>
  <si>
    <t>Fn015a07</t>
  </si>
  <si>
    <t>Fn015a08</t>
  </si>
  <si>
    <t>期初减值准备</t>
    <phoneticPr fontId="3" type="noConversion"/>
  </si>
  <si>
    <t>期初账面价值</t>
    <phoneticPr fontId="3" type="noConversion"/>
  </si>
  <si>
    <t>折现率区间</t>
    <phoneticPr fontId="3" type="noConversion"/>
  </si>
  <si>
    <t>1、代表应收账款，2、代表其他应收款、3、长期应收款</t>
    <phoneticPr fontId="3" type="noConversion"/>
  </si>
  <si>
    <t>1、代表应收账款，2、代表其他应收款，3、长期应收款</t>
    <phoneticPr fontId="3" type="noConversion"/>
  </si>
  <si>
    <t>Fn015a09</t>
  </si>
  <si>
    <t>Ntext</t>
    <phoneticPr fontId="3" type="noConversion"/>
  </si>
  <si>
    <t>Fn016a01</t>
    <phoneticPr fontId="3" type="noConversion"/>
  </si>
  <si>
    <t>Fn016a02</t>
  </si>
  <si>
    <t>Fn016a03</t>
  </si>
  <si>
    <t>Fn016a04</t>
  </si>
  <si>
    <t>Fn016a05</t>
  </si>
  <si>
    <t>Fn016a06</t>
  </si>
  <si>
    <t>Fn016a07</t>
  </si>
  <si>
    <t>Fn016a08</t>
  </si>
  <si>
    <t>Fn016a09</t>
  </si>
  <si>
    <t>本期追加投资</t>
    <phoneticPr fontId="3" type="noConversion"/>
  </si>
  <si>
    <t>本期减少投资</t>
    <phoneticPr fontId="3" type="noConversion"/>
  </si>
  <si>
    <t>权益法下确认的投资收益</t>
    <phoneticPr fontId="3" type="noConversion"/>
  </si>
  <si>
    <t>其他综合收益调整</t>
    <phoneticPr fontId="3" type="noConversion"/>
  </si>
  <si>
    <t>其他权益变动</t>
    <phoneticPr fontId="3" type="noConversion"/>
  </si>
  <si>
    <t>宣告发放现金股利或利润</t>
    <phoneticPr fontId="3" type="noConversion"/>
  </si>
  <si>
    <t>Fn016a10</t>
  </si>
  <si>
    <t>Fn016a11</t>
  </si>
  <si>
    <t>Fn016a12</t>
  </si>
  <si>
    <t>计提减值准备</t>
    <phoneticPr fontId="3" type="noConversion"/>
  </si>
  <si>
    <t>年末余额</t>
    <phoneticPr fontId="3" type="noConversion"/>
  </si>
  <si>
    <t>减值准备年末余额</t>
    <phoneticPr fontId="3" type="noConversion"/>
  </si>
  <si>
    <t>本年增加额-其他</t>
    <phoneticPr fontId="3" type="noConversion"/>
  </si>
  <si>
    <t>本年减少额-处置金额</t>
    <phoneticPr fontId="3" type="noConversion"/>
  </si>
  <si>
    <t>Fn017a01</t>
    <phoneticPr fontId="3" type="noConversion"/>
  </si>
  <si>
    <t>Fn017a02</t>
  </si>
  <si>
    <t>Fn017a03</t>
  </si>
  <si>
    <t>Fn017a04</t>
  </si>
  <si>
    <t>Fn017a05</t>
  </si>
  <si>
    <t>Fn017a06</t>
  </si>
  <si>
    <t>Fn017a07</t>
  </si>
  <si>
    <t>Fn017a08</t>
  </si>
  <si>
    <t>Fn017a09</t>
  </si>
  <si>
    <t>Fn017a10</t>
  </si>
  <si>
    <t>Fn017a11</t>
  </si>
  <si>
    <t>Fn017a12</t>
  </si>
  <si>
    <t>Fn017a13</t>
  </si>
  <si>
    <t>Fn017a14</t>
  </si>
  <si>
    <t>Fn017a15</t>
  </si>
  <si>
    <t>Fn017a16</t>
  </si>
  <si>
    <t>Fn017a17</t>
  </si>
  <si>
    <t>Fn017a18</t>
  </si>
  <si>
    <t>Fn017a19</t>
  </si>
  <si>
    <t>Fn017a20</t>
  </si>
  <si>
    <t>Fn017a21</t>
  </si>
  <si>
    <t>Fn017a22</t>
  </si>
  <si>
    <t>Fn017a23</t>
  </si>
  <si>
    <t>Fn017a24</t>
  </si>
  <si>
    <t>Fn017a25</t>
  </si>
  <si>
    <t>Fn017a26</t>
  </si>
  <si>
    <t>Fn017a27</t>
  </si>
  <si>
    <t>Fn017a28</t>
  </si>
  <si>
    <t>Fn017a29</t>
  </si>
  <si>
    <t>本年原值增加额</t>
    <phoneticPr fontId="3" type="noConversion"/>
  </si>
  <si>
    <t>本年原值增加额-外购</t>
    <phoneticPr fontId="3" type="noConversion"/>
  </si>
  <si>
    <t>本年原值增加额-存货\固定资产\在建工程转入</t>
    <phoneticPr fontId="3" type="noConversion"/>
  </si>
  <si>
    <t>本年原值增加额-企业合并增加</t>
    <phoneticPr fontId="3" type="noConversion"/>
  </si>
  <si>
    <t>本年原值增加额-其他</t>
    <phoneticPr fontId="3" type="noConversion"/>
  </si>
  <si>
    <t>本年原值减少额</t>
    <phoneticPr fontId="3" type="noConversion"/>
  </si>
  <si>
    <t>本年原值减少额-处置金额</t>
    <phoneticPr fontId="3" type="noConversion"/>
  </si>
  <si>
    <t>本年原值减少额-其他转出</t>
    <phoneticPr fontId="3" type="noConversion"/>
  </si>
  <si>
    <t>本年原值减少额-其他</t>
    <phoneticPr fontId="3" type="noConversion"/>
  </si>
  <si>
    <t>期初原值金额</t>
    <phoneticPr fontId="3" type="noConversion"/>
  </si>
  <si>
    <t>期初原值金额</t>
    <phoneticPr fontId="3" type="noConversion"/>
  </si>
  <si>
    <t>期初累计摊销金额</t>
    <phoneticPr fontId="3" type="noConversion"/>
  </si>
  <si>
    <t>本期摊销增加额</t>
    <phoneticPr fontId="3" type="noConversion"/>
  </si>
  <si>
    <t>本期摊销增加额-计提或摊销</t>
    <phoneticPr fontId="3" type="noConversion"/>
  </si>
  <si>
    <t>本期摊销增加额-其他</t>
    <phoneticPr fontId="3" type="noConversion"/>
  </si>
  <si>
    <t>本期摊销减少额</t>
    <phoneticPr fontId="3" type="noConversion"/>
  </si>
  <si>
    <t>本期摊销减少额-处置</t>
    <phoneticPr fontId="3" type="noConversion"/>
  </si>
  <si>
    <t>本期摊销减少额-其他转出</t>
    <phoneticPr fontId="3" type="noConversion"/>
  </si>
  <si>
    <t>期末累计摊销金额</t>
    <phoneticPr fontId="3" type="noConversion"/>
  </si>
  <si>
    <t>期初减值准备金额</t>
    <phoneticPr fontId="3" type="noConversion"/>
  </si>
  <si>
    <t>本期减值准备增加额</t>
    <phoneticPr fontId="3" type="noConversion"/>
  </si>
  <si>
    <t>本期减值准备增加额-计提</t>
    <phoneticPr fontId="3" type="noConversion"/>
  </si>
  <si>
    <t>本期减值准备增加额-其他</t>
    <phoneticPr fontId="3" type="noConversion"/>
  </si>
  <si>
    <t>本期减值准备减少额</t>
    <phoneticPr fontId="3" type="noConversion"/>
  </si>
  <si>
    <t>本期减值准备减少额-处置</t>
    <phoneticPr fontId="3" type="noConversion"/>
  </si>
  <si>
    <t>本期减值准备减少额-其他转出</t>
    <phoneticPr fontId="3" type="noConversion"/>
  </si>
  <si>
    <t>期末减值准备金额</t>
    <phoneticPr fontId="3" type="noConversion"/>
  </si>
  <si>
    <t>Fn017a30</t>
  </si>
  <si>
    <t>期末账面价值</t>
    <phoneticPr fontId="3" type="noConversion"/>
  </si>
  <si>
    <t>Fn017a01</t>
    <phoneticPr fontId="3" type="noConversion"/>
  </si>
  <si>
    <t>Fn017a0101</t>
    <phoneticPr fontId="3" type="noConversion"/>
  </si>
  <si>
    <t>Fn017a0102</t>
  </si>
  <si>
    <t>Fn017a0103</t>
  </si>
  <si>
    <t>房屋、建筑物</t>
    <phoneticPr fontId="3" type="noConversion"/>
  </si>
  <si>
    <t>土地使用权</t>
    <phoneticPr fontId="3" type="noConversion"/>
  </si>
  <si>
    <t>Fn017a0104</t>
  </si>
  <si>
    <t>在建工程</t>
    <phoneticPr fontId="3" type="noConversion"/>
  </si>
  <si>
    <t>期初价值</t>
    <phoneticPr fontId="3" type="noConversion"/>
  </si>
  <si>
    <t>本年增加额</t>
    <phoneticPr fontId="3" type="noConversion"/>
  </si>
  <si>
    <t>本年增加额-外购</t>
    <phoneticPr fontId="3" type="noConversion"/>
  </si>
  <si>
    <t>本年增加额-存货\固定资产\在建工程转入</t>
    <phoneticPr fontId="3" type="noConversion"/>
  </si>
  <si>
    <t>本年增加额-企业合并增加</t>
    <phoneticPr fontId="3" type="noConversion"/>
  </si>
  <si>
    <t>本年减少额</t>
    <phoneticPr fontId="3" type="noConversion"/>
  </si>
  <si>
    <t>本年减少额-其他转出</t>
    <phoneticPr fontId="3" type="noConversion"/>
  </si>
  <si>
    <t>本年减少额-其他</t>
    <phoneticPr fontId="3" type="noConversion"/>
  </si>
  <si>
    <t>公允价值变动</t>
    <phoneticPr fontId="3" type="noConversion"/>
  </si>
  <si>
    <t>期末价值</t>
    <phoneticPr fontId="3" type="noConversion"/>
  </si>
  <si>
    <t>账面价值</t>
    <phoneticPr fontId="3" type="noConversion"/>
  </si>
  <si>
    <t>未办妥产权证书原因</t>
    <phoneticPr fontId="3" type="noConversion"/>
  </si>
  <si>
    <t>Fn017b00</t>
    <phoneticPr fontId="3" type="noConversion"/>
  </si>
  <si>
    <t>Fn017b01</t>
  </si>
  <si>
    <t>Fn017b02</t>
  </si>
  <si>
    <t>Fn017b03</t>
  </si>
  <si>
    <t>Fn018a01</t>
    <phoneticPr fontId="3" type="noConversion"/>
  </si>
  <si>
    <t>Fn018a02</t>
  </si>
  <si>
    <t>Fn018a03</t>
  </si>
  <si>
    <t>Fn018a04</t>
  </si>
  <si>
    <t>Fn018a05</t>
  </si>
  <si>
    <t>Fn018a06</t>
  </si>
  <si>
    <t>Fn018a07</t>
  </si>
  <si>
    <t>Fn018a08</t>
  </si>
  <si>
    <t>Fn018a09</t>
  </si>
  <si>
    <t>Fn018a10</t>
  </si>
  <si>
    <t>Fn018a11</t>
  </si>
  <si>
    <t>Fn018a12</t>
  </si>
  <si>
    <t>Fn018a13</t>
  </si>
  <si>
    <t>Fn018a14</t>
  </si>
  <si>
    <t>Fn018a15</t>
  </si>
  <si>
    <t>Fn018a16</t>
  </si>
  <si>
    <t>Fn018a17</t>
  </si>
  <si>
    <t>Fn018a18</t>
  </si>
  <si>
    <t>Fn018a19</t>
  </si>
  <si>
    <t>Fn018a20</t>
  </si>
  <si>
    <t>Fn018a21</t>
  </si>
  <si>
    <t>Fn018a22</t>
  </si>
  <si>
    <t>Fn018a23</t>
  </si>
  <si>
    <t>Fn018a24</t>
  </si>
  <si>
    <t>Fn018a25</t>
  </si>
  <si>
    <t>Fn018a26</t>
  </si>
  <si>
    <t>Fn018a27</t>
  </si>
  <si>
    <t>Fn018a28</t>
  </si>
  <si>
    <t>Fn018a29</t>
  </si>
  <si>
    <t>Fn018a30</t>
  </si>
  <si>
    <t>房屋及建筑物</t>
    <phoneticPr fontId="3" type="noConversion"/>
  </si>
  <si>
    <t>机器设备</t>
    <phoneticPr fontId="3" type="noConversion"/>
  </si>
  <si>
    <t>电子设备</t>
    <phoneticPr fontId="3" type="noConversion"/>
  </si>
  <si>
    <t>运输设备</t>
    <phoneticPr fontId="3" type="noConversion"/>
  </si>
  <si>
    <t>合计</t>
    <phoneticPr fontId="3" type="noConversion"/>
  </si>
  <si>
    <t>Fn018a0101</t>
    <phoneticPr fontId="3" type="noConversion"/>
  </si>
  <si>
    <t>Fn018a0102</t>
  </si>
  <si>
    <t>Fn018a0103</t>
  </si>
  <si>
    <t>Fn018a0104</t>
  </si>
  <si>
    <t>Fn018a0105</t>
  </si>
  <si>
    <t>账面原值</t>
    <phoneticPr fontId="3" type="noConversion"/>
  </si>
  <si>
    <t>累计折旧</t>
    <phoneticPr fontId="3" type="noConversion"/>
  </si>
  <si>
    <t>减值准备</t>
    <phoneticPr fontId="3" type="noConversion"/>
  </si>
  <si>
    <t>备注</t>
    <phoneticPr fontId="3" type="noConversion"/>
  </si>
  <si>
    <t>Fn018b01</t>
  </si>
  <si>
    <t>Fn018b02</t>
  </si>
  <si>
    <t>Fn018b03</t>
  </si>
  <si>
    <t>Fn018b04</t>
  </si>
  <si>
    <t>Fn018b05</t>
  </si>
  <si>
    <t>Fn018b06</t>
  </si>
  <si>
    <t>Fn018c01</t>
    <phoneticPr fontId="3" type="noConversion"/>
  </si>
  <si>
    <t>Fn018c02</t>
  </si>
  <si>
    <t>Fn018c03</t>
  </si>
  <si>
    <t>Fn018c04</t>
  </si>
  <si>
    <t>Fn018c05</t>
  </si>
  <si>
    <t>Fn018c06</t>
  </si>
  <si>
    <t>Fn018d01</t>
    <phoneticPr fontId="3" type="noConversion"/>
  </si>
  <si>
    <t>Fn018d02</t>
  </si>
  <si>
    <t>Fn019a01</t>
    <phoneticPr fontId="3" type="noConversion"/>
  </si>
  <si>
    <t>Fn019a02</t>
  </si>
  <si>
    <t>Fn019a03</t>
  </si>
  <si>
    <t>Fn019a04</t>
  </si>
  <si>
    <t>Fn019a05</t>
  </si>
  <si>
    <t>Fn019a06</t>
  </si>
  <si>
    <t>Fn019a07</t>
  </si>
  <si>
    <t>Fn019a08</t>
  </si>
  <si>
    <t>项目名称</t>
    <phoneticPr fontId="3" type="noConversion"/>
  </si>
  <si>
    <t>预算数</t>
    <phoneticPr fontId="3" type="noConversion"/>
  </si>
  <si>
    <t>本期增加金额</t>
    <phoneticPr fontId="3" type="noConversion"/>
  </si>
  <si>
    <t>本期转入固定资产金额</t>
    <phoneticPr fontId="3" type="noConversion"/>
  </si>
  <si>
    <t>本期其他减少额</t>
    <phoneticPr fontId="3" type="noConversion"/>
  </si>
  <si>
    <t>工程累计投入占预算比例</t>
    <phoneticPr fontId="3" type="noConversion"/>
  </si>
  <si>
    <t>工程进度</t>
    <phoneticPr fontId="3" type="noConversion"/>
  </si>
  <si>
    <t>利息资本化累计金额</t>
    <phoneticPr fontId="3" type="noConversion"/>
  </si>
  <si>
    <t>其中：本年利息资本化金额</t>
    <phoneticPr fontId="3" type="noConversion"/>
  </si>
  <si>
    <t>本年利息资本化率</t>
    <phoneticPr fontId="3" type="noConversion"/>
  </si>
  <si>
    <t>资金来源</t>
    <phoneticPr fontId="3" type="noConversion"/>
  </si>
  <si>
    <t>Fn019b01</t>
    <phoneticPr fontId="3" type="noConversion"/>
  </si>
  <si>
    <t>Fn019b02</t>
  </si>
  <si>
    <t>Fn019b03</t>
  </si>
  <si>
    <t>Fn019b04</t>
  </si>
  <si>
    <t>Fn019b05</t>
  </si>
  <si>
    <t>Fn019b06</t>
  </si>
  <si>
    <t>Fn019b07</t>
  </si>
  <si>
    <t>Fn019b08</t>
  </si>
  <si>
    <t>Fn019b09</t>
  </si>
  <si>
    <t>Fn019b10</t>
  </si>
  <si>
    <t>Fn019b11</t>
  </si>
  <si>
    <t>Fn019b12</t>
  </si>
  <si>
    <t>本年计提金额</t>
    <phoneticPr fontId="3" type="noConversion"/>
  </si>
  <si>
    <t>计提原因</t>
    <phoneticPr fontId="3" type="noConversion"/>
  </si>
  <si>
    <t>Fn019c01</t>
    <phoneticPr fontId="3" type="noConversion"/>
  </si>
  <si>
    <t>Fn019c02</t>
    <phoneticPr fontId="3" type="noConversion"/>
  </si>
  <si>
    <t>Fn019c03</t>
    <phoneticPr fontId="3" type="noConversion"/>
  </si>
  <si>
    <t>期末余额</t>
    <phoneticPr fontId="3" type="noConversion"/>
  </si>
  <si>
    <t>期初余额</t>
    <phoneticPr fontId="3" type="noConversion"/>
  </si>
  <si>
    <t>Fn020a01</t>
    <phoneticPr fontId="3" type="noConversion"/>
  </si>
  <si>
    <t>Fn020a02</t>
  </si>
  <si>
    <t>Fn020a03</t>
  </si>
  <si>
    <t>Fn021a01</t>
    <phoneticPr fontId="3" type="noConversion"/>
  </si>
  <si>
    <t>Fn021a02</t>
  </si>
  <si>
    <t>Fn021a03</t>
  </si>
  <si>
    <t>1、固定资产、2、投资性房地产、3、无形资产</t>
    <phoneticPr fontId="3" type="noConversion"/>
  </si>
  <si>
    <t>本年原值增加额-内部研发</t>
    <phoneticPr fontId="3" type="noConversion"/>
  </si>
  <si>
    <t>Fn022a01</t>
    <phoneticPr fontId="3" type="noConversion"/>
  </si>
  <si>
    <t>Fn022a02</t>
  </si>
  <si>
    <t>Fn022a03</t>
  </si>
  <si>
    <t>Fn022a04</t>
  </si>
  <si>
    <t>Fn022a05</t>
  </si>
  <si>
    <t>Fn022a06</t>
  </si>
  <si>
    <t>Fn022a07</t>
  </si>
  <si>
    <t>Fn022a08</t>
  </si>
  <si>
    <t>Fn022a09</t>
  </si>
  <si>
    <t>Fn022a10</t>
  </si>
  <si>
    <t>Fn022a11</t>
  </si>
  <si>
    <t>Fn022a12</t>
  </si>
  <si>
    <t>Fn022a13</t>
  </si>
  <si>
    <t>Fn022a14</t>
  </si>
  <si>
    <t>Fn022a15</t>
  </si>
  <si>
    <t>Fn022a16</t>
  </si>
  <si>
    <t>Fn022a17</t>
  </si>
  <si>
    <t>Fn022a18</t>
  </si>
  <si>
    <t>Fn022a19</t>
  </si>
  <si>
    <t>Fn022a20</t>
  </si>
  <si>
    <t>Fn022a21</t>
  </si>
  <si>
    <t>Fn022a22</t>
  </si>
  <si>
    <t>Fn022a23</t>
  </si>
  <si>
    <t>Fn022a24</t>
  </si>
  <si>
    <t>Fn022a25</t>
  </si>
  <si>
    <t>Fn022a26</t>
  </si>
  <si>
    <t>Fn022a27</t>
  </si>
  <si>
    <t>Fn022a28</t>
  </si>
  <si>
    <t>Fn022a29</t>
  </si>
  <si>
    <t>Fn022a30</t>
  </si>
  <si>
    <t>Fn022a31</t>
  </si>
  <si>
    <t>说明</t>
    <phoneticPr fontId="3" type="noConversion"/>
  </si>
  <si>
    <t>期初余额</t>
    <phoneticPr fontId="3" type="noConversion"/>
  </si>
  <si>
    <t>本期增加-内部研发</t>
    <phoneticPr fontId="3" type="noConversion"/>
  </si>
  <si>
    <t>本期增加-其他</t>
    <phoneticPr fontId="3" type="noConversion"/>
  </si>
  <si>
    <t>本期减少-确认为无形资产</t>
    <phoneticPr fontId="3" type="noConversion"/>
  </si>
  <si>
    <t>本期减少-转入当期损益</t>
    <phoneticPr fontId="3" type="noConversion"/>
  </si>
  <si>
    <t>本期减少-其他</t>
    <phoneticPr fontId="3" type="noConversion"/>
  </si>
  <si>
    <t>Fn023a01</t>
    <phoneticPr fontId="3" type="noConversion"/>
  </si>
  <si>
    <t>Fn023a02</t>
  </si>
  <si>
    <t>Fn023a03</t>
  </si>
  <si>
    <t>Fn023a04</t>
  </si>
  <si>
    <t>Fn023a05</t>
  </si>
  <si>
    <t>Fn023a06</t>
  </si>
  <si>
    <t>Fn023a07</t>
  </si>
  <si>
    <t>Fn023a08</t>
  </si>
  <si>
    <t>Fn023a09</t>
  </si>
  <si>
    <t>被投资单位名称或形成商誉的事项</t>
    <phoneticPr fontId="3" type="noConversion"/>
  </si>
  <si>
    <t>本期增加-企业合并形成的</t>
    <phoneticPr fontId="3" type="noConversion"/>
  </si>
  <si>
    <t>本期减少-处置</t>
    <phoneticPr fontId="3" type="noConversion"/>
  </si>
  <si>
    <t>Fn024a01</t>
    <phoneticPr fontId="3" type="noConversion"/>
  </si>
  <si>
    <t>Fn024a02</t>
  </si>
  <si>
    <t>Fn024a03</t>
  </si>
  <si>
    <t>Fn024a04</t>
  </si>
  <si>
    <t>Fn024a05</t>
  </si>
  <si>
    <t>Fn024a06</t>
  </si>
  <si>
    <t>Fn024a07</t>
  </si>
  <si>
    <t>Fn024a08</t>
  </si>
  <si>
    <t>本期增加-计提</t>
    <phoneticPr fontId="3" type="noConversion"/>
  </si>
  <si>
    <t>Fn024b01</t>
    <phoneticPr fontId="3" type="noConversion"/>
  </si>
  <si>
    <t>Fn024b02</t>
  </si>
  <si>
    <t>Fn024b03</t>
  </si>
  <si>
    <t>Fn024b04</t>
  </si>
  <si>
    <t>Fn024b05</t>
  </si>
  <si>
    <t>Fn024b06</t>
  </si>
  <si>
    <t>Fn024b07</t>
  </si>
  <si>
    <t>Fn024b08</t>
  </si>
  <si>
    <t>本期摊销金额</t>
    <phoneticPr fontId="3" type="noConversion"/>
  </si>
  <si>
    <t>本期减少金额</t>
    <phoneticPr fontId="3" type="noConversion"/>
  </si>
  <si>
    <t>Fn025a01</t>
    <phoneticPr fontId="3" type="noConversion"/>
  </si>
  <si>
    <t>Fn025a02</t>
  </si>
  <si>
    <t>Fn025a03</t>
  </si>
  <si>
    <t>Fn025a04</t>
  </si>
  <si>
    <t>Fn025a05</t>
  </si>
  <si>
    <t>Fn025a06</t>
  </si>
  <si>
    <t>Fn025a07</t>
  </si>
  <si>
    <t>Fn025a08</t>
  </si>
  <si>
    <t>可抵扣暂时性差异-期末余额</t>
    <phoneticPr fontId="3" type="noConversion"/>
  </si>
  <si>
    <t>递延所得税资产-期末余额</t>
    <phoneticPr fontId="3" type="noConversion"/>
  </si>
  <si>
    <t>可抵扣暂时性差异-期初余额</t>
    <phoneticPr fontId="3" type="noConversion"/>
  </si>
  <si>
    <t>递延所得税资产-期初余额</t>
    <phoneticPr fontId="3" type="noConversion"/>
  </si>
  <si>
    <t>Fn026a02</t>
  </si>
  <si>
    <t>Fn026a03</t>
  </si>
  <si>
    <t>Fn026a04</t>
  </si>
  <si>
    <t>Fn026a05</t>
  </si>
  <si>
    <t>资产减值准备</t>
  </si>
  <si>
    <t>内部交易未实现利润</t>
  </si>
  <si>
    <t>可抵扣亏损</t>
  </si>
  <si>
    <t>Fn026a01</t>
    <phoneticPr fontId="3" type="noConversion"/>
  </si>
  <si>
    <t>Fn026a0101</t>
    <phoneticPr fontId="3" type="noConversion"/>
  </si>
  <si>
    <t>Fn026a0102</t>
  </si>
  <si>
    <t>Fn026a0103</t>
  </si>
  <si>
    <t>Fn026a0104</t>
  </si>
  <si>
    <t>Fn026a0105</t>
  </si>
  <si>
    <t>其他</t>
    <phoneticPr fontId="3" type="noConversion"/>
  </si>
  <si>
    <t>Fn026b02</t>
  </si>
  <si>
    <t>Fn026b03</t>
  </si>
  <si>
    <t>Fn026b04</t>
  </si>
  <si>
    <t>Fn026b05</t>
  </si>
  <si>
    <t>应纳税暂时性差异-期末余额</t>
    <phoneticPr fontId="3" type="noConversion"/>
  </si>
  <si>
    <t>递延所得税负债-期末余额</t>
    <phoneticPr fontId="3" type="noConversion"/>
  </si>
  <si>
    <t>应纳税暂时性差异-期初余额</t>
    <phoneticPr fontId="3" type="noConversion"/>
  </si>
  <si>
    <t>递延所得税负债-期初余额</t>
    <phoneticPr fontId="3" type="noConversion"/>
  </si>
  <si>
    <t>非同一控制下企业合并资产评估增值</t>
  </si>
  <si>
    <t>可供出售金融资产公允价值变动</t>
  </si>
  <si>
    <t>Fn026b01</t>
    <phoneticPr fontId="3" type="noConversion"/>
  </si>
  <si>
    <t>Fn026b0101</t>
    <phoneticPr fontId="3" type="noConversion"/>
  </si>
  <si>
    <t>Fn026b0102</t>
  </si>
  <si>
    <t>Fn026b0103</t>
  </si>
  <si>
    <t>递延所得税资产和负债年末互抵金额</t>
    <phoneticPr fontId="3" type="noConversion"/>
  </si>
  <si>
    <t>抵销后递延所得税资产或负债年末余额</t>
    <phoneticPr fontId="3" type="noConversion"/>
  </si>
  <si>
    <t>递延所得税资产和负债年初互抵金额</t>
    <phoneticPr fontId="3" type="noConversion"/>
  </si>
  <si>
    <t>抵销后递延所得税资产或负债年初余额</t>
    <phoneticPr fontId="3" type="noConversion"/>
  </si>
  <si>
    <t>Fn026c01</t>
    <phoneticPr fontId="3" type="noConversion"/>
  </si>
  <si>
    <t>Fn026c02</t>
  </si>
  <si>
    <t>Fn026c03</t>
  </si>
  <si>
    <t>Fn026c04</t>
  </si>
  <si>
    <t>Fn026c05</t>
  </si>
  <si>
    <t>期初余额</t>
    <phoneticPr fontId="3" type="noConversion"/>
  </si>
  <si>
    <t>Fn026d02</t>
  </si>
  <si>
    <t>Fn026d03</t>
  </si>
  <si>
    <t>可抵扣暂时性差异</t>
    <phoneticPr fontId="3" type="noConversion"/>
  </si>
  <si>
    <t>可抵扣亏损</t>
    <phoneticPr fontId="3" type="noConversion"/>
  </si>
  <si>
    <t>Fn026d01</t>
    <phoneticPr fontId="3" type="noConversion"/>
  </si>
  <si>
    <t>Fn026d0101</t>
    <phoneticPr fontId="3" type="noConversion"/>
  </si>
  <si>
    <t>Fn026d0102</t>
  </si>
  <si>
    <t>Fn026d0103</t>
  </si>
  <si>
    <t>年份</t>
    <phoneticPr fontId="3" type="noConversion"/>
  </si>
  <si>
    <t>期末余额</t>
    <phoneticPr fontId="3" type="noConversion"/>
  </si>
  <si>
    <t>期初余额</t>
    <phoneticPr fontId="3" type="noConversion"/>
  </si>
  <si>
    <t>备注</t>
    <phoneticPr fontId="3" type="noConversion"/>
  </si>
  <si>
    <t>Ntext</t>
    <phoneticPr fontId="3" type="noConversion"/>
  </si>
  <si>
    <t>Fn026e01</t>
    <phoneticPr fontId="3" type="noConversion"/>
  </si>
  <si>
    <t>Fn026e02</t>
  </si>
  <si>
    <t>Fn026e03</t>
  </si>
  <si>
    <t>Fn026e04</t>
  </si>
  <si>
    <t>项目</t>
    <phoneticPr fontId="3" type="noConversion"/>
  </si>
  <si>
    <t>Fn027a01</t>
    <phoneticPr fontId="3" type="noConversion"/>
  </si>
  <si>
    <t>Fn027a02</t>
  </si>
  <si>
    <t>Fn027a03</t>
  </si>
  <si>
    <t>Fn027a04</t>
  </si>
  <si>
    <t>一、资产类</t>
  </si>
  <si>
    <t>　　1 1001 库存现金 cash on hand</t>
  </si>
  <si>
    <t>　　2 1002 银行存款 bank deposit</t>
  </si>
  <si>
    <t>　　5 1015 其他货币资金 other monetary capital</t>
  </si>
  <si>
    <t>　　9 1101 交易性金融资产 transaction monetary assets</t>
  </si>
  <si>
    <t>　　11 1121 应收票据 notes receivable</t>
  </si>
  <si>
    <t>　　12 1122 应收账款 Account receivable</t>
  </si>
  <si>
    <t>　　13 1123 预付账款 account prepaid</t>
  </si>
  <si>
    <t>　　14 1131 应收股利 dividend receivable</t>
  </si>
  <si>
    <t>　　15 1132 应收利息 accrued interest receivable</t>
  </si>
  <si>
    <t>　　21 1231 其他应收款 accounts receivable-others</t>
  </si>
  <si>
    <t>　　22 1241 坏账准备 had debts reserve</t>
  </si>
  <si>
    <t>　　28 1401 材料采购 procurement of materials</t>
  </si>
  <si>
    <t>　　29 1402 在途物资 materials in transit</t>
  </si>
  <si>
    <t>　　30 1403 原材料 raw materials</t>
  </si>
  <si>
    <t>　　32 1406 库存商品 commodity stocks</t>
  </si>
  <si>
    <t>　　33 1407 发出商品 goods in transit</t>
  </si>
  <si>
    <t>　　36 1412 包装物及低值易耗品 wrappage and low value and easily wornout articles</t>
  </si>
  <si>
    <t>　　42 1461 存货跌价准备 reserve against stock price declining</t>
  </si>
  <si>
    <t>　　45 1521 持有至到期投资 hold investment due</t>
  </si>
  <si>
    <t>　　46 1522 持有至到期投资减值准备 hold investment due reduction reserve</t>
  </si>
  <si>
    <t>　　47 1523 可供出售金融资产 financial assets available for sale</t>
  </si>
  <si>
    <t>　　48 1524 长期股权投资 long-term stock ownership investment</t>
  </si>
  <si>
    <t>　　49 1525 长期股权投资减值准备 long-term stock ownership investment reduction reserve</t>
  </si>
  <si>
    <t>　　50 1526 投资性房地产 investment real eastate</t>
  </si>
  <si>
    <t>　　51 1531 长期应收款 long-term account receivable</t>
  </si>
  <si>
    <t>　　52 1541 未实现融资收益 unrealized financing income</t>
  </si>
  <si>
    <t>　　54 1601 固定资产 permanent assets</t>
  </si>
  <si>
    <t>　　55 1602 累计折旧 accumulated depreciation</t>
  </si>
  <si>
    <t>　　56 1603 固定资产减值准备permanent assets reduction reserve</t>
  </si>
  <si>
    <t>　　57 1604 在建工程 construction in process</t>
  </si>
  <si>
    <t>　　58 1605 工程物资 engineer material</t>
  </si>
  <si>
    <t>　　59 1606 固定资产清理 disposal of fixed assets</t>
  </si>
  <si>
    <t>　　60 1611 融资租赁资产 租赁专用 financial leasing assets exclusively for leasing</t>
  </si>
  <si>
    <t>　　61 1612 未担保余值 租赁专用 unguaranteed residual value exclusively for leasing</t>
  </si>
  <si>
    <t>　　62 1621 生产性生物资产 农业专用 productive living assets exclusively for agriculture</t>
  </si>
  <si>
    <t>　　63 1622 生产性生物资产累计折旧 农业专用 productive living assets accumulated depreciation exclusively for agriculture</t>
  </si>
  <si>
    <t>　　64 1623 公益性生物资产 农业专用 non-profit living assets exclusively for agriculture</t>
  </si>
  <si>
    <t>　　65 1631 油气资产 石油天然气开采专用 oil and gas assets exclusively for oil and gas exploitation</t>
  </si>
  <si>
    <t>　　66 1632 累计折耗 石油天然气开采专用 accumulated depletion exclusively for oil and gas exploitation</t>
  </si>
  <si>
    <t>　　67 1701 无形资产 intangible assets</t>
  </si>
  <si>
    <t>　　68 1702 累计摊销 accumulated amortization</t>
  </si>
  <si>
    <t>　　69 1703 无形资产减值准备 intangible assets reduction reserve</t>
  </si>
  <si>
    <t>　　70 1711 商誉 business reputation</t>
  </si>
  <si>
    <t>　　71 1801 长期待摊费用 long-term deferred expenses</t>
  </si>
  <si>
    <t>　　72 1811 递延所得税资产 deferred income tax assets</t>
  </si>
  <si>
    <t>　　73 1901 待处理财产损溢 waiting assets profit and loss</t>
  </si>
  <si>
    <r>
      <t>　　</t>
    </r>
    <r>
      <rPr>
        <b/>
        <sz val="8"/>
        <color rgb="FF828282"/>
        <rFont val="Arial"/>
        <family val="2"/>
      </rPr>
      <t>二、负债类 debt group</t>
    </r>
  </si>
  <si>
    <t>　　74 2001 短期借款 short-term loan</t>
  </si>
  <si>
    <t>　　81 2101 交易性金融负债 transaction financial liabilities</t>
  </si>
  <si>
    <t>　　83 2201 应付票据 notes payable</t>
  </si>
  <si>
    <t>　　84 2202 应付账款 account payable</t>
  </si>
  <si>
    <t>　　85 2205 预收账款 item received in advance</t>
  </si>
  <si>
    <t>　　86 2211 应付职工薪酬 employee pay payable</t>
  </si>
  <si>
    <t>　　87 2221 应交税费 tax payable</t>
  </si>
  <si>
    <t>　　88 2231 应付股利 dividend payable</t>
  </si>
  <si>
    <t>　　89 2232 应付利息 interest payable</t>
  </si>
  <si>
    <t>　　90 2241 其他应付款 other account payable</t>
  </si>
  <si>
    <t>　　98 2411 预计负债 estimated liabilities</t>
  </si>
  <si>
    <t>　　99 2501 递延收益 deferred income</t>
  </si>
  <si>
    <t>　　100 2601 长期借款 money borrowed for long term</t>
  </si>
  <si>
    <t>　　101 2602 长期债券 long-term bond</t>
  </si>
  <si>
    <t>　　106 2801 长期应付款 long-term account payable</t>
  </si>
  <si>
    <t>　　107 2802 未确认融资费用 unacknowledged financial charges</t>
  </si>
  <si>
    <t>　　108 2811 专项应付款 special accounts payable</t>
  </si>
  <si>
    <t>　　109 2901 递延所得税负债 deferred income tax liabilities</t>
  </si>
  <si>
    <r>
      <t>　　</t>
    </r>
    <r>
      <rPr>
        <b/>
        <sz val="8"/>
        <color rgb="FF828282"/>
        <rFont val="Arial"/>
        <family val="2"/>
      </rPr>
      <t>三、共同类</t>
    </r>
  </si>
  <si>
    <t>　　112 3101 衍生工具 derivative tool</t>
  </si>
  <si>
    <t>　　113 3201 套期工具 arbitrage tool</t>
  </si>
  <si>
    <t>　　114 3202 被套期项目 arbitrage project</t>
  </si>
  <si>
    <r>
      <t>　　</t>
    </r>
    <r>
      <rPr>
        <b/>
        <sz val="8"/>
        <color rgb="FF828282"/>
        <rFont val="Arial"/>
        <family val="2"/>
      </rPr>
      <t>四、所有者权益类</t>
    </r>
  </si>
  <si>
    <t>　　115 4001 实收资本 paid-up capital</t>
  </si>
  <si>
    <t>　　116 4002 资本公积 contributed surplus</t>
  </si>
  <si>
    <t>　　117 4101 盈余公积 earned surplus</t>
  </si>
  <si>
    <t>　　119 4103 本年利润 profit for the current year</t>
  </si>
  <si>
    <t>　　120 4104 利润分配 allocation of profits</t>
  </si>
  <si>
    <t>　　121 4201 库存股 treasury stock</t>
  </si>
  <si>
    <r>
      <t>　　</t>
    </r>
    <r>
      <rPr>
        <b/>
        <sz val="8"/>
        <color rgb="FF828282"/>
        <rFont val="Arial"/>
        <family val="2"/>
      </rPr>
      <t>五、成本类</t>
    </r>
  </si>
  <si>
    <t>　　122 5001 生产成本 production cost</t>
  </si>
  <si>
    <t>　　123 5101 制造费用 cost of production</t>
  </si>
  <si>
    <t>　　124 5201 劳务成本 service cost</t>
  </si>
  <si>
    <t>　　125 5301 研发支出 research and development expenditures</t>
  </si>
  <si>
    <t>　　126 5401 工程施工 建造承包商专用 engineering construction exclusively for construction contractor</t>
  </si>
  <si>
    <t>　　127 5402 工程结算 建造承包商专用 engineering settlement exclusively for construction contractor</t>
  </si>
  <si>
    <t>　　128 5403 机械作业 建造承包商专用 mechanical operation exclusively for construction contractor</t>
  </si>
  <si>
    <r>
      <t>　　</t>
    </r>
    <r>
      <rPr>
        <b/>
        <sz val="8"/>
        <color rgb="FF828282"/>
        <rFont val="Arial"/>
        <family val="2"/>
      </rPr>
      <t>六、损益类</t>
    </r>
  </si>
  <si>
    <t>　　129 6001 主营业务收入 main business income</t>
  </si>
  <si>
    <t>　　130 6011 利息收入 金融共用 interest income financial sharing</t>
  </si>
  <si>
    <t>　　135 6051 其他业务收入 other business income</t>
  </si>
  <si>
    <t>　　136 6061 汇兑损益 金融专用 exchange gain or loss exclusively for finance</t>
  </si>
  <si>
    <t>　　137 6101 公允价值变动损益 sound value flexible loss and profit</t>
  </si>
  <si>
    <t>　　138 6111 投资收益 income on investment</t>
  </si>
  <si>
    <t>　　142 6301 营业外收入 nonrevenue receipt</t>
  </si>
  <si>
    <t>　　143 6401 主营业务成本 main business cost</t>
  </si>
  <si>
    <t>　　144 6402 其他业务支出 other business expense</t>
  </si>
  <si>
    <t>　　145 6405 营业税金及附加 business tariff and annex</t>
  </si>
  <si>
    <t>　　146 6411 利息支出 金融共用 interest expense financial sharing</t>
  </si>
  <si>
    <t>　　155 6601 销售费用 marketing cost</t>
  </si>
  <si>
    <t>　　156 6602 管理费用 managing cost</t>
  </si>
  <si>
    <t>　　157 6603 财务费用 financial cost</t>
  </si>
  <si>
    <t>　　158 6604 勘探费用 exploration expense</t>
  </si>
  <si>
    <t>　　159 6701 资产减值损失 loss from asset devaluation</t>
  </si>
  <si>
    <t>　　160 6711 营业外支出 nonoperating expense</t>
  </si>
  <si>
    <t>　　161 6801 所得税 income tax</t>
  </si>
  <si>
    <t>　　162 6901 以前年度损益调整 prior year profit and loss adjustment</t>
  </si>
  <si>
    <t>库存现金</t>
  </si>
  <si>
    <t>cash</t>
  </si>
  <si>
    <t>on</t>
  </si>
  <si>
    <t>hand</t>
  </si>
  <si>
    <t>银行存款</t>
  </si>
  <si>
    <t>bank</t>
  </si>
  <si>
    <t>deposit</t>
  </si>
  <si>
    <t>其他货币资金</t>
  </si>
  <si>
    <t>other</t>
  </si>
  <si>
    <t>monetary</t>
  </si>
  <si>
    <t>capital</t>
  </si>
  <si>
    <t>交易性金融资产</t>
  </si>
  <si>
    <t>transaction</t>
  </si>
  <si>
    <t>assets</t>
  </si>
  <si>
    <t>notes</t>
  </si>
  <si>
    <t>receivable</t>
  </si>
  <si>
    <t>Account</t>
  </si>
  <si>
    <t>预付账款</t>
  </si>
  <si>
    <t>account</t>
  </si>
  <si>
    <t>prepaid</t>
  </si>
  <si>
    <t>dividend</t>
  </si>
  <si>
    <t>accrued</t>
  </si>
  <si>
    <t>interest</t>
  </si>
  <si>
    <t>accounts</t>
  </si>
  <si>
    <t>receivable-others</t>
  </si>
  <si>
    <t>坏账准备</t>
  </si>
  <si>
    <t>had</t>
  </si>
  <si>
    <t>debts</t>
  </si>
  <si>
    <t>reserve</t>
  </si>
  <si>
    <t>材料采购</t>
  </si>
  <si>
    <t>procurement</t>
  </si>
  <si>
    <t>of</t>
  </si>
  <si>
    <t>materials</t>
  </si>
  <si>
    <t>在途物资</t>
  </si>
  <si>
    <t>in</t>
  </si>
  <si>
    <t>transit</t>
  </si>
  <si>
    <t>raw</t>
  </si>
  <si>
    <t>库存商品</t>
  </si>
  <si>
    <t>commodity</t>
  </si>
  <si>
    <t>stocks</t>
  </si>
  <si>
    <t>发出商品</t>
  </si>
  <si>
    <t>goods</t>
  </si>
  <si>
    <t>包装物及低值易耗品</t>
  </si>
  <si>
    <t>wrappage</t>
  </si>
  <si>
    <t>and</t>
  </si>
  <si>
    <t>low</t>
  </si>
  <si>
    <t>value</t>
  </si>
  <si>
    <t>easily</t>
  </si>
  <si>
    <t>wornout</t>
  </si>
  <si>
    <t>articles</t>
  </si>
  <si>
    <t>存货跌价准备</t>
  </si>
  <si>
    <t>against</t>
  </si>
  <si>
    <t>stock</t>
  </si>
  <si>
    <t>price</t>
  </si>
  <si>
    <t>declining</t>
  </si>
  <si>
    <t>hold</t>
  </si>
  <si>
    <t>investment</t>
  </si>
  <si>
    <t>due</t>
  </si>
  <si>
    <t>持有至到期投资减值准备</t>
  </si>
  <si>
    <t>reduction</t>
  </si>
  <si>
    <t>financial</t>
  </si>
  <si>
    <t>available</t>
  </si>
  <si>
    <t>for</t>
  </si>
  <si>
    <t>sale</t>
  </si>
  <si>
    <t>long-term</t>
  </si>
  <si>
    <t>ownership</t>
  </si>
  <si>
    <t>长期股权投资减值准备</t>
  </si>
  <si>
    <t>real</t>
  </si>
  <si>
    <t>eastate</t>
  </si>
  <si>
    <t>未实现融资收益</t>
  </si>
  <si>
    <t>unrealized</t>
  </si>
  <si>
    <t>financing</t>
  </si>
  <si>
    <t>income</t>
  </si>
  <si>
    <t>permanent</t>
  </si>
  <si>
    <t>累计折旧</t>
  </si>
  <si>
    <t>accumulated</t>
  </si>
  <si>
    <t>depreciation</t>
  </si>
  <si>
    <t>固定资产减值准备permanent</t>
  </si>
  <si>
    <t>construction</t>
  </si>
  <si>
    <t>process</t>
  </si>
  <si>
    <t>engineer</t>
  </si>
  <si>
    <t>material</t>
  </si>
  <si>
    <t>disposal</t>
  </si>
  <si>
    <t>fixed</t>
  </si>
  <si>
    <t>融资租赁资产</t>
  </si>
  <si>
    <t>租赁专用</t>
  </si>
  <si>
    <t>leasing</t>
  </si>
  <si>
    <t>exclusively</t>
  </si>
  <si>
    <t>未担保余值</t>
  </si>
  <si>
    <t>unguaranteed</t>
  </si>
  <si>
    <t>residual</t>
  </si>
  <si>
    <t>农业专用</t>
  </si>
  <si>
    <t>productive</t>
  </si>
  <si>
    <t>living</t>
  </si>
  <si>
    <t>agriculture</t>
  </si>
  <si>
    <t>生产性生物资产累计折旧</t>
  </si>
  <si>
    <t>公益性生物资产</t>
  </si>
  <si>
    <t>non-profit</t>
  </si>
  <si>
    <t>石油天然气开采专用</t>
  </si>
  <si>
    <t>oil</t>
  </si>
  <si>
    <t>gas</t>
  </si>
  <si>
    <t>exploitation</t>
  </si>
  <si>
    <t>累计折耗</t>
  </si>
  <si>
    <t>depletion</t>
  </si>
  <si>
    <t>intangible</t>
  </si>
  <si>
    <t>累计摊销</t>
  </si>
  <si>
    <t>amortization</t>
  </si>
  <si>
    <t>无形资产减值准备</t>
  </si>
  <si>
    <t>business</t>
  </si>
  <si>
    <t>reputation</t>
  </si>
  <si>
    <t>deferred</t>
  </si>
  <si>
    <t>expenses</t>
  </si>
  <si>
    <t>tax</t>
  </si>
  <si>
    <t>待处理财产损溢</t>
  </si>
  <si>
    <t>waiting</t>
  </si>
  <si>
    <t>profit</t>
  </si>
  <si>
    <t>loss</t>
  </si>
  <si>
    <t>debt</t>
  </si>
  <si>
    <t>group</t>
  </si>
  <si>
    <t>短期借款</t>
  </si>
  <si>
    <t>short-term</t>
  </si>
  <si>
    <t>loan</t>
  </si>
  <si>
    <t>交易性金融负债</t>
  </si>
  <si>
    <t>liabilities</t>
  </si>
  <si>
    <t>payable</t>
  </si>
  <si>
    <t>预收账款</t>
  </si>
  <si>
    <t>item</t>
  </si>
  <si>
    <t>received</t>
  </si>
  <si>
    <t>advance</t>
  </si>
  <si>
    <t>employee</t>
  </si>
  <si>
    <t>pay</t>
  </si>
  <si>
    <t>estimated</t>
  </si>
  <si>
    <t>money</t>
  </si>
  <si>
    <t>borrowed</t>
  </si>
  <si>
    <t>long</t>
  </si>
  <si>
    <t>term</t>
  </si>
  <si>
    <t>长期债券</t>
  </si>
  <si>
    <t>bond</t>
  </si>
  <si>
    <t>未确认融资费用</t>
  </si>
  <si>
    <t>unacknowledged</t>
  </si>
  <si>
    <t>charges</t>
  </si>
  <si>
    <t>special</t>
  </si>
  <si>
    <t>衍生工具</t>
  </si>
  <si>
    <t>derivative</t>
  </si>
  <si>
    <t>tool</t>
  </si>
  <si>
    <t>套期工具</t>
  </si>
  <si>
    <t>arbitrage</t>
  </si>
  <si>
    <t>被套期项目</t>
  </si>
  <si>
    <t>project</t>
  </si>
  <si>
    <t>实收资本</t>
  </si>
  <si>
    <t>paid-up</t>
  </si>
  <si>
    <t>contributed</t>
  </si>
  <si>
    <t>surplus</t>
  </si>
  <si>
    <t>earned</t>
  </si>
  <si>
    <t>本年利润</t>
  </si>
  <si>
    <t>the</t>
  </si>
  <si>
    <t>current</t>
  </si>
  <si>
    <t>year</t>
  </si>
  <si>
    <t>利润分配</t>
  </si>
  <si>
    <t>allocation</t>
  </si>
  <si>
    <t>profits</t>
  </si>
  <si>
    <t>库存股</t>
  </si>
  <si>
    <t>treasury</t>
  </si>
  <si>
    <t>生产成本</t>
  </si>
  <si>
    <t>production</t>
  </si>
  <si>
    <t>cost</t>
  </si>
  <si>
    <t>制造费用</t>
  </si>
  <si>
    <t>劳务成本</t>
  </si>
  <si>
    <t>service</t>
  </si>
  <si>
    <t>研发支出</t>
  </si>
  <si>
    <t>research</t>
  </si>
  <si>
    <t>development</t>
  </si>
  <si>
    <t>expenditures</t>
  </si>
  <si>
    <t>工程施工</t>
  </si>
  <si>
    <t>建造承包商专用</t>
  </si>
  <si>
    <t>engineering</t>
  </si>
  <si>
    <t>contractor</t>
  </si>
  <si>
    <t>工程结算</t>
  </si>
  <si>
    <t>settlement</t>
  </si>
  <si>
    <t>机械作业</t>
  </si>
  <si>
    <t>mechanical</t>
  </si>
  <si>
    <t>operation</t>
  </si>
  <si>
    <t>主营业务收入</t>
  </si>
  <si>
    <t>main</t>
  </si>
  <si>
    <t>金融共用</t>
  </si>
  <si>
    <t>sharing</t>
  </si>
  <si>
    <t>其他业务收入</t>
  </si>
  <si>
    <t>汇兑损益</t>
  </si>
  <si>
    <t>金融专用</t>
  </si>
  <si>
    <t>exchange</t>
  </si>
  <si>
    <t>gain</t>
  </si>
  <si>
    <t>or</t>
  </si>
  <si>
    <t>finance</t>
  </si>
  <si>
    <t>公允价值变动损益</t>
  </si>
  <si>
    <t>sound</t>
  </si>
  <si>
    <t>flexible</t>
  </si>
  <si>
    <t>投资收益</t>
  </si>
  <si>
    <t>营业外收入</t>
  </si>
  <si>
    <t>nonrevenue</t>
  </si>
  <si>
    <t>receipt</t>
  </si>
  <si>
    <t>主营业务成本</t>
  </si>
  <si>
    <t>其他业务支出</t>
  </si>
  <si>
    <t>expense</t>
  </si>
  <si>
    <t>营业税金及附加</t>
  </si>
  <si>
    <t>tariff</t>
  </si>
  <si>
    <t>annex</t>
  </si>
  <si>
    <t>marketing</t>
  </si>
  <si>
    <t>managing</t>
  </si>
  <si>
    <t>勘探费用</t>
  </si>
  <si>
    <t>exploration</t>
  </si>
  <si>
    <t>from</t>
  </si>
  <si>
    <t>asset</t>
  </si>
  <si>
    <t>devaluation</t>
  </si>
  <si>
    <t>营业外支出</t>
  </si>
  <si>
    <t>nonoperating</t>
  </si>
  <si>
    <t>所得税</t>
  </si>
  <si>
    <t>以前年度损益调整</t>
  </si>
  <si>
    <t>prior</t>
  </si>
  <si>
    <t>adjustment</t>
  </si>
  <si>
    <t>Premiums receivable</t>
  </si>
  <si>
    <t>Interest receivable</t>
  </si>
  <si>
    <t>Dividends receivable</t>
  </si>
  <si>
    <t>Other current assets</t>
  </si>
  <si>
    <t>Total current assets</t>
  </si>
  <si>
    <t>Long-term equity investment</t>
  </si>
  <si>
    <t>Fixed assets</t>
  </si>
  <si>
    <t>Oil and gas assets</t>
  </si>
  <si>
    <t>Intangible assets</t>
  </si>
  <si>
    <t>Notes payable</t>
  </si>
  <si>
    <t>Advance payment</t>
  </si>
  <si>
    <t>Interest payable</t>
  </si>
  <si>
    <t>Dividends payable</t>
  </si>
  <si>
    <t>Other payables</t>
  </si>
  <si>
    <t>Other current liabilities</t>
  </si>
  <si>
    <t>Total current liabilities</t>
  </si>
  <si>
    <t>Bonds payable</t>
  </si>
  <si>
    <t>结算备付金</t>
  </si>
  <si>
    <t>以公允价值计量且其变动计入当期损益的金融资产</t>
  </si>
  <si>
    <t>流动资产合计</t>
  </si>
  <si>
    <t>Cash</t>
  </si>
  <si>
    <t>Cash</t>
    <phoneticPr fontId="3" type="noConversion"/>
  </si>
  <si>
    <t>Money funds</t>
  </si>
  <si>
    <t>Withdrawal of funds</t>
  </si>
  <si>
    <t>bill receivable</t>
  </si>
  <si>
    <t>Prepayments</t>
  </si>
  <si>
    <t>Reinsurance accounts receivable</t>
  </si>
  <si>
    <t>Reinsurance contract receivables reserves</t>
  </si>
  <si>
    <t>Other receivables</t>
  </si>
  <si>
    <t>Buyback financial assets</t>
  </si>
  <si>
    <t>Non-current assets due within one year</t>
  </si>
  <si>
    <t>Issued entrusted loans and advances</t>
  </si>
  <si>
    <t>Available for sale financial assets</t>
  </si>
  <si>
    <t>Held to maturity investments</t>
  </si>
  <si>
    <t>Long-term receivables</t>
  </si>
  <si>
    <t>Investment real estate</t>
  </si>
  <si>
    <t>Construction in progress</t>
  </si>
  <si>
    <t>Engineer material</t>
  </si>
  <si>
    <t>Fixed asset cleanup</t>
  </si>
  <si>
    <t>Productive biological assets</t>
  </si>
  <si>
    <t>Development expenditure</t>
  </si>
  <si>
    <t>Goodwill</t>
  </si>
  <si>
    <t>Long-term prepaid expenses</t>
  </si>
  <si>
    <t>Deferred tax assets</t>
  </si>
  <si>
    <t>Other non-current assets</t>
  </si>
  <si>
    <t>Total non-current assets</t>
  </si>
  <si>
    <t>total assets</t>
  </si>
  <si>
    <t xml:space="preserve">short-term loan </t>
  </si>
  <si>
    <t>Borrow money from the central bank</t>
  </si>
  <si>
    <t>Deposits and deposits</t>
  </si>
  <si>
    <t>Spread funds</t>
  </si>
  <si>
    <t>Financial liabilities at fair value through profit or loss</t>
  </si>
  <si>
    <t>accounts payable</t>
  </si>
  <si>
    <t>Selling repurchase financial assets</t>
  </si>
  <si>
    <t>Fees and commissions</t>
  </si>
  <si>
    <t>Employee benefits payable</t>
  </si>
  <si>
    <t>Taxes payable</t>
  </si>
  <si>
    <t>Reinsurance account payable</t>
  </si>
  <si>
    <t>Insurance contract reserve</t>
  </si>
  <si>
    <t>Acting trading securities</t>
  </si>
  <si>
    <t>Acting underwriting securities</t>
  </si>
  <si>
    <t>Non-current liabilities due within one year</t>
  </si>
  <si>
    <t>Long term loan</t>
  </si>
  <si>
    <t>Long-term payables</t>
  </si>
  <si>
    <t>Special payables</t>
  </si>
  <si>
    <t>Estimated liabilities</t>
  </si>
  <si>
    <t>Deferred income</t>
  </si>
  <si>
    <t>Deferred income tax liabilities</t>
  </si>
  <si>
    <t>Other non-current liabilities</t>
  </si>
  <si>
    <t>Total non-current liabilities</t>
  </si>
  <si>
    <t>Total Liabilities</t>
  </si>
  <si>
    <t>Share capital</t>
  </si>
  <si>
    <t>Capital reserve</t>
  </si>
  <si>
    <t>Less: Treasury shares</t>
  </si>
  <si>
    <t>Special reserves</t>
  </si>
  <si>
    <t>Surplus reserve</t>
  </si>
  <si>
    <t>general risk preparation</t>
  </si>
  <si>
    <t>undistributed profit</t>
  </si>
  <si>
    <t>Total equity attributable to shareholders of the parent company</t>
  </si>
  <si>
    <t>Minority interests</t>
  </si>
  <si>
    <t>Total shareholders' equity</t>
  </si>
  <si>
    <t>Total liabilities and shareholders' equity</t>
  </si>
  <si>
    <t>Settlement provisions</t>
    <phoneticPr fontId="3" type="noConversion"/>
  </si>
  <si>
    <t>Financial assets at fair value through profit or loss</t>
    <phoneticPr fontId="3" type="noConversion"/>
  </si>
  <si>
    <t>Derivative financial assets</t>
    <phoneticPr fontId="3" type="noConversion"/>
  </si>
  <si>
    <t>Fncl_ast_hld_fr_trd</t>
    <phoneticPr fontId="3" type="noConversion"/>
  </si>
  <si>
    <t>Stlmnt_rsrv_fnd</t>
    <phoneticPr fontId="3" type="noConversion"/>
  </si>
  <si>
    <t>Lnd_t_Bnk</t>
    <phoneticPr fontId="3" type="noConversion"/>
  </si>
  <si>
    <t>Bll_rcvbl</t>
    <phoneticPr fontId="3" type="noConversion"/>
  </si>
  <si>
    <t>Acnt_rcvbl</t>
    <phoneticPr fontId="3" type="noConversion"/>
  </si>
  <si>
    <t>Settlement reserve fund</t>
    <phoneticPr fontId="3" type="noConversion"/>
  </si>
  <si>
    <t>Lendings to Banks and Other Financial Institutions</t>
    <phoneticPr fontId="3" type="noConversion"/>
  </si>
  <si>
    <t>financial assets held for trading</t>
    <phoneticPr fontId="3" type="noConversion"/>
  </si>
  <si>
    <t>bill receivables</t>
    <phoneticPr fontId="3" type="noConversion"/>
  </si>
  <si>
    <t>Derivative financial assets</t>
    <phoneticPr fontId="3" type="noConversion"/>
  </si>
  <si>
    <t>accounts receivable</t>
    <phoneticPr fontId="3" type="noConversion"/>
  </si>
  <si>
    <t>accounts receivable</t>
    <phoneticPr fontId="3" type="noConversion"/>
  </si>
  <si>
    <t>prepayments</t>
    <phoneticPr fontId="3" type="noConversion"/>
  </si>
  <si>
    <t>Prepayments</t>
    <phoneticPr fontId="3" type="noConversion"/>
  </si>
  <si>
    <t>receivable premium</t>
    <phoneticPr fontId="3" type="noConversion"/>
  </si>
  <si>
    <t>Rcvbl_prm</t>
    <phoneticPr fontId="3" type="noConversion"/>
  </si>
  <si>
    <t>accounts receivable reinsurance</t>
    <phoneticPr fontId="3" type="noConversion"/>
  </si>
  <si>
    <t>Acnt_rcvbl_rnsrnc</t>
    <phoneticPr fontId="3" type="noConversion"/>
  </si>
  <si>
    <t>Reinsurance contract reserve</t>
    <phoneticPr fontId="3" type="noConversion"/>
  </si>
  <si>
    <t>Rnsrnc_cntrct_reserve</t>
    <phoneticPr fontId="3" type="noConversion"/>
  </si>
  <si>
    <t>interest receivables</t>
    <phoneticPr fontId="3" type="noConversion"/>
  </si>
  <si>
    <t>Intrst_Rcvbl</t>
    <phoneticPr fontId="3" type="noConversion"/>
  </si>
  <si>
    <t>dividend receivables</t>
    <phoneticPr fontId="3" type="noConversion"/>
  </si>
  <si>
    <t>Dvdnd_Rcvbl</t>
    <phoneticPr fontId="3" type="noConversion"/>
  </si>
  <si>
    <t>other account receivables</t>
    <phoneticPr fontId="3" type="noConversion"/>
  </si>
  <si>
    <t>Othr_Accnt_Rcvbl</t>
    <phoneticPr fontId="3" type="noConversion"/>
  </si>
  <si>
    <t>Buying back the sale of financial assets</t>
    <phoneticPr fontId="3" type="noConversion"/>
  </si>
  <si>
    <t>inventories</t>
    <phoneticPr fontId="3" type="noConversion"/>
  </si>
  <si>
    <t>Invntrs</t>
    <phoneticPr fontId="3" type="noConversion"/>
  </si>
  <si>
    <t>Hold for sale assets</t>
    <phoneticPr fontId="3" type="noConversion"/>
  </si>
  <si>
    <t>Hold for sale assets</t>
    <phoneticPr fontId="3" type="noConversion"/>
  </si>
  <si>
    <t>non-current assets dus within one year</t>
    <phoneticPr fontId="3" type="noConversion"/>
  </si>
  <si>
    <t>Nn_crnt_Ast_Ds_Wthn_On_Yr</t>
    <phoneticPr fontId="3" type="noConversion"/>
  </si>
  <si>
    <t>Hld_Fr_Sl_Ast</t>
    <phoneticPr fontId="3" type="noConversion"/>
  </si>
  <si>
    <t>By_Bck_Sl_Of_Fnncl_Ast</t>
    <phoneticPr fontId="3" type="noConversion"/>
  </si>
  <si>
    <t>other current assets</t>
    <phoneticPr fontId="3" type="noConversion"/>
  </si>
  <si>
    <t>Othr_Crrnt_Assts</t>
    <phoneticPr fontId="3" type="noConversion"/>
  </si>
  <si>
    <t>Ttl_Crrnt_Assts</t>
    <phoneticPr fontId="3" type="noConversion"/>
  </si>
  <si>
    <t>total current assets</t>
    <phoneticPr fontId="3" type="noConversion"/>
  </si>
  <si>
    <t>Loans and advances</t>
    <phoneticPr fontId="3" type="noConversion"/>
  </si>
  <si>
    <t>Lns_And_Advncs</t>
    <phoneticPr fontId="3" type="noConversion"/>
  </si>
  <si>
    <t>available-for-sale financial assets</t>
    <phoneticPr fontId="3" type="noConversion"/>
  </si>
  <si>
    <t>held-to-maturity investments</t>
    <phoneticPr fontId="3" type="noConversion"/>
  </si>
  <si>
    <t>Avlbl_fr_sl_Fnncl_Assts</t>
    <phoneticPr fontId="3" type="noConversion"/>
  </si>
  <si>
    <t>Hld_t_mtrty_Invstmnts</t>
    <phoneticPr fontId="3" type="noConversion"/>
  </si>
  <si>
    <t>long-term receivables</t>
    <phoneticPr fontId="3" type="noConversion"/>
  </si>
  <si>
    <t>Lng_trm_Rcvbls</t>
    <phoneticPr fontId="3" type="noConversion"/>
  </si>
  <si>
    <t>long-term equity receivables</t>
    <phoneticPr fontId="3" type="noConversion"/>
  </si>
  <si>
    <t>Lng_trm_Eqty_Rcvbls</t>
    <phoneticPr fontId="3" type="noConversion"/>
  </si>
  <si>
    <t>invenstment propenrty</t>
    <phoneticPr fontId="3" type="noConversion"/>
  </si>
  <si>
    <t>Invnstmnt_Prpnrty</t>
    <phoneticPr fontId="3" type="noConversion"/>
  </si>
  <si>
    <t>fixed assets</t>
    <phoneticPr fontId="3" type="noConversion"/>
  </si>
  <si>
    <t>Fxd_Assts</t>
    <phoneticPr fontId="3" type="noConversion"/>
  </si>
  <si>
    <t>construction in process</t>
    <phoneticPr fontId="3" type="noConversion"/>
  </si>
  <si>
    <t>Cnstrctn_In_Prcss</t>
    <phoneticPr fontId="3" type="noConversion"/>
  </si>
  <si>
    <t>engineer materials</t>
    <phoneticPr fontId="3" type="noConversion"/>
  </si>
  <si>
    <t>Engnr_Mtrls</t>
    <phoneticPr fontId="3" type="noConversion"/>
  </si>
  <si>
    <t>固定资产清理</t>
    <phoneticPr fontId="3" type="noConversion"/>
  </si>
  <si>
    <t>disposal of fixed assents</t>
    <phoneticPr fontId="3" type="noConversion"/>
  </si>
  <si>
    <t>Dspsl_Of_Fxd_Assnts</t>
    <phoneticPr fontId="3" type="noConversion"/>
  </si>
  <si>
    <t>生产性生物资产</t>
    <phoneticPr fontId="3" type="noConversion"/>
  </si>
  <si>
    <t>productive biological assets</t>
    <phoneticPr fontId="3" type="noConversion"/>
  </si>
  <si>
    <t>Prdctv_Blgcl_Assts</t>
    <phoneticPr fontId="3" type="noConversion"/>
  </si>
  <si>
    <t>oil and gas assets</t>
    <phoneticPr fontId="3" type="noConversion"/>
  </si>
  <si>
    <t>Ol_And_Gs_Assts</t>
    <phoneticPr fontId="3" type="noConversion"/>
  </si>
  <si>
    <t>intangible assets</t>
    <phoneticPr fontId="3" type="noConversion"/>
  </si>
  <si>
    <t>Intngbl_Assts</t>
    <phoneticPr fontId="3" type="noConversion"/>
  </si>
  <si>
    <t>goodwill</t>
    <phoneticPr fontId="3" type="noConversion"/>
  </si>
  <si>
    <t>long-term deferred expenses</t>
    <phoneticPr fontId="3" type="noConversion"/>
  </si>
  <si>
    <t>Lng_trm_Dfrrd_Expns</t>
    <phoneticPr fontId="3" type="noConversion"/>
  </si>
  <si>
    <t>deferred tax assets</t>
    <phoneticPr fontId="3" type="noConversion"/>
  </si>
  <si>
    <t>Dfrrd_Tx_Assts</t>
    <phoneticPr fontId="3" type="noConversion"/>
  </si>
  <si>
    <t>other non-current assets</t>
    <phoneticPr fontId="3" type="noConversion"/>
  </si>
  <si>
    <t>Othr_Nn_crrnt_Assts</t>
    <phoneticPr fontId="3" type="noConversion"/>
  </si>
  <si>
    <t>total non-current assets</t>
    <phoneticPr fontId="3" type="noConversion"/>
  </si>
  <si>
    <t>Ttl_Nn_crrnt_Assts</t>
    <phoneticPr fontId="3" type="noConversion"/>
  </si>
  <si>
    <t>total assets</t>
    <phoneticPr fontId="3" type="noConversion"/>
  </si>
  <si>
    <t>Ttl_Assts</t>
    <phoneticPr fontId="3" type="noConversion"/>
  </si>
  <si>
    <t>short-term loan</t>
    <phoneticPr fontId="3" type="noConversion"/>
  </si>
  <si>
    <t>Shrt_trm_Ln</t>
    <phoneticPr fontId="3" type="noConversion"/>
  </si>
  <si>
    <t>Borrowing from the Central Bank</t>
    <phoneticPr fontId="3" type="noConversion"/>
  </si>
  <si>
    <t>Brrwng_Frm_Th_Cntrl_Bnk</t>
    <phoneticPr fontId="3" type="noConversion"/>
  </si>
  <si>
    <t>Absorption of deposits and interbank deposits</t>
    <phoneticPr fontId="3" type="noConversion"/>
  </si>
  <si>
    <t>Absrptn_Of_Dpsts</t>
    <phoneticPr fontId="3" type="noConversion"/>
  </si>
  <si>
    <t>Loans from other banks</t>
    <phoneticPr fontId="3" type="noConversion"/>
  </si>
  <si>
    <t>Lns_Frm_Othr_Bnks</t>
    <phoneticPr fontId="3" type="noConversion"/>
  </si>
  <si>
    <t>financial liabilities held for trading</t>
    <phoneticPr fontId="3" type="noConversion"/>
  </si>
  <si>
    <t>Fnncl_Lblts_Hld_Fr_Trd</t>
    <phoneticPr fontId="3" type="noConversion"/>
  </si>
  <si>
    <t>Derivative financial liabilities</t>
    <phoneticPr fontId="3" type="noConversion"/>
  </si>
  <si>
    <t>Derivative financial liabilities</t>
    <phoneticPr fontId="3" type="noConversion"/>
  </si>
  <si>
    <t>Drvtv_Fnncl_Lblts</t>
    <phoneticPr fontId="3" type="noConversion"/>
  </si>
  <si>
    <t>bills payable</t>
    <phoneticPr fontId="3" type="noConversion"/>
  </si>
  <si>
    <t>Blls_Pybl</t>
    <phoneticPr fontId="3" type="noConversion"/>
  </si>
  <si>
    <t>应付账款</t>
    <phoneticPr fontId="3" type="noConversion"/>
  </si>
  <si>
    <t>accounts payable</t>
    <phoneticPr fontId="3" type="noConversion"/>
  </si>
  <si>
    <t>Accnts_Pybl</t>
    <phoneticPr fontId="3" type="noConversion"/>
  </si>
  <si>
    <t>预收款项</t>
    <phoneticPr fontId="3" type="noConversion"/>
  </si>
  <si>
    <t>account received in advance</t>
    <phoneticPr fontId="3" type="noConversion"/>
  </si>
  <si>
    <t>Accnt_Rcvd_In_Advnc</t>
    <phoneticPr fontId="3" type="noConversion"/>
  </si>
  <si>
    <t>Financial Assets Sold for Repurchase</t>
    <phoneticPr fontId="3" type="noConversion"/>
  </si>
  <si>
    <t>Fnncl_Assts_Sld_Fr_Rprchs</t>
    <phoneticPr fontId="3" type="noConversion"/>
  </si>
  <si>
    <t>Handling fee and commission</t>
    <phoneticPr fontId="3" type="noConversion"/>
  </si>
  <si>
    <t>Hndlng_Fe_And_Cmmssn</t>
    <phoneticPr fontId="3" type="noConversion"/>
  </si>
  <si>
    <t>employee benefits payable</t>
    <phoneticPr fontId="3" type="noConversion"/>
  </si>
  <si>
    <t>Emply_Bnfts_Pybl</t>
    <phoneticPr fontId="3" type="noConversion"/>
  </si>
  <si>
    <t>taxes payable</t>
    <phoneticPr fontId="3" type="noConversion"/>
  </si>
  <si>
    <t>Txs_Pybl</t>
    <phoneticPr fontId="3" type="noConversion"/>
  </si>
  <si>
    <t>应付利息</t>
    <phoneticPr fontId="3" type="noConversion"/>
  </si>
  <si>
    <t>interest payable</t>
    <phoneticPr fontId="3" type="noConversion"/>
  </si>
  <si>
    <t>Intrst_Pybl</t>
    <phoneticPr fontId="3" type="noConversion"/>
  </si>
  <si>
    <t>应付股利</t>
    <phoneticPr fontId="3" type="noConversion"/>
  </si>
  <si>
    <t>dividend payable</t>
    <phoneticPr fontId="3" type="noConversion"/>
  </si>
  <si>
    <t>Dvdnd_Pybl</t>
    <phoneticPr fontId="3" type="noConversion"/>
  </si>
  <si>
    <t>其他应付款</t>
    <phoneticPr fontId="3" type="noConversion"/>
  </si>
  <si>
    <t>other account payable</t>
    <phoneticPr fontId="3" type="noConversion"/>
  </si>
  <si>
    <t>Othr_Accnt_Pybl</t>
    <phoneticPr fontId="3" type="noConversion"/>
  </si>
  <si>
    <t>Accounts payable reinsurance</t>
    <phoneticPr fontId="3" type="noConversion"/>
  </si>
  <si>
    <t>Accnts_Pybl_Rnsrnc</t>
    <phoneticPr fontId="3" type="noConversion"/>
  </si>
  <si>
    <t>保险合同准备金</t>
    <phoneticPr fontId="3" type="noConversion"/>
  </si>
  <si>
    <t>reserve fund for insurance contracts</t>
    <phoneticPr fontId="3" type="noConversion"/>
  </si>
  <si>
    <t>Rsrv_Fnd_Fr_Insrnc_Cntrcts</t>
    <phoneticPr fontId="3" type="noConversion"/>
  </si>
  <si>
    <t>Acting sale of securities</t>
    <phoneticPr fontId="3" type="noConversion"/>
  </si>
  <si>
    <t>Actng_Sl_Of_Scrts</t>
    <phoneticPr fontId="3" type="noConversion"/>
  </si>
  <si>
    <t>Acting underwriting securities</t>
    <phoneticPr fontId="3" type="noConversion"/>
  </si>
  <si>
    <t>Actng_Undrwrtng_Scrts</t>
    <phoneticPr fontId="3" type="noConversion"/>
  </si>
  <si>
    <t>Held for sale debt</t>
    <phoneticPr fontId="3" type="noConversion"/>
  </si>
  <si>
    <t>Held for sale debt</t>
    <phoneticPr fontId="3" type="noConversion"/>
  </si>
  <si>
    <t>Hld_Fr_Sl_Dbt</t>
    <phoneticPr fontId="3" type="noConversion"/>
  </si>
  <si>
    <t>non-current liabilities dus within one year</t>
    <phoneticPr fontId="3" type="noConversion"/>
  </si>
  <si>
    <t>Nn_crnt_Lblts_Ds_Wthn_On_Yr</t>
    <phoneticPr fontId="3" type="noConversion"/>
  </si>
  <si>
    <t>other current lianilities</t>
    <phoneticPr fontId="3" type="noConversion"/>
  </si>
  <si>
    <t>Othr_Crrnt_Lnlts</t>
    <phoneticPr fontId="3" type="noConversion"/>
  </si>
  <si>
    <t>total current liabilities</t>
    <phoneticPr fontId="3" type="noConversion"/>
  </si>
  <si>
    <t>Ttl_Crrnt_Lblts</t>
    <phoneticPr fontId="3" type="noConversion"/>
  </si>
  <si>
    <t>long-term loan</t>
    <phoneticPr fontId="3" type="noConversion"/>
  </si>
  <si>
    <t>Lng_trm_Ln</t>
    <phoneticPr fontId="3" type="noConversion"/>
  </si>
  <si>
    <t>bond payable</t>
    <phoneticPr fontId="3" type="noConversion"/>
  </si>
  <si>
    <t>Bnd_Pybl</t>
    <phoneticPr fontId="3" type="noConversion"/>
  </si>
  <si>
    <t>long-term account payable</t>
    <phoneticPr fontId="3" type="noConversion"/>
  </si>
  <si>
    <t>Lng_trm_Accnt_Pybl</t>
    <phoneticPr fontId="3" type="noConversion"/>
  </si>
  <si>
    <t>Lng_trm_Emply_Bnfts_Pybl</t>
    <phoneticPr fontId="3" type="noConversion"/>
  </si>
  <si>
    <t>Long-term employee benefits payable</t>
    <phoneticPr fontId="3" type="noConversion"/>
  </si>
  <si>
    <t>Long-term employee benefits payable</t>
    <phoneticPr fontId="3" type="noConversion"/>
  </si>
  <si>
    <t>专项应付款</t>
    <phoneticPr fontId="3" type="noConversion"/>
  </si>
  <si>
    <t>specific account payable</t>
    <phoneticPr fontId="3" type="noConversion"/>
  </si>
  <si>
    <t>Spcfc_Accnt_Pybl</t>
    <phoneticPr fontId="3" type="noConversion"/>
  </si>
  <si>
    <t>预计负债</t>
    <phoneticPr fontId="3" type="noConversion"/>
  </si>
  <si>
    <t>estimated liability</t>
    <phoneticPr fontId="3" type="noConversion"/>
  </si>
  <si>
    <t>Estmtd_Lblty</t>
    <phoneticPr fontId="3" type="noConversion"/>
  </si>
  <si>
    <t>deferred income</t>
    <phoneticPr fontId="3" type="noConversion"/>
  </si>
  <si>
    <t>Dfrrd_Incm</t>
    <phoneticPr fontId="3" type="noConversion"/>
  </si>
  <si>
    <t>deferred tax liabilities</t>
    <phoneticPr fontId="3" type="noConversion"/>
  </si>
  <si>
    <t>Dfrrd_Tx_Lblts</t>
    <phoneticPr fontId="3" type="noConversion"/>
  </si>
  <si>
    <t>other non-current liabilities</t>
    <phoneticPr fontId="3" type="noConversion"/>
  </si>
  <si>
    <t>Othr_Nn_crrnt_Lblts</t>
    <phoneticPr fontId="3" type="noConversion"/>
  </si>
  <si>
    <t>total non-current liabilities</t>
    <phoneticPr fontId="3" type="noConversion"/>
  </si>
  <si>
    <t>Ttl_Nn_crrnt_Lblts</t>
    <phoneticPr fontId="3" type="noConversion"/>
  </si>
  <si>
    <t>total liabilities</t>
    <phoneticPr fontId="3" type="noConversion"/>
  </si>
  <si>
    <t>Ttl_Lblts</t>
    <phoneticPr fontId="3" type="noConversion"/>
  </si>
  <si>
    <t>Other equity instruments</t>
    <phoneticPr fontId="3" type="noConversion"/>
  </si>
  <si>
    <t>Other equity instruments</t>
    <phoneticPr fontId="3" type="noConversion"/>
  </si>
  <si>
    <t>Othr_Eqty_Instrmnts</t>
    <phoneticPr fontId="3" type="noConversion"/>
  </si>
  <si>
    <t>capital reserve</t>
    <phoneticPr fontId="3" type="noConversion"/>
  </si>
  <si>
    <t>Cptl_Rsrv</t>
    <phoneticPr fontId="3" type="noConversion"/>
  </si>
  <si>
    <t>less:treasury share</t>
    <phoneticPr fontId="3" type="noConversion"/>
  </si>
  <si>
    <t>其他综合收益</t>
    <phoneticPr fontId="3" type="noConversion"/>
  </si>
  <si>
    <t>Other comprehensive income</t>
    <phoneticPr fontId="3" type="noConversion"/>
  </si>
  <si>
    <t>Other comprehensive income</t>
    <phoneticPr fontId="3" type="noConversion"/>
  </si>
  <si>
    <t>Othr_Cmprhnsv_Incm</t>
    <phoneticPr fontId="3" type="noConversion"/>
  </si>
  <si>
    <t>Special reserve</t>
    <phoneticPr fontId="3" type="noConversion"/>
  </si>
  <si>
    <t>Spcl_Rsrv</t>
    <phoneticPr fontId="3" type="noConversion"/>
  </si>
  <si>
    <t>surplus reserve</t>
    <phoneticPr fontId="3" type="noConversion"/>
  </si>
  <si>
    <t>Srpls_Rsrv</t>
    <phoneticPr fontId="3" type="noConversion"/>
  </si>
  <si>
    <t>General risk preparation</t>
    <phoneticPr fontId="3" type="noConversion"/>
  </si>
  <si>
    <t>Gnrl_Rsk_Prprtn</t>
    <phoneticPr fontId="3" type="noConversion"/>
  </si>
  <si>
    <t>undistributed profit</t>
    <phoneticPr fontId="3" type="noConversion"/>
  </si>
  <si>
    <t>Undstrbtd_Prft</t>
    <phoneticPr fontId="3" type="noConversion"/>
  </si>
  <si>
    <t>Attributable to the owners' equity of the parent company</t>
    <phoneticPr fontId="3" type="noConversion"/>
  </si>
  <si>
    <t>minority equity</t>
    <phoneticPr fontId="3" type="noConversion"/>
  </si>
  <si>
    <t>Mnrty_Eqty</t>
    <phoneticPr fontId="3" type="noConversion"/>
  </si>
  <si>
    <t>total owner's equity</t>
    <phoneticPr fontId="3" type="noConversion"/>
  </si>
  <si>
    <t>total liabilities and owner's equity</t>
    <phoneticPr fontId="3" type="noConversion"/>
  </si>
  <si>
    <t>stock code</t>
    <phoneticPr fontId="3" type="noConversion"/>
  </si>
  <si>
    <t>field</t>
    <phoneticPr fontId="3" type="noConversion"/>
  </si>
  <si>
    <t>data_type</t>
    <phoneticPr fontId="3" type="noConversion"/>
  </si>
  <si>
    <t>chns_nm</t>
    <phoneticPr fontId="3" type="noConversion"/>
  </si>
  <si>
    <t>eng_abb_nm</t>
    <phoneticPr fontId="3" type="noConversion"/>
  </si>
  <si>
    <t>eng_nm</t>
    <phoneticPr fontId="3" type="noConversion"/>
  </si>
  <si>
    <t>instruction</t>
    <phoneticPr fontId="3" type="noConversion"/>
  </si>
  <si>
    <t>id</t>
    <phoneticPr fontId="3" type="noConversion"/>
  </si>
  <si>
    <t>code</t>
    <phoneticPr fontId="3" type="noConversion"/>
  </si>
  <si>
    <t>name</t>
    <phoneticPr fontId="3" type="noConversion"/>
  </si>
  <si>
    <t>industry</t>
    <phoneticPr fontId="3" type="noConversion"/>
  </si>
  <si>
    <t>area</t>
    <phoneticPr fontId="3" type="noConversion"/>
  </si>
  <si>
    <t>timeToMarket</t>
    <phoneticPr fontId="3" type="noConversion"/>
  </si>
  <si>
    <t>type of report</t>
    <phoneticPr fontId="3" type="noConversion"/>
  </si>
  <si>
    <t>Typrep</t>
    <phoneticPr fontId="3" type="noConversion"/>
  </si>
  <si>
    <t>account period</t>
    <phoneticPr fontId="3" type="noConversion"/>
  </si>
  <si>
    <t>Accper</t>
    <phoneticPr fontId="3" type="noConversion"/>
  </si>
  <si>
    <t>Stkcd</t>
    <phoneticPr fontId="3" type="noConversion"/>
  </si>
  <si>
    <t>Typrep</t>
    <phoneticPr fontId="3" type="noConversion"/>
  </si>
  <si>
    <t>Drvtv_fncl_ast</t>
    <phoneticPr fontId="3" type="noConversion"/>
  </si>
  <si>
    <t>Atrbt_T_Ownrs_Eqty_Of_Prnt</t>
    <phoneticPr fontId="3" type="noConversion"/>
  </si>
  <si>
    <t>Ttl_Ownrs_Eqty</t>
    <phoneticPr fontId="3" type="noConversion"/>
  </si>
  <si>
    <t>Ttl_Lblts_And_Ownrs_Eqty</t>
    <phoneticPr fontId="3" type="noConversion"/>
  </si>
  <si>
    <t>paid-in capital</t>
    <phoneticPr fontId="3" type="noConversion"/>
  </si>
  <si>
    <t>Pd_n_Cptl</t>
    <phoneticPr fontId="3" type="noConversion"/>
  </si>
  <si>
    <t>Lss_trsry_Shr</t>
    <phoneticPr fontId="3" type="noConversion"/>
  </si>
  <si>
    <t>R_D_Expnss</t>
    <phoneticPr fontId="3" type="noConversion"/>
  </si>
  <si>
    <t>R&amp;D expenses</t>
    <phoneticPr fontId="3" type="noConversion"/>
  </si>
  <si>
    <t>会计期间</t>
    <phoneticPr fontId="3" type="noConversion"/>
  </si>
  <si>
    <t>报表类型</t>
    <phoneticPr fontId="3" type="noConversion"/>
  </si>
  <si>
    <t>报表日期</t>
  </si>
  <si>
    <t>单位</t>
  </si>
  <si>
    <t>元</t>
  </si>
  <si>
    <t>流动资产</t>
  </si>
  <si>
    <t>划分为持有待售的资产</t>
  </si>
  <si>
    <t>待摊费用</t>
  </si>
  <si>
    <t>待处理流动资产损益</t>
  </si>
  <si>
    <t>非流动资产</t>
  </si>
  <si>
    <t>发放贷款及垫款</t>
  </si>
  <si>
    <t>固定资产净额</t>
  </si>
  <si>
    <t>流动负债</t>
  </si>
  <si>
    <t>预提费用</t>
  </si>
  <si>
    <t>一年内的递延收益</t>
  </si>
  <si>
    <t>应付短期债券</t>
  </si>
  <si>
    <t>非流动负债</t>
  </si>
  <si>
    <t>预计非流动负债</t>
  </si>
  <si>
    <t>长期递延收益</t>
  </si>
  <si>
    <t>所有者权益</t>
  </si>
  <si>
    <t>实收资本(或股本)</t>
  </si>
  <si>
    <t>所有者权益(或股东权益)合计</t>
  </si>
  <si>
    <t>负债和所有者权益(或股东权益)总计</t>
  </si>
  <si>
    <t>字段</t>
    <phoneticPr fontId="3" type="noConversion"/>
  </si>
  <si>
    <t>短期借款</t>
    <phoneticPr fontId="3" type="noConversion"/>
  </si>
  <si>
    <t>短期借款</t>
    <phoneticPr fontId="3" type="noConversion"/>
  </si>
  <si>
    <t>向中央银行借款</t>
    <phoneticPr fontId="3" type="noConversion"/>
  </si>
  <si>
    <t>item</t>
    <phoneticPr fontId="3" type="noConversion"/>
  </si>
  <si>
    <t>goodwill</t>
  </si>
  <si>
    <t>stlmnt_rsrv_fnd</t>
  </si>
  <si>
    <t>lnd_t_bnk</t>
  </si>
  <si>
    <t>fncl_ast_hld_fr_trd</t>
  </si>
  <si>
    <t>drvtv_fncl_ast</t>
  </si>
  <si>
    <t>bll_rcvbl</t>
  </si>
  <si>
    <t>acnt_rcvbl</t>
  </si>
  <si>
    <t>prepayments</t>
  </si>
  <si>
    <t>rcvbl_prm</t>
  </si>
  <si>
    <t>acnt_rcvbl_rnsrnc</t>
  </si>
  <si>
    <t>rnsrnc_cntrct_reserve</t>
  </si>
  <si>
    <t>intrst_rcvbl</t>
  </si>
  <si>
    <t>dvdnd_rcvbl</t>
  </si>
  <si>
    <t>othr_accnt_rcvbl</t>
  </si>
  <si>
    <t>by_bck_sl_of_fnncl_ast</t>
  </si>
  <si>
    <t>invntrs</t>
  </si>
  <si>
    <t>hld_fr_sl_ast</t>
  </si>
  <si>
    <t>nn_crnt_ast_ds_wthn_on_yr</t>
  </si>
  <si>
    <t>othr_crrnt_assts</t>
  </si>
  <si>
    <t>ttl_crrnt_assts</t>
  </si>
  <si>
    <t>lns_and_advncs</t>
  </si>
  <si>
    <t>avlbl_fr_sl_fnncl_assts</t>
  </si>
  <si>
    <t>hld_t_mtrty_invstmnts</t>
  </si>
  <si>
    <t>lng_trm_rcvbls</t>
  </si>
  <si>
    <t>lng_trm_eqty_rcvbls</t>
  </si>
  <si>
    <t>invnstmnt_prpnrty</t>
  </si>
  <si>
    <t>fxd_assts</t>
  </si>
  <si>
    <t>cnstrctn_in_prcss</t>
  </si>
  <si>
    <t>engnr_mtrls</t>
  </si>
  <si>
    <t>dspsl_of_fxd_assnts</t>
  </si>
  <si>
    <t>prdctv_blgcl_assts</t>
  </si>
  <si>
    <t>ol_and_gs_assts</t>
  </si>
  <si>
    <t>intngbl_assts</t>
  </si>
  <si>
    <t>r_d_expnss</t>
  </si>
  <si>
    <t>lng_trm_dfrrd_expns</t>
  </si>
  <si>
    <t>dfrrd_tx_assts</t>
  </si>
  <si>
    <t>othr_nn_crrnt_assts</t>
  </si>
  <si>
    <t>ttl_nn_crrnt_assts</t>
  </si>
  <si>
    <t>ttl_assts</t>
  </si>
  <si>
    <t>shrt_trm_ln</t>
  </si>
  <si>
    <t>brrwng_frm_th_cntrl_bnk</t>
  </si>
  <si>
    <t>absrptn_of_dpsts</t>
  </si>
  <si>
    <t>lns_frm_othr_bnks</t>
  </si>
  <si>
    <t>fnncl_lblts_hld_fr_trd</t>
  </si>
  <si>
    <t>drvtv_fnncl_lblts</t>
  </si>
  <si>
    <t>blls_pybl</t>
  </si>
  <si>
    <t>accnts_pybl</t>
  </si>
  <si>
    <t>accnt_rcvd_in_advnc</t>
  </si>
  <si>
    <t>fnncl_assts_sld_fr_rprchs</t>
  </si>
  <si>
    <t>hndlng_fe_and_cmmssn</t>
  </si>
  <si>
    <t>emply_bnfts_pybl</t>
  </si>
  <si>
    <t>txs_pybl</t>
  </si>
  <si>
    <t>intrst_pybl</t>
  </si>
  <si>
    <t>dvdnd_pybl</t>
  </si>
  <si>
    <t>othr_accnt_pybl</t>
  </si>
  <si>
    <t>accnts_pybl_rnsrnc</t>
  </si>
  <si>
    <t>rsrv_fnd_fr_insrnc_cntrcts</t>
  </si>
  <si>
    <t>actng_sl_of_scrts</t>
  </si>
  <si>
    <t>actng_undrwrtng_scrts</t>
  </si>
  <si>
    <t>hld_fr_sl_dbt</t>
  </si>
  <si>
    <t>nn_crnt_lblts_ds_wthn_on_yr</t>
  </si>
  <si>
    <t>othr_crrnt_lnlts</t>
  </si>
  <si>
    <t>ttl_crrnt_lblts</t>
  </si>
  <si>
    <t>lng_trm_ln</t>
  </si>
  <si>
    <t>bnd_pybl</t>
  </si>
  <si>
    <t>lng_trm_accnt_pybl</t>
  </si>
  <si>
    <t>lng_trm_emply_bnfts_pybl</t>
  </si>
  <si>
    <t>spcfc_accnt_pybl</t>
  </si>
  <si>
    <t>estmtd_lblty</t>
  </si>
  <si>
    <t>dfrrd_incm</t>
  </si>
  <si>
    <t>dfrrd_tx_lblts</t>
  </si>
  <si>
    <t>othr_nn_crrnt_lblts</t>
  </si>
  <si>
    <t>ttl_nn_crrnt_lblts</t>
  </si>
  <si>
    <t>ttl_lblts</t>
  </si>
  <si>
    <t>pd_n_cptl</t>
  </si>
  <si>
    <t>othr_eqty_instrmnts</t>
  </si>
  <si>
    <t>cptl_rsrv</t>
  </si>
  <si>
    <t>lss_trsry_shr</t>
  </si>
  <si>
    <t>othr_cmprhnsv_incm</t>
  </si>
  <si>
    <t>spcl_rsrv</t>
  </si>
  <si>
    <t>srpls_rsrv</t>
  </si>
  <si>
    <t>gnrl_rsk_prprtn</t>
  </si>
  <si>
    <t>undstrbtd_prft</t>
  </si>
  <si>
    <t>atrbt_t_ownrs_eqty_of_prnt</t>
  </si>
  <si>
    <t>mnrty_eqty</t>
  </si>
  <si>
    <t>ttl_ownrs_eqty</t>
  </si>
  <si>
    <t>ttl_lblts_and_ownrs_eqty</t>
  </si>
  <si>
    <t>stk_cd_id</t>
    <phoneticPr fontId="3" type="noConversion"/>
  </si>
  <si>
    <t>typ_rep_id</t>
    <phoneticPr fontId="3" type="noConversion"/>
  </si>
  <si>
    <t>acc_per</t>
    <phoneticPr fontId="3" type="noConversion"/>
  </si>
  <si>
    <t>item_std</t>
    <phoneticPr fontId="3" type="noConversion"/>
  </si>
  <si>
    <t>field_std</t>
    <phoneticPr fontId="3" type="noConversion"/>
  </si>
  <si>
    <t>Total operating income</t>
  </si>
  <si>
    <t>Operating income</t>
  </si>
  <si>
    <t>Interest income</t>
  </si>
  <si>
    <t>Earned premium</t>
  </si>
  <si>
    <t>Fee and commission income</t>
  </si>
  <si>
    <t>Total operating costs</t>
  </si>
  <si>
    <t>Operating cost</t>
  </si>
  <si>
    <t>Interest expenses</t>
  </si>
  <si>
    <t>Fee and commission expenses</t>
  </si>
  <si>
    <t>Surrender money</t>
  </si>
  <si>
    <t>Claims payouts net</t>
  </si>
  <si>
    <t>Draw insurance contract reserve net</t>
  </si>
  <si>
    <t>dividend payment policy</t>
  </si>
  <si>
    <t>Reinsurance costs</t>
  </si>
  <si>
    <t>Taxes and surcharges</t>
  </si>
  <si>
    <t>sales expense</t>
  </si>
  <si>
    <t>Management costs</t>
  </si>
  <si>
    <t>Financial expenses</t>
  </si>
  <si>
    <t>Asset impairment losses</t>
  </si>
  <si>
    <t>Gains from changes in fair value</t>
  </si>
  <si>
    <t>Investment income</t>
  </si>
  <si>
    <t>Exchange gains</t>
  </si>
  <si>
    <t>Disposal of assets</t>
  </si>
  <si>
    <t>Other benefits</t>
  </si>
  <si>
    <t>operating profit</t>
  </si>
  <si>
    <t>Non-operating income</t>
  </si>
  <si>
    <t>Operating expenses</t>
  </si>
  <si>
    <t>The total profit</t>
  </si>
  <si>
    <t>Income tax expense</t>
  </si>
  <si>
    <t>Net profit</t>
  </si>
  <si>
    <t>Continuing net profit</t>
  </si>
  <si>
    <t>Terminate the business of net profit</t>
  </si>
  <si>
    <t>Minority shareholders' profit and loss</t>
  </si>
  <si>
    <t>Net profit attributable to shareholders of the parent company</t>
  </si>
  <si>
    <t>Net tax after tax on other comprehensive income</t>
  </si>
  <si>
    <t>Post-tax net of other comprehensive income attributable to shareholders of the parent company</t>
  </si>
  <si>
    <t>Net after-tax of other comprehensive income attributable to minority shareholders</t>
  </si>
  <si>
    <t>Total comprehensive income</t>
  </si>
  <si>
    <t>Total consolidated income attributable to shareholders of the parent company</t>
  </si>
  <si>
    <t>Total consolidated income attributable to minority shareholders</t>
  </si>
  <si>
    <t>Basic earnings per share</t>
  </si>
  <si>
    <t>Diluted earnings per share</t>
  </si>
  <si>
    <t>data_type</t>
  </si>
  <si>
    <t>chns_nm</t>
  </si>
  <si>
    <t>eng_nm</t>
  </si>
  <si>
    <t>eng_abb_nm</t>
  </si>
  <si>
    <t>instruction</t>
  </si>
  <si>
    <t>stkcd</t>
  </si>
  <si>
    <t>acpr</t>
  </si>
  <si>
    <t>typrp</t>
  </si>
  <si>
    <t>营业总收入</t>
  </si>
  <si>
    <t>tl_oprtng_incm</t>
  </si>
  <si>
    <t>营业收入</t>
  </si>
  <si>
    <t>oprtng_incm</t>
  </si>
  <si>
    <t>intrst_incm</t>
  </si>
  <si>
    <t>ernd_prm</t>
  </si>
  <si>
    <t>f_and_cmsn_incm</t>
  </si>
  <si>
    <t>营业总成本</t>
  </si>
  <si>
    <t>tl_oprtng_csts</t>
  </si>
  <si>
    <t>营业成本</t>
  </si>
  <si>
    <t>oprtng_cst</t>
  </si>
  <si>
    <t>intrst_expns</t>
  </si>
  <si>
    <t>f_and_cmsn_expns</t>
  </si>
  <si>
    <t>srndr_mny</t>
  </si>
  <si>
    <t>clms_pyts_nt</t>
  </si>
  <si>
    <t>drw_insrnc_cntrct_rsrv_nt</t>
  </si>
  <si>
    <t>dvdnd_pymnt_plcy</t>
  </si>
  <si>
    <t>rnsrnc_csts</t>
  </si>
  <si>
    <t>txs_and_srchrgs</t>
  </si>
  <si>
    <t>sls_expns</t>
  </si>
  <si>
    <t>mngmnt_csts</t>
  </si>
  <si>
    <t>fncl_expns</t>
  </si>
  <si>
    <t>ast_imprmnt_ls</t>
  </si>
  <si>
    <t>公允价值变动收益</t>
  </si>
  <si>
    <t>invstmnt_incm</t>
  </si>
  <si>
    <t>汇兑收益</t>
  </si>
  <si>
    <t>exchng_gns</t>
  </si>
  <si>
    <t>资产处置收益</t>
  </si>
  <si>
    <t>dspsl_of_asts</t>
  </si>
  <si>
    <t>othr_bnfts</t>
  </si>
  <si>
    <t>营业利润</t>
  </si>
  <si>
    <t>oprtng_prft</t>
  </si>
  <si>
    <t>n_prtng_incm</t>
  </si>
  <si>
    <t>oprtng_expns</t>
  </si>
  <si>
    <t>利润总额</t>
  </si>
  <si>
    <t>th_tl_prft</t>
  </si>
  <si>
    <t>所得税费用</t>
  </si>
  <si>
    <t>incm_tx_expns</t>
  </si>
  <si>
    <t>净利润</t>
  </si>
  <si>
    <t>持续经营净利润</t>
  </si>
  <si>
    <t>终止经营净利润</t>
  </si>
  <si>
    <t>少数股东损益</t>
  </si>
  <si>
    <t>归属于母公司股东的净利润</t>
  </si>
  <si>
    <t>其他综合收益的税后净额</t>
  </si>
  <si>
    <t>综合收益总额</t>
  </si>
  <si>
    <t>tl_cmprhnsv_incm</t>
  </si>
  <si>
    <t>基本每股收益</t>
  </si>
  <si>
    <t>稀释每股收益</t>
  </si>
  <si>
    <t>gns_frm_chngs_in_fr_vl</t>
  </si>
  <si>
    <t>np</t>
  </si>
  <si>
    <t>cnt_np</t>
  </si>
  <si>
    <t>ter_np</t>
  </si>
  <si>
    <t>np_mi</t>
  </si>
  <si>
    <t>np_pa</t>
  </si>
  <si>
    <t>ocomin</t>
  </si>
  <si>
    <t>ocomin_pa</t>
  </si>
  <si>
    <t>ocomin_mi</t>
  </si>
  <si>
    <t>comin_pa</t>
  </si>
  <si>
    <t>comin_mi</t>
  </si>
  <si>
    <t>eps</t>
  </si>
  <si>
    <t>deps</t>
  </si>
  <si>
    <t>Cash received from sales of goods and services</t>
  </si>
  <si>
    <t>Net increase in customer deposits and interbank deposits</t>
  </si>
  <si>
    <t>Net increase in borrowings from the Central Bank</t>
  </si>
  <si>
    <t>Net additions to other financial institutions</t>
  </si>
  <si>
    <t>Receive cash from original insurance contract premiums</t>
  </si>
  <si>
    <t>Net cash received for reinsurance business</t>
  </si>
  <si>
    <t>Household deposits and net increase in investment funds</t>
  </si>
  <si>
    <t>Disposal of net increase in financial assets measured at fair value through profit or loss for the current period</t>
  </si>
  <si>
    <t>Cash for interest, fees and commissions</t>
  </si>
  <si>
    <t>Net increase in capital inserted</t>
  </si>
  <si>
    <t>Net increase in repurchase business funds</t>
  </si>
  <si>
    <t>Tax Refund</t>
  </si>
  <si>
    <t>Received other cash related to operating activities</t>
  </si>
  <si>
    <t>Subtotal of cash inflow from operating activities</t>
  </si>
  <si>
    <t>Cash paid for the purchase of goods and services</t>
  </si>
  <si>
    <t>Net increase in customer loans and advances</t>
  </si>
  <si>
    <t>Net increase in deposits with central banks and banks</t>
  </si>
  <si>
    <t>Payment of cash for original insurance contract payouts</t>
  </si>
  <si>
    <t>Pay interest, fees and commissions on cash</t>
  </si>
  <si>
    <t>Pay cash for policy dividends</t>
  </si>
  <si>
    <t>Payments to employees and cash paid to employees</t>
  </si>
  <si>
    <t>Pay taxes and fees</t>
  </si>
  <si>
    <t>Pay other cash related to business activities</t>
  </si>
  <si>
    <t>Subtotal of cash outflow from operating activities</t>
  </si>
  <si>
    <t>Net cash flow from operating activities</t>
  </si>
  <si>
    <t>Recover cash received from investment</t>
  </si>
  <si>
    <t>Cash received from investment income</t>
  </si>
  <si>
    <t>Net cash received from disposal of fixed assets, intangible assets and other long-term assets</t>
  </si>
  <si>
    <t>Net cash received from disposal of subsidiaries and other business units</t>
  </si>
  <si>
    <t>Other cash received relating to investing activities</t>
  </si>
  <si>
    <t>Subtotal of cash inflows from investment activities</t>
  </si>
  <si>
    <t>Cash paid for purchasing and building fixed assets, intangible assets and other long-term assets</t>
  </si>
  <si>
    <t>Cash Investment</t>
  </si>
  <si>
    <t>Net increase in pledged loans</t>
  </si>
  <si>
    <t>Acquisition of net cash paid by subsidiaries and other business units</t>
  </si>
  <si>
    <t>Other cash paid relating to investing activities</t>
  </si>
  <si>
    <t>Subtotal of cash outflow from investment activities</t>
  </si>
  <si>
    <t>Net cash flows from investing activities</t>
  </si>
  <si>
    <t>Absorb investment received cash</t>
  </si>
  <si>
    <t>Including: Subsidiaries absorb cash received from investments of minority shareholders</t>
  </si>
  <si>
    <t>Cash received for borrowings</t>
  </si>
  <si>
    <t>Cash received from issuance of bonds</t>
  </si>
  <si>
    <t>Received other cash related to financing activities</t>
  </si>
  <si>
    <t>Subtotal of cash inflows from financing activities</t>
  </si>
  <si>
    <t>Repayment of debt paid for cash</t>
  </si>
  <si>
    <t>Distribute dividends, profits or cash paid for interest payments</t>
  </si>
  <si>
    <t>Among them: dividends and profits paid by subsidiaries to minority shareholders</t>
  </si>
  <si>
    <t>Pay other cash related to fund-raising activities</t>
  </si>
  <si>
    <t>Subtotal of cash outflow from financing activities</t>
  </si>
  <si>
    <t>Net cash flow from financing activities</t>
  </si>
  <si>
    <t>effect of the changes of the exchange rate on cash and the equivalents</t>
  </si>
  <si>
    <t>Net increase in cash and cash equivalents</t>
  </si>
  <si>
    <t>Cash and cash equivalents at beginning of period</t>
  </si>
  <si>
    <t>Cash and cash equivalents at the end of the period</t>
  </si>
  <si>
    <t>tx_rfnd</t>
  </si>
  <si>
    <t>csh_invstmnt</t>
  </si>
  <si>
    <t>hshld_dpsts_nt_incrs</t>
  </si>
  <si>
    <t>hshld_dpsts_nt_incrs</t>
    <phoneticPr fontId="3" type="noConversion"/>
  </si>
  <si>
    <t>dspsl_fncl_asts</t>
  </si>
  <si>
    <t>dspsl_fncl_asts</t>
    <phoneticPr fontId="3" type="noConversion"/>
  </si>
  <si>
    <t>rnsrnc_bsns</t>
  </si>
  <si>
    <t>rnsrnc_bsns</t>
    <phoneticPr fontId="3" type="noConversion"/>
  </si>
  <si>
    <t>br_cntrl_bnk</t>
  </si>
  <si>
    <t>br_cntrl_bnk</t>
    <phoneticPr fontId="3" type="noConversion"/>
  </si>
  <si>
    <t>cstmr_intrbnk</t>
  </si>
  <si>
    <t>cstmr_intrbnk</t>
    <phoneticPr fontId="3" type="noConversion"/>
  </si>
  <si>
    <t>cptl_insrtd</t>
  </si>
  <si>
    <t>cptl_insrtd</t>
    <phoneticPr fontId="3" type="noConversion"/>
  </si>
  <si>
    <t>rprchs_bsns_fnds</t>
  </si>
  <si>
    <t>rprchs_bsns_fnds</t>
    <phoneticPr fontId="3" type="noConversion"/>
  </si>
  <si>
    <t>tx_rfnd</t>
    <phoneticPr fontId="3" type="noConversion"/>
  </si>
  <si>
    <t>pay_gds_and_srvcs</t>
  </si>
  <si>
    <t>pay_gds_and_srvcs</t>
    <phoneticPr fontId="3" type="noConversion"/>
  </si>
  <si>
    <t>rcv_gds_srvc</t>
  </si>
  <si>
    <t>rcv_gds_srvc</t>
    <phoneticPr fontId="3" type="noConversion"/>
  </si>
  <si>
    <t>cstmr_lns_and_advncs</t>
  </si>
  <si>
    <t>cstmr_lns_and_advncs</t>
    <phoneticPr fontId="3" type="noConversion"/>
  </si>
  <si>
    <t>pay_cntrl_bnks</t>
  </si>
  <si>
    <t>pay_cntrl_bnks</t>
    <phoneticPr fontId="3" type="noConversion"/>
  </si>
  <si>
    <t>pay_orgnl_insrnc</t>
  </si>
  <si>
    <t>rcv_orgnl_insrnc</t>
  </si>
  <si>
    <t>rcv_orgnl_insrnc</t>
    <phoneticPr fontId="3" type="noConversion"/>
  </si>
  <si>
    <t>rcv_othr_fncl_instns</t>
  </si>
  <si>
    <t>rcv_othr_fncl_instns</t>
    <phoneticPr fontId="3" type="noConversion"/>
  </si>
  <si>
    <t>rcv_intrst_fe_cmsn</t>
  </si>
  <si>
    <t>rcv_intrst_fe_cmsn</t>
    <phoneticPr fontId="3" type="noConversion"/>
  </si>
  <si>
    <t>pay_orgnl_insrnc</t>
    <phoneticPr fontId="3" type="noConversion"/>
  </si>
  <si>
    <t>pay_intrst_fe_cmsn</t>
  </si>
  <si>
    <t>pay_intrst_fe_cmsn</t>
    <phoneticPr fontId="3" type="noConversion"/>
  </si>
  <si>
    <t>pay_plcy_dvdnds</t>
  </si>
  <si>
    <t>pay_plcy_dvdnds</t>
    <phoneticPr fontId="3" type="noConversion"/>
  </si>
  <si>
    <t>pay_emplyee</t>
  </si>
  <si>
    <t>pay_emplyee</t>
    <phoneticPr fontId="3" type="noConversion"/>
  </si>
  <si>
    <t>pay_txs</t>
  </si>
  <si>
    <t>pay_txs</t>
    <phoneticPr fontId="3" type="noConversion"/>
  </si>
  <si>
    <t>nt_oprtng_actvts</t>
  </si>
  <si>
    <t>nt_oprtng_actvts</t>
    <phoneticPr fontId="3" type="noConversion"/>
  </si>
  <si>
    <t>rcvd_frm_invstmnt</t>
  </si>
  <si>
    <t>rcvd_frm_invstmnt</t>
    <phoneticPr fontId="3" type="noConversion"/>
  </si>
  <si>
    <t>invstmnt_incm</t>
    <phoneticPr fontId="3" type="noConversion"/>
  </si>
  <si>
    <t>dspsl_fxd_asts</t>
  </si>
  <si>
    <t>dspsl_fxd_asts</t>
    <phoneticPr fontId="3" type="noConversion"/>
  </si>
  <si>
    <t>dspsl_sbsdrs</t>
  </si>
  <si>
    <t>dspsl_sbsdrs</t>
    <phoneticPr fontId="3" type="noConversion"/>
  </si>
  <si>
    <t>bld_fxd_asts</t>
  </si>
  <si>
    <t>bld_fxd_asts</t>
    <phoneticPr fontId="3" type="noConversion"/>
  </si>
  <si>
    <t>pldgd_lns</t>
  </si>
  <si>
    <t>pldgd_lns</t>
    <phoneticPr fontId="3" type="noConversion"/>
  </si>
  <si>
    <t>acq_sbsdrs</t>
  </si>
  <si>
    <t>acq_sbsdrs</t>
    <phoneticPr fontId="3" type="noConversion"/>
  </si>
  <si>
    <t>nt_invstng_actvts</t>
  </si>
  <si>
    <t>nt_invstng_actvts</t>
    <phoneticPr fontId="3" type="noConversion"/>
  </si>
  <si>
    <t>absrb_invstmnt</t>
  </si>
  <si>
    <t>absrb_invstmnt</t>
    <phoneticPr fontId="3" type="noConversion"/>
  </si>
  <si>
    <t>brwngs</t>
  </si>
  <si>
    <t>brwngs</t>
    <phoneticPr fontId="3" type="noConversion"/>
  </si>
  <si>
    <t>isnc_bnds</t>
  </si>
  <si>
    <t>isnc_bnds</t>
    <phoneticPr fontId="3" type="noConversion"/>
  </si>
  <si>
    <t>dstrbt_dvdnds</t>
  </si>
  <si>
    <t>exchng_rt</t>
  </si>
  <si>
    <t>exchng_rt</t>
    <phoneticPr fontId="3" type="noConversion"/>
  </si>
  <si>
    <t>csh_incr</t>
  </si>
  <si>
    <t>csh_incr</t>
    <phoneticPr fontId="3" type="noConversion"/>
  </si>
  <si>
    <t>beg_csh</t>
  </si>
  <si>
    <t>beg_csh</t>
    <phoneticPr fontId="3" type="noConversion"/>
  </si>
  <si>
    <t>end_csh</t>
  </si>
  <si>
    <t>end_csh</t>
    <phoneticPr fontId="3" type="noConversion"/>
  </si>
  <si>
    <t>nt_fncng</t>
  </si>
  <si>
    <t>nt_fncng</t>
    <phoneticPr fontId="3" type="noConversion"/>
  </si>
  <si>
    <t>sub_pay_fncng</t>
  </si>
  <si>
    <t>sub_pay_fncng</t>
    <phoneticPr fontId="3" type="noConversion"/>
  </si>
  <si>
    <t>sub_rcv_fncng</t>
  </si>
  <si>
    <t>sub_rcv_fncng</t>
    <phoneticPr fontId="3" type="noConversion"/>
  </si>
  <si>
    <t>py_othr_rsng</t>
  </si>
  <si>
    <t>py_othr_rsng</t>
    <phoneticPr fontId="3" type="noConversion"/>
  </si>
  <si>
    <t>dstrbt_dvdnds</t>
    <phoneticPr fontId="3" type="noConversion"/>
  </si>
  <si>
    <t>pay_dbt</t>
  </si>
  <si>
    <t>pay_dbt</t>
    <phoneticPr fontId="3" type="noConversion"/>
  </si>
  <si>
    <t>rcvd_othr_ncng</t>
  </si>
  <si>
    <t>rcvd_othr_ncng</t>
    <phoneticPr fontId="3" type="noConversion"/>
  </si>
  <si>
    <t>incld_rcv_mnrty</t>
  </si>
  <si>
    <t>incld_rcv_mnrty</t>
    <phoneticPr fontId="3" type="noConversion"/>
  </si>
  <si>
    <t>py_prf_mnrty</t>
  </si>
  <si>
    <t>py_prf_mnrty</t>
    <phoneticPr fontId="3" type="noConversion"/>
  </si>
  <si>
    <t>sub_pay_invstmnt</t>
  </si>
  <si>
    <t>sub_pay_invstmnt</t>
    <phoneticPr fontId="3" type="noConversion"/>
  </si>
  <si>
    <t>pay_othr_invstng</t>
  </si>
  <si>
    <t>pay_othr_invstng</t>
    <phoneticPr fontId="3" type="noConversion"/>
  </si>
  <si>
    <t>rcv_othr_invstng</t>
  </si>
  <si>
    <t>rcv_othr_invstng</t>
    <phoneticPr fontId="3" type="noConversion"/>
  </si>
  <si>
    <t>sub_rcv_invstmnt</t>
  </si>
  <si>
    <t>sub_rcv_invstmnt</t>
    <phoneticPr fontId="3" type="noConversion"/>
  </si>
  <si>
    <t>sub_pay_oprtng</t>
  </si>
  <si>
    <t>sub_pay_oprtng</t>
    <phoneticPr fontId="3" type="noConversion"/>
  </si>
  <si>
    <t>pay_othr_oprtng</t>
  </si>
  <si>
    <t>pay_othr_oprtng</t>
    <phoneticPr fontId="3" type="noConversion"/>
  </si>
  <si>
    <t>rcv_othr_oprtng</t>
  </si>
  <si>
    <t>rcv_othr_oprtng</t>
    <phoneticPr fontId="3" type="noConversion"/>
  </si>
  <si>
    <t>sub_rcv_oprtng</t>
  </si>
  <si>
    <t>sub_rcv_oprtng</t>
    <phoneticPr fontId="3" type="noConversion"/>
  </si>
  <si>
    <t>一、营业总收入</t>
  </si>
  <si>
    <t>二、营业总成本</t>
  </si>
  <si>
    <t>其中:对联营企业和合营企业的投资收益</t>
  </si>
  <si>
    <t>三、营业利润</t>
  </si>
  <si>
    <t>加:营业外收入</t>
  </si>
  <si>
    <t>减：营业外支出</t>
  </si>
  <si>
    <t>其中：非流动资产处置损失</t>
  </si>
  <si>
    <t>四、利润总额</t>
  </si>
  <si>
    <t>减：所得税费用</t>
  </si>
  <si>
    <t>五、净利润</t>
  </si>
  <si>
    <t>归属于母公司所有者的净利润</t>
  </si>
  <si>
    <t>六、每股收益</t>
  </si>
  <si>
    <t>基本每股收益(元/股)</t>
  </si>
  <si>
    <t>稀释每股收益(元/股)</t>
  </si>
  <si>
    <t>七、其他综合收益</t>
  </si>
  <si>
    <t>八、综合收益总额</t>
  </si>
  <si>
    <t>归属于母公司所有者的综合收益总额</t>
  </si>
  <si>
    <t>field_std</t>
    <phoneticPr fontId="3" type="noConversion"/>
  </si>
  <si>
    <t>汇率变动对现金及现金等价物的影响</t>
  </si>
  <si>
    <t>现金及现金等价物净增加额</t>
  </si>
  <si>
    <t>期初现金及现金等价物余额</t>
  </si>
  <si>
    <t>期末现金及现金等价物余额</t>
  </si>
  <si>
    <t>一、经营活动产生的现金流量</t>
  </si>
  <si>
    <t>收到的其他与经营活动有关的现金</t>
  </si>
  <si>
    <t>支付的其他与经营活动有关的现金</t>
  </si>
  <si>
    <t>二、投资活动产生的现金流量</t>
  </si>
  <si>
    <t>收回投资所收到的现金</t>
  </si>
  <si>
    <t>取得投资收益所收到的现金</t>
  </si>
  <si>
    <t>处置固定资产、无形资产和其他长期资产所收回的现金净额</t>
  </si>
  <si>
    <t>收到的其他与投资活动有关的现金</t>
  </si>
  <si>
    <t>购建固定资产、无形资产和其他长期资产所支付的现金</t>
  </si>
  <si>
    <t>投资所支付的现金</t>
  </si>
  <si>
    <t>支付的其他与投资活动有关的现金</t>
  </si>
  <si>
    <t>三、筹资活动产生的现金流量</t>
  </si>
  <si>
    <t>分配股利、利润或偿付利息所支付的现金</t>
  </si>
  <si>
    <t>四、汇率变动对现金及现金等价物的影响</t>
  </si>
  <si>
    <t>五、现金及现金等价物净增加额</t>
  </si>
  <si>
    <t>加:期初现金及现金等价物余额</t>
  </si>
  <si>
    <t>六、期末现金及现金等价物余额</t>
  </si>
  <si>
    <t>附注</t>
  </si>
  <si>
    <t>未确认的投资损失</t>
  </si>
  <si>
    <t>固定资产折旧、油气资产折耗、生产性物资折旧</t>
  </si>
  <si>
    <t>无形资产摊销</t>
  </si>
  <si>
    <t>长期待摊费用摊销</t>
  </si>
  <si>
    <t>待摊费用的减少</t>
  </si>
  <si>
    <t>预提费用的增加</t>
  </si>
  <si>
    <t>处置固定资产、无形资产和其他长期资产的损失</t>
  </si>
  <si>
    <t>固定资产报废损失</t>
  </si>
  <si>
    <t>公允价值变动损失</t>
  </si>
  <si>
    <t>递延收益增加（减：减少）</t>
  </si>
  <si>
    <t>投资损失</t>
  </si>
  <si>
    <t>递延所得税资产减少</t>
  </si>
  <si>
    <t>递延所得税负债增加</t>
  </si>
  <si>
    <t>存货的减少</t>
  </si>
  <si>
    <t>经营性应收项目的减少</t>
  </si>
  <si>
    <t>经营性应付项目的增加</t>
  </si>
  <si>
    <t>已完工尚未结算款的减少(减:增加)</t>
  </si>
  <si>
    <t>已结算尚未完工款的增加(减:减少)</t>
  </si>
  <si>
    <t>经营活动产生现金流量净额</t>
  </si>
  <si>
    <t>债务转为资本</t>
  </si>
  <si>
    <t>一年内到期的可转换公司债券</t>
  </si>
  <si>
    <t>融资租入固定资产</t>
  </si>
  <si>
    <t>现金的期末余额</t>
  </si>
  <si>
    <t>现金的期初余额</t>
  </si>
  <si>
    <t>现金等价物的期末余额</t>
  </si>
  <si>
    <t>现金等价物的期初余额</t>
  </si>
  <si>
    <t>现金及现金等价物的净增加额</t>
  </si>
  <si>
    <t>tl_oprtng_incm</t>
    <phoneticPr fontId="3" type="noConversion"/>
  </si>
  <si>
    <t>流动比率</t>
    <phoneticPr fontId="3" type="noConversion"/>
  </si>
  <si>
    <t>流动资产/流动负债</t>
    <phoneticPr fontId="3" type="noConversion"/>
  </si>
  <si>
    <t>（负债-预收账款-递延收益）/（资产-商誉）</t>
    <phoneticPr fontId="3" type="noConversion"/>
  </si>
  <si>
    <t>资产负债率</t>
    <phoneticPr fontId="3" type="noConversion"/>
  </si>
  <si>
    <t>负债/资产</t>
    <phoneticPr fontId="3" type="noConversion"/>
  </si>
  <si>
    <t>调增资产负债率</t>
    <phoneticPr fontId="3" type="noConversion"/>
  </si>
  <si>
    <t>产权比率</t>
    <phoneticPr fontId="3" type="noConversion"/>
  </si>
  <si>
    <t>总负债/所有者权益</t>
    <phoneticPr fontId="3" type="noConversion"/>
  </si>
  <si>
    <t>权益乘数</t>
    <phoneticPr fontId="3" type="noConversion"/>
  </si>
  <si>
    <t>总资产/所有者权益</t>
    <phoneticPr fontId="3" type="noConversion"/>
  </si>
  <si>
    <t>长期资本负债率</t>
    <phoneticPr fontId="3" type="noConversion"/>
  </si>
  <si>
    <t>（非流动负债-递延收益）/(非流动负债-递延收益+所有者权益)</t>
    <phoneticPr fontId="3" type="noConversion"/>
  </si>
  <si>
    <t>偿债能力指标</t>
    <phoneticPr fontId="3" type="noConversion"/>
  </si>
  <si>
    <t>营运能力指标</t>
    <phoneticPr fontId="3" type="noConversion"/>
  </si>
  <si>
    <t>应收账款周转率</t>
    <phoneticPr fontId="3" type="noConversion"/>
  </si>
  <si>
    <t>销售收入/（应收账款+应收票据）</t>
    <phoneticPr fontId="3" type="noConversion"/>
  </si>
  <si>
    <t>存货周转率</t>
    <phoneticPr fontId="3" type="noConversion"/>
  </si>
  <si>
    <t>销售收入/存货</t>
    <phoneticPr fontId="3" type="noConversion"/>
  </si>
  <si>
    <t>总资产周转率</t>
    <phoneticPr fontId="3" type="noConversion"/>
  </si>
  <si>
    <t>销售收入/总资产</t>
    <phoneticPr fontId="3" type="noConversion"/>
  </si>
  <si>
    <t>盈利能力比率</t>
    <phoneticPr fontId="3" type="noConversion"/>
  </si>
  <si>
    <t>销售净利率</t>
    <phoneticPr fontId="3" type="noConversion"/>
  </si>
  <si>
    <t>销售毛利率</t>
    <phoneticPr fontId="3" type="noConversion"/>
  </si>
  <si>
    <t>（销售收入-销售成本）/销售收入</t>
    <phoneticPr fontId="3" type="noConversion"/>
  </si>
  <si>
    <t>净利润/销售收入</t>
    <phoneticPr fontId="3" type="noConversion"/>
  </si>
  <si>
    <t>总资产净利率</t>
    <phoneticPr fontId="3" type="noConversion"/>
  </si>
  <si>
    <t>净利润/总资产</t>
    <phoneticPr fontId="3" type="noConversion"/>
  </si>
  <si>
    <t>权益净利率</t>
    <phoneticPr fontId="3" type="noConversion"/>
  </si>
  <si>
    <t>净利润/净资产</t>
    <phoneticPr fontId="3" type="noConversion"/>
  </si>
  <si>
    <t>Current ratio</t>
  </si>
  <si>
    <t>Assets and liabilities</t>
  </si>
  <si>
    <t>Increased asset-liability ratio</t>
  </si>
  <si>
    <t>Property ratio</t>
  </si>
  <si>
    <t>Equity Multiplier</t>
  </si>
  <si>
    <t>Long-term debt ratio</t>
  </si>
  <si>
    <t>Account receivable turnover rate</t>
  </si>
  <si>
    <t>Inventory turnover</t>
  </si>
  <si>
    <t>Total asset turnover</t>
  </si>
  <si>
    <t>Sales margin</t>
  </si>
  <si>
    <t>Sales gross margin</t>
  </si>
  <si>
    <t>Total asset net rate</t>
  </si>
  <si>
    <t>Equity net rate</t>
  </si>
  <si>
    <t>classfy</t>
    <phoneticPr fontId="3" type="noConversion"/>
  </si>
  <si>
    <t>name</t>
    <phoneticPr fontId="3" type="noConversion"/>
  </si>
  <si>
    <t>compute</t>
    <phoneticPr fontId="3" type="noConversion"/>
  </si>
  <si>
    <t>crnt_rt</t>
  </si>
  <si>
    <t>asts_and_lblts</t>
  </si>
  <si>
    <t>incrsd_ast_lblty_rt</t>
  </si>
  <si>
    <t>prprty_rt</t>
  </si>
  <si>
    <t>eqty_mltplr</t>
  </si>
  <si>
    <t>lng_trm_dbt_rt</t>
  </si>
  <si>
    <t>acnt_rcvbl_trnvr_rt</t>
  </si>
  <si>
    <t>invntry_trnvr</t>
  </si>
  <si>
    <t>tl_ast_trnvr</t>
  </si>
  <si>
    <t>sls_mrgn</t>
  </si>
  <si>
    <t>sls_grs_mrgn</t>
  </si>
  <si>
    <t>tl_ast_nt_rt</t>
  </si>
  <si>
    <t>eqty_nt_rt</t>
  </si>
  <si>
    <t>eng_abb_nm</t>
    <phoneticPr fontId="3" type="noConversion"/>
  </si>
  <si>
    <t>instruction</t>
    <phoneticPr fontId="3" type="noConversion"/>
  </si>
  <si>
    <t>非经营性资产合计</t>
    <phoneticPr fontId="3" type="noConversion"/>
  </si>
  <si>
    <t>non operational assets</t>
    <phoneticPr fontId="3" type="noConversion"/>
  </si>
  <si>
    <t>Othr_Crrnt_Assts_N</t>
    <phoneticPr fontId="3" type="noConversion"/>
  </si>
  <si>
    <t>Dfrrd_Tx_Assts_N</t>
    <phoneticPr fontId="3" type="noConversion"/>
  </si>
  <si>
    <t>Othr_Nn_crrnt_Assts_N</t>
    <phoneticPr fontId="3" type="noConversion"/>
  </si>
  <si>
    <t>经营性流动资产合计</t>
    <phoneticPr fontId="3" type="noConversion"/>
  </si>
  <si>
    <t>经营性资产合计</t>
    <phoneticPr fontId="3" type="noConversion"/>
  </si>
  <si>
    <t>经营性长期资产合计</t>
    <phoneticPr fontId="3" type="noConversion"/>
  </si>
  <si>
    <t>Nn_crnt_Ast_Ds_Wthn_On_Yr_N</t>
    <phoneticPr fontId="3" type="noConversion"/>
  </si>
  <si>
    <t>Nn_crnt_Lblts_Ds_Wthn_On_Yr_N</t>
    <phoneticPr fontId="3" type="noConversion"/>
  </si>
  <si>
    <t>Othr_Crrnt_Lnlts_N</t>
    <phoneticPr fontId="3" type="noConversion"/>
  </si>
  <si>
    <t>Dfrrd_Tx_Lblts_N</t>
    <phoneticPr fontId="3" type="noConversion"/>
  </si>
  <si>
    <t>Othr_Nn_crrnt_Lblts_N</t>
    <phoneticPr fontId="3" type="noConversion"/>
  </si>
  <si>
    <t>Othr_Accnt_Rcvbl_N</t>
    <phoneticPr fontId="3" type="noConversion"/>
  </si>
  <si>
    <t>Othr_Accnt_Pybl_N</t>
    <phoneticPr fontId="3" type="noConversion"/>
  </si>
  <si>
    <t>非经营性负债合计</t>
    <phoneticPr fontId="3" type="noConversion"/>
  </si>
  <si>
    <t>non operational liabilities</t>
    <phoneticPr fontId="3" type="noConversion"/>
  </si>
  <si>
    <t>已投入使用的经营性资产合计</t>
    <phoneticPr fontId="3" type="noConversion"/>
  </si>
  <si>
    <t>经营性负债合计</t>
    <phoneticPr fontId="3" type="noConversion"/>
  </si>
  <si>
    <t>经营性流动负债合计</t>
    <phoneticPr fontId="3" type="noConversion"/>
  </si>
  <si>
    <t>经营性长期负债合计</t>
    <phoneticPr fontId="3" type="noConversion"/>
  </si>
  <si>
    <t>其他应收款-非经营性</t>
    <phoneticPr fontId="3" type="noConversion"/>
  </si>
  <si>
    <t>一年内到期的非流动资产-非经营性</t>
    <phoneticPr fontId="3" type="noConversion"/>
  </si>
  <si>
    <t>其他流动资产-非经营性</t>
    <phoneticPr fontId="3" type="noConversion"/>
  </si>
  <si>
    <t>递延所得税资产-非经营性</t>
    <phoneticPr fontId="3" type="noConversion"/>
  </si>
  <si>
    <t>其他非流动资产-非经营性</t>
    <phoneticPr fontId="3" type="noConversion"/>
  </si>
  <si>
    <t>其他应付款-非经营性</t>
    <phoneticPr fontId="3" type="noConversion"/>
  </si>
  <si>
    <t>一年内到期的非流动负债-非经营性</t>
    <phoneticPr fontId="3" type="noConversion"/>
  </si>
  <si>
    <t>其他流动负债-非经营性</t>
    <phoneticPr fontId="3" type="noConversion"/>
  </si>
  <si>
    <t>递延所得税负债-非经营性</t>
    <phoneticPr fontId="3" type="noConversion"/>
  </si>
  <si>
    <t>其他非流动负债-非经营性</t>
    <phoneticPr fontId="3" type="noConversion"/>
  </si>
  <si>
    <t>净负债</t>
    <phoneticPr fontId="3" type="noConversion"/>
  </si>
  <si>
    <t>净经营资产</t>
    <phoneticPr fontId="3" type="noConversion"/>
  </si>
  <si>
    <t>Net operating assets</t>
    <phoneticPr fontId="3" type="noConversion"/>
  </si>
  <si>
    <t>Net debt</t>
    <phoneticPr fontId="3" type="noConversion"/>
  </si>
  <si>
    <t>net_debt</t>
    <phoneticPr fontId="3" type="noConversion"/>
  </si>
  <si>
    <t>净负债和股东权益总计</t>
    <phoneticPr fontId="3" type="noConversion"/>
  </si>
  <si>
    <t>Net_Lblts_And_Ownrs_Eqty</t>
    <phoneticPr fontId="3" type="noConversion"/>
  </si>
  <si>
    <t>ast_imprmnt_ls_n</t>
    <phoneticPr fontId="3" type="noConversion"/>
  </si>
  <si>
    <t>incm_tx_expns_n</t>
    <phoneticPr fontId="3" type="noConversion"/>
  </si>
  <si>
    <t>非经营性支出</t>
    <phoneticPr fontId="3" type="noConversion"/>
  </si>
  <si>
    <t>平均所得税税率</t>
    <phoneticPr fontId="3" type="noConversion"/>
  </si>
  <si>
    <t>税后经营利润</t>
    <phoneticPr fontId="3" type="noConversion"/>
  </si>
  <si>
    <t>税前营业利润</t>
    <phoneticPr fontId="3" type="noConversion"/>
  </si>
  <si>
    <t>Ttl_Crrnt_op_Assts</t>
    <phoneticPr fontId="3" type="noConversion"/>
  </si>
  <si>
    <t>Ttl_Nn_crrnt_op_Assts</t>
    <phoneticPr fontId="3" type="noConversion"/>
  </si>
  <si>
    <t>use_op_ass</t>
    <phoneticPr fontId="3" type="noConversion"/>
  </si>
  <si>
    <t>Ttl_op_Assts</t>
    <phoneticPr fontId="3" type="noConversion"/>
  </si>
  <si>
    <t>Ttl_Crrnt_op_Lblts</t>
    <phoneticPr fontId="3" type="noConversion"/>
  </si>
  <si>
    <t>Ttl_Nn_crrnt_op_Lblts</t>
    <phoneticPr fontId="3" type="noConversion"/>
  </si>
  <si>
    <t>Ttl_op_Lblts</t>
    <phoneticPr fontId="3" type="noConversion"/>
  </si>
  <si>
    <t>Non_Op_assets</t>
    <phoneticPr fontId="3" type="noConversion"/>
  </si>
  <si>
    <t>non_op_liab</t>
    <phoneticPr fontId="3" type="noConversion"/>
  </si>
  <si>
    <t>非经营性税前利润</t>
    <phoneticPr fontId="3" type="noConversion"/>
  </si>
  <si>
    <t>Operating profit before tax</t>
    <phoneticPr fontId="3" type="noConversion"/>
  </si>
  <si>
    <t>oprtng_prft_bfr_tx</t>
    <phoneticPr fontId="3" type="noConversion"/>
  </si>
  <si>
    <t>税前经营利润</t>
    <phoneticPr fontId="3" type="noConversion"/>
  </si>
  <si>
    <t>th_tl_prft_bfr_tx</t>
    <phoneticPr fontId="3" type="noConversion"/>
  </si>
  <si>
    <t>incm_tx_expns_o</t>
    <phoneticPr fontId="3" type="noConversion"/>
  </si>
  <si>
    <t>ast_imprmnt_ls_o</t>
    <phoneticPr fontId="3" type="noConversion"/>
  </si>
  <si>
    <t>非经营性收入</t>
    <phoneticPr fontId="3" type="noConversion"/>
  </si>
  <si>
    <t>Non-operating income</t>
    <phoneticPr fontId="3" type="noConversion"/>
  </si>
  <si>
    <t>non_op_income</t>
    <phoneticPr fontId="3" type="noConversion"/>
  </si>
  <si>
    <t>Non-operating expenses.</t>
    <phoneticPr fontId="3" type="noConversion"/>
  </si>
  <si>
    <t>non_op_expense</t>
    <phoneticPr fontId="3" type="noConversion"/>
  </si>
  <si>
    <t>Non-operating profit before tax</t>
    <phoneticPr fontId="3" type="noConversion"/>
  </si>
  <si>
    <t>non_op_profit_bfr_tx</t>
    <phoneticPr fontId="3" type="noConversion"/>
  </si>
  <si>
    <t>非经营性利润</t>
    <phoneticPr fontId="3" type="noConversion"/>
  </si>
  <si>
    <t>np_op</t>
    <phoneticPr fontId="3" type="noConversion"/>
  </si>
  <si>
    <t>non_op_profit</t>
    <phoneticPr fontId="3" type="noConversion"/>
  </si>
  <si>
    <t>Average income tax rate.</t>
    <phoneticPr fontId="3" type="noConversion"/>
  </si>
  <si>
    <t>avg_tx_rt</t>
    <phoneticPr fontId="3" type="noConversion"/>
  </si>
  <si>
    <t>tl_oprtng_csts</t>
    <phoneticPr fontId="3" type="noConversion"/>
  </si>
  <si>
    <t>ast_imprmnt_ls</t>
    <phoneticPr fontId="3" type="noConversion"/>
  </si>
  <si>
    <t>oprtng_prft</t>
    <phoneticPr fontId="3" type="noConversion"/>
  </si>
  <si>
    <t>th_tl_prft</t>
    <phoneticPr fontId="3" type="noConversion"/>
  </si>
  <si>
    <t>incm_tx_expns</t>
    <phoneticPr fontId="3" type="noConversion"/>
  </si>
  <si>
    <t>np</t>
    <phoneticPr fontId="3" type="noConversion"/>
  </si>
  <si>
    <t>cnt_np</t>
    <phoneticPr fontId="3" type="noConversion"/>
  </si>
  <si>
    <t>ter_np</t>
    <phoneticPr fontId="3" type="noConversion"/>
  </si>
  <si>
    <t>np_mi</t>
    <phoneticPr fontId="3" type="noConversion"/>
  </si>
  <si>
    <t>np_pa</t>
    <phoneticPr fontId="3" type="noConversion"/>
  </si>
  <si>
    <t>ocomin</t>
    <phoneticPr fontId="3" type="noConversion"/>
  </si>
  <si>
    <t>ocomin_pa</t>
    <phoneticPr fontId="3" type="noConversion"/>
  </si>
  <si>
    <t>ocomin_mi</t>
    <phoneticPr fontId="3" type="noConversion"/>
  </si>
  <si>
    <t>tl_cmprhnsv_incm</t>
    <phoneticPr fontId="3" type="noConversion"/>
  </si>
  <si>
    <t>comin_pa</t>
    <phoneticPr fontId="3" type="noConversion"/>
  </si>
  <si>
    <t>comin_mi</t>
    <phoneticPr fontId="3" type="noConversion"/>
  </si>
  <si>
    <t>eps</t>
    <phoneticPr fontId="3" type="noConversion"/>
  </si>
  <si>
    <t>deps</t>
    <phoneticPr fontId="3" type="noConversion"/>
  </si>
  <si>
    <t>净经营资产净利率</t>
    <phoneticPr fontId="3" type="noConversion"/>
  </si>
  <si>
    <t>未投入使用的经营性资产合计</t>
    <phoneticPr fontId="3" type="noConversion"/>
  </si>
  <si>
    <t>税后经营净利润/(净经营资产-未投入使用的经营性资产合计)</t>
    <phoneticPr fontId="3" type="noConversion"/>
  </si>
  <si>
    <t>税后经营净利润/营业收入</t>
    <phoneticPr fontId="3" type="noConversion"/>
  </si>
  <si>
    <t>净经营资产周转次数</t>
    <phoneticPr fontId="3" type="noConversion"/>
  </si>
  <si>
    <t>税后经营净利润/净经营资产</t>
    <phoneticPr fontId="3" type="noConversion"/>
  </si>
  <si>
    <t>税后净负债利息率</t>
    <phoneticPr fontId="3" type="noConversion"/>
  </si>
  <si>
    <t>经营差异率</t>
    <phoneticPr fontId="3" type="noConversion"/>
  </si>
  <si>
    <t>净经营资产净利率-税后净负债利息率</t>
    <phoneticPr fontId="3" type="noConversion"/>
  </si>
  <si>
    <t>净财务杠杆</t>
    <phoneticPr fontId="3" type="noConversion"/>
  </si>
  <si>
    <t>净负债/股东权益</t>
    <phoneticPr fontId="3" type="noConversion"/>
  </si>
  <si>
    <t>经营净资产净利率+杠杆贡献率</t>
    <phoneticPr fontId="3" type="noConversion"/>
  </si>
  <si>
    <t>经营差异率*经财务杠杆</t>
    <phoneticPr fontId="3" type="noConversion"/>
  </si>
  <si>
    <t>Net operating asset net rate</t>
  </si>
  <si>
    <t>Net operating asset net rate after deducting unused assets</t>
  </si>
  <si>
    <t>Post-tax sales operating net profit</t>
  </si>
  <si>
    <t>Net operating asset turnover</t>
  </si>
  <si>
    <t>Post-tax net debt interest rate</t>
  </si>
  <si>
    <t>Operating difference rate</t>
  </si>
  <si>
    <t>Net financial leverage</t>
  </si>
  <si>
    <t>Leverage contribution rate</t>
  </si>
  <si>
    <t>nouar</t>
    <phoneticPr fontId="3" type="noConversion"/>
  </si>
  <si>
    <t>noat</t>
    <phoneticPr fontId="3" type="noConversion"/>
  </si>
  <si>
    <t>noanr</t>
    <phoneticPr fontId="3" type="noConversion"/>
  </si>
  <si>
    <t>lcr</t>
    <phoneticPr fontId="3" type="noConversion"/>
  </si>
  <si>
    <t>Net_op_asst</t>
    <phoneticPr fontId="3" type="noConversion"/>
  </si>
  <si>
    <t>扣除未使用资产后净经营资产净利率</t>
    <phoneticPr fontId="3" type="noConversion"/>
  </si>
  <si>
    <t>non_use_op_ass</t>
    <phoneticPr fontId="3" type="noConversion"/>
  </si>
  <si>
    <t>销售税后经营净利润</t>
    <phoneticPr fontId="3" type="noConversion"/>
  </si>
  <si>
    <t>sonp</t>
    <phoneticPr fontId="3" type="noConversion"/>
  </si>
  <si>
    <t>营业收入/净经营资产</t>
    <phoneticPr fontId="3" type="noConversion"/>
  </si>
  <si>
    <t>ndir</t>
    <phoneticPr fontId="3" type="noConversion"/>
  </si>
  <si>
    <t>税后利息费用/净负债</t>
    <phoneticPr fontId="3" type="noConversion"/>
  </si>
  <si>
    <t>odr</t>
    <phoneticPr fontId="3" type="noConversion"/>
  </si>
  <si>
    <t>nfl</t>
    <phoneticPr fontId="3" type="noConversion"/>
  </si>
  <si>
    <t>杠杆贡献率</t>
    <phoneticPr fontId="3" type="noConversion"/>
  </si>
  <si>
    <t>enr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</si>
</sst>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_ * #,##0.00_ ;_ * \-#,##0.00_ ;_ * &quot;&quot;??_ ;_ @_ "/>
    <numFmt numFmtId="177" formatCode="[$-F800]dddd\,\ mmmm\ dd\,\ yyyy"/>
  </numFmts>
  <fonts count="28">
    <font>
      <sz val="11"/>
      <color theme="1"/>
      <name val="宋体"/>
      <family val="2"/>
      <scheme val="minor"/>
    </font>
    <font>
      <sz val="10"/>
      <name val="Arial"/>
      <family val="2"/>
    </font>
    <font>
      <b/>
      <sz val="18"/>
      <name val="宋体"/>
      <family val="3"/>
      <charset val="134"/>
    </font>
    <font>
      <sz val="9"/>
      <name val="宋体"/>
      <family val="3"/>
      <charset val="134"/>
      <scheme val="minor"/>
    </font>
    <font>
      <u/>
      <sz val="12"/>
      <color indexed="36"/>
      <name val="宋体"/>
      <family val="3"/>
      <charset val="134"/>
    </font>
    <font>
      <b/>
      <sz val="18"/>
      <name val="Arial"/>
      <family val="2"/>
    </font>
    <font>
      <sz val="12"/>
      <name val="Arial"/>
      <family val="2"/>
    </font>
    <font>
      <b/>
      <sz val="12"/>
      <name val="Arial"/>
      <family val="2"/>
    </font>
    <font>
      <b/>
      <sz val="12"/>
      <name val="宋体"/>
      <family val="3"/>
      <charset val="134"/>
    </font>
    <font>
      <b/>
      <sz val="10"/>
      <name val="Arial"/>
      <family val="2"/>
    </font>
    <font>
      <b/>
      <sz val="10"/>
      <name val="宋体"/>
      <family val="3"/>
      <charset val="134"/>
    </font>
    <font>
      <sz val="11"/>
      <name val="Arial"/>
      <family val="2"/>
    </font>
    <font>
      <sz val="12"/>
      <name val="宋体"/>
      <family val="3"/>
      <charset val="134"/>
    </font>
    <font>
      <sz val="10"/>
      <name val="宋体"/>
      <family val="3"/>
      <charset val="134"/>
    </font>
    <font>
      <sz val="9"/>
      <name val="宋体"/>
      <family val="3"/>
      <charset val="134"/>
    </font>
    <font>
      <sz val="10"/>
      <color indexed="12"/>
      <name val="Arial"/>
      <family val="2"/>
    </font>
    <font>
      <sz val="10"/>
      <color indexed="12"/>
      <name val="宋体"/>
      <family val="3"/>
      <charset val="134"/>
    </font>
    <font>
      <sz val="12"/>
      <color indexed="10"/>
      <name val="Arial"/>
      <family val="2"/>
    </font>
    <font>
      <sz val="12"/>
      <color indexed="12"/>
      <name val="Arial"/>
      <family val="2"/>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b/>
      <sz val="10"/>
      <color indexed="12"/>
      <name val="Arial"/>
      <family val="2"/>
    </font>
    <font>
      <b/>
      <sz val="10"/>
      <color indexed="10"/>
      <name val="Arial"/>
      <family val="2"/>
    </font>
    <font>
      <sz val="11"/>
      <color rgb="FF333333"/>
      <name val="Microsoft Yahei"/>
      <family val="2"/>
      <charset val="134"/>
    </font>
    <font>
      <sz val="8"/>
      <color rgb="FF828282"/>
      <name val="Arial"/>
      <family val="2"/>
    </font>
    <font>
      <b/>
      <sz val="8"/>
      <color rgb="FF828282"/>
      <name val="Arial"/>
      <family val="2"/>
    </font>
  </fonts>
  <fills count="9">
    <fill>
      <patternFill patternType="none"/>
    </fill>
    <fill>
      <patternFill patternType="gray125"/>
    </fill>
    <fill>
      <patternFill patternType="solid">
        <fgColor rgb="FF00B050"/>
        <bgColor indexed="64"/>
      </patternFill>
    </fill>
    <fill>
      <patternFill patternType="solid">
        <fgColor indexed="9"/>
        <bgColor indexed="64"/>
      </patternFill>
    </fill>
    <fill>
      <patternFill patternType="solid">
        <fgColor indexed="13"/>
        <bgColor indexed="64"/>
      </patternFill>
    </fill>
    <fill>
      <patternFill patternType="solid">
        <fgColor rgb="FFF0F0F0"/>
        <bgColor indexed="64"/>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5">
    <xf numFmtId="0" fontId="0" fillId="0" borderId="0"/>
    <xf numFmtId="0" fontId="1" fillId="0" borderId="0"/>
    <xf numFmtId="43" fontId="12" fillId="0" borderId="0" applyFont="0" applyFill="0" applyBorder="0" applyAlignment="0" applyProtection="0"/>
    <xf numFmtId="0" fontId="12" fillId="0" borderId="0"/>
    <xf numFmtId="40" fontId="1" fillId="0" borderId="0" applyFont="0" applyFill="0" applyBorder="0" applyAlignment="0" applyProtection="0"/>
  </cellStyleXfs>
  <cellXfs count="149">
    <xf numFmtId="0" fontId="0" fillId="0" borderId="0" xfId="0"/>
    <xf numFmtId="176" fontId="6" fillId="0" borderId="0" xfId="1" applyNumberFormat="1" applyFont="1" applyFill="1" applyAlignment="1">
      <alignment vertical="center"/>
    </xf>
    <xf numFmtId="176" fontId="9" fillId="0" borderId="0" xfId="1" applyNumberFormat="1" applyFont="1" applyFill="1" applyAlignment="1" applyProtection="1">
      <alignment vertical="center"/>
      <protection locked="0"/>
    </xf>
    <xf numFmtId="176" fontId="1" fillId="0" borderId="0" xfId="1" applyNumberFormat="1" applyFont="1" applyFill="1" applyAlignment="1">
      <alignment horizontal="center" vertical="center"/>
    </xf>
    <xf numFmtId="176" fontId="10" fillId="0" borderId="0" xfId="1" applyNumberFormat="1" applyFont="1" applyFill="1" applyAlignment="1">
      <alignment horizontal="center" vertical="center"/>
    </xf>
    <xf numFmtId="176" fontId="1" fillId="0" borderId="0" xfId="1" applyNumberFormat="1" applyFont="1" applyFill="1" applyAlignment="1">
      <alignment vertical="center"/>
    </xf>
    <xf numFmtId="176" fontId="9" fillId="0" borderId="1" xfId="1" applyNumberFormat="1" applyFont="1" applyFill="1" applyBorder="1" applyAlignment="1">
      <alignment horizontal="center" vertical="center"/>
    </xf>
    <xf numFmtId="176" fontId="9" fillId="0" borderId="2" xfId="1" applyNumberFormat="1" applyFont="1" applyFill="1" applyBorder="1" applyAlignment="1">
      <alignment horizontal="center" vertical="center"/>
    </xf>
    <xf numFmtId="49" fontId="10" fillId="0" borderId="2" xfId="1" applyNumberFormat="1" applyFont="1" applyFill="1" applyBorder="1" applyAlignment="1">
      <alignment horizontal="center" vertical="center"/>
    </xf>
    <xf numFmtId="49" fontId="10" fillId="0" borderId="3" xfId="1" applyNumberFormat="1" applyFont="1" applyFill="1" applyBorder="1" applyAlignment="1">
      <alignment horizontal="center" vertical="center"/>
    </xf>
    <xf numFmtId="176" fontId="11" fillId="0" borderId="0" xfId="1" applyNumberFormat="1" applyFont="1" applyFill="1" applyAlignment="1">
      <alignment horizontal="center" vertical="center"/>
    </xf>
    <xf numFmtId="176" fontId="9" fillId="0" borderId="4" xfId="1" applyNumberFormat="1" applyFont="1" applyFill="1" applyBorder="1" applyAlignment="1">
      <alignment vertical="center"/>
    </xf>
    <xf numFmtId="176" fontId="1" fillId="0" borderId="5" xfId="1" applyNumberFormat="1" applyFont="1" applyFill="1" applyBorder="1" applyAlignment="1" applyProtection="1">
      <alignment horizontal="center" vertical="center"/>
      <protection locked="0"/>
    </xf>
    <xf numFmtId="176" fontId="1" fillId="0" borderId="6" xfId="2" applyNumberFormat="1" applyFont="1" applyFill="1" applyBorder="1" applyAlignment="1" applyProtection="1">
      <alignment horizontal="right" vertical="center"/>
      <protection locked="0"/>
    </xf>
    <xf numFmtId="176" fontId="11" fillId="0" borderId="0" xfId="1" applyNumberFormat="1" applyFont="1" applyFill="1" applyAlignment="1">
      <alignment vertical="center"/>
    </xf>
    <xf numFmtId="176" fontId="1" fillId="0" borderId="4" xfId="1" applyNumberFormat="1" applyFont="1" applyFill="1" applyBorder="1" applyAlignment="1">
      <alignment vertical="center"/>
    </xf>
    <xf numFmtId="176" fontId="1" fillId="0" borderId="6" xfId="1" applyNumberFormat="1" applyFont="1" applyFill="1" applyBorder="1" applyAlignment="1" applyProtection="1">
      <alignment horizontal="right" vertical="center"/>
      <protection locked="0"/>
    </xf>
    <xf numFmtId="176" fontId="13" fillId="0" borderId="4" xfId="1" applyNumberFormat="1" applyFont="1" applyFill="1" applyBorder="1" applyAlignment="1">
      <alignment vertical="center" wrapText="1"/>
    </xf>
    <xf numFmtId="176" fontId="13" fillId="0" borderId="4" xfId="1" applyNumberFormat="1" applyFont="1" applyFill="1" applyBorder="1" applyAlignment="1">
      <alignment vertical="center"/>
    </xf>
    <xf numFmtId="176" fontId="1" fillId="0" borderId="5" xfId="1" applyNumberFormat="1" applyFont="1" applyFill="1" applyBorder="1" applyAlignment="1" applyProtection="1">
      <alignment horizontal="right" vertical="center"/>
      <protection locked="0"/>
    </xf>
    <xf numFmtId="176" fontId="9" fillId="0" borderId="4" xfId="1" applyNumberFormat="1" applyFont="1" applyFill="1" applyBorder="1" applyAlignment="1">
      <alignment horizontal="center" vertical="center"/>
    </xf>
    <xf numFmtId="176" fontId="9" fillId="0" borderId="5" xfId="1" applyNumberFormat="1" applyFont="1" applyFill="1" applyBorder="1" applyAlignment="1" applyProtection="1">
      <alignment horizontal="right" vertical="center"/>
      <protection locked="0"/>
    </xf>
    <xf numFmtId="176" fontId="9" fillId="0" borderId="6" xfId="1" applyNumberFormat="1" applyFont="1" applyFill="1" applyBorder="1" applyAlignment="1" applyProtection="1">
      <alignment horizontal="right" vertical="center"/>
      <protection locked="0"/>
    </xf>
    <xf numFmtId="176" fontId="9" fillId="0" borderId="7" xfId="1" applyNumberFormat="1" applyFont="1" applyFill="1" applyBorder="1" applyAlignment="1">
      <alignment horizontal="center" vertical="center"/>
    </xf>
    <xf numFmtId="176" fontId="1" fillId="0" borderId="8" xfId="1" applyNumberFormat="1" applyFont="1" applyFill="1" applyBorder="1" applyAlignment="1" applyProtection="1">
      <alignment horizontal="center" vertical="center"/>
      <protection locked="0"/>
    </xf>
    <xf numFmtId="176" fontId="9" fillId="0" borderId="8" xfId="1" applyNumberFormat="1" applyFont="1" applyFill="1" applyBorder="1" applyAlignment="1" applyProtection="1">
      <alignment horizontal="right" vertical="center"/>
      <protection locked="0"/>
    </xf>
    <xf numFmtId="176" fontId="9" fillId="0" borderId="9" xfId="1" applyNumberFormat="1" applyFont="1" applyFill="1" applyBorder="1" applyAlignment="1" applyProtection="1">
      <alignment horizontal="right" vertical="center"/>
      <protection locked="0"/>
    </xf>
    <xf numFmtId="176" fontId="15" fillId="0" borderId="0" xfId="1" applyNumberFormat="1" applyFont="1" applyFill="1" applyAlignment="1">
      <alignment vertical="center"/>
    </xf>
    <xf numFmtId="176" fontId="17" fillId="0" borderId="0" xfId="1" applyNumberFormat="1" applyFont="1" applyFill="1" applyAlignment="1">
      <alignment vertical="center"/>
    </xf>
    <xf numFmtId="176" fontId="17" fillId="0" borderId="0" xfId="1" applyNumberFormat="1" applyFont="1" applyFill="1" applyAlignment="1">
      <alignment horizontal="center" vertical="center"/>
    </xf>
    <xf numFmtId="43" fontId="17" fillId="2" borderId="0" xfId="2" applyFont="1" applyFill="1" applyAlignment="1">
      <alignment horizontal="center" vertical="center"/>
    </xf>
    <xf numFmtId="43" fontId="17" fillId="0" borderId="0" xfId="2" applyFont="1" applyFill="1" applyAlignment="1">
      <alignment horizontal="center" vertical="center"/>
    </xf>
    <xf numFmtId="176" fontId="6" fillId="0" borderId="0" xfId="1" applyNumberFormat="1" applyFont="1" applyFill="1" applyAlignment="1">
      <alignment horizontal="center" vertical="center"/>
    </xf>
    <xf numFmtId="176" fontId="9" fillId="0" borderId="0" xfId="1" applyNumberFormat="1" applyFont="1" applyFill="1" applyAlignment="1">
      <alignment horizontal="right" vertical="center"/>
    </xf>
    <xf numFmtId="176" fontId="9" fillId="0" borderId="1" xfId="1" applyNumberFormat="1" applyFont="1" applyFill="1" applyBorder="1" applyAlignment="1">
      <alignment horizontal="center" vertical="center" wrapText="1" shrinkToFit="1"/>
    </xf>
    <xf numFmtId="176" fontId="9" fillId="0" borderId="4" xfId="1" applyNumberFormat="1" applyFont="1" applyFill="1" applyBorder="1" applyAlignment="1">
      <alignment vertical="center" wrapText="1" shrinkToFit="1"/>
    </xf>
    <xf numFmtId="176" fontId="1" fillId="0" borderId="4" xfId="1" applyNumberFormat="1" applyFont="1" applyFill="1" applyBorder="1" applyAlignment="1">
      <alignment vertical="center" wrapText="1" shrinkToFit="1"/>
    </xf>
    <xf numFmtId="176" fontId="13" fillId="0" borderId="4" xfId="1" applyNumberFormat="1" applyFont="1" applyFill="1" applyBorder="1" applyAlignment="1">
      <alignment vertical="center" wrapText="1" shrinkToFit="1"/>
    </xf>
    <xf numFmtId="176" fontId="1" fillId="0" borderId="6" xfId="1" applyNumberFormat="1" applyFont="1" applyFill="1" applyBorder="1" applyAlignment="1" applyProtection="1">
      <alignment horizontal="center" vertical="center"/>
      <protection locked="0"/>
    </xf>
    <xf numFmtId="176" fontId="10" fillId="0" borderId="4" xfId="1" applyNumberFormat="1" applyFont="1" applyFill="1" applyBorder="1" applyAlignment="1">
      <alignment vertical="center" wrapText="1" shrinkToFit="1"/>
    </xf>
    <xf numFmtId="176" fontId="10" fillId="0" borderId="4" xfId="1" applyNumberFormat="1" applyFont="1" applyFill="1" applyBorder="1" applyAlignment="1">
      <alignment horizontal="center" vertical="center" wrapText="1" shrinkToFit="1"/>
    </xf>
    <xf numFmtId="176" fontId="10" fillId="0" borderId="7" xfId="1" applyNumberFormat="1" applyFont="1" applyFill="1" applyBorder="1" applyAlignment="1">
      <alignment horizontal="center" vertical="center" wrapText="1" shrinkToFit="1"/>
    </xf>
    <xf numFmtId="176" fontId="9" fillId="0" borderId="0" xfId="3" applyNumberFormat="1" applyFont="1" applyFill="1" applyBorder="1" applyAlignment="1">
      <alignment horizontal="center" vertical="center"/>
    </xf>
    <xf numFmtId="176" fontId="16" fillId="0" borderId="0" xfId="1" applyNumberFormat="1" applyFont="1" applyFill="1" applyAlignment="1">
      <alignment vertical="center"/>
    </xf>
    <xf numFmtId="43" fontId="18" fillId="0" borderId="0" xfId="2" applyFont="1" applyFill="1" applyAlignment="1">
      <alignment vertical="center"/>
    </xf>
    <xf numFmtId="176" fontId="18" fillId="0" borderId="0" xfId="1" applyNumberFormat="1" applyFont="1" applyFill="1" applyAlignment="1">
      <alignment vertical="center"/>
    </xf>
    <xf numFmtId="43" fontId="18" fillId="0" borderId="0" xfId="2" applyFont="1" applyFill="1" applyAlignment="1">
      <alignment horizontal="center" vertical="center"/>
    </xf>
    <xf numFmtId="176" fontId="9" fillId="0" borderId="1" xfId="1" applyNumberFormat="1" applyFont="1" applyFill="1" applyBorder="1" applyAlignment="1">
      <alignment horizontal="center" vertical="center" shrinkToFit="1"/>
    </xf>
    <xf numFmtId="176" fontId="9" fillId="0" borderId="2" xfId="1" applyNumberFormat="1" applyFont="1" applyFill="1" applyBorder="1" applyAlignment="1">
      <alignment horizontal="center" vertical="center" shrinkToFit="1"/>
    </xf>
    <xf numFmtId="176" fontId="9" fillId="0" borderId="3" xfId="1" applyNumberFormat="1" applyFont="1" applyFill="1" applyBorder="1" applyAlignment="1">
      <alignment horizontal="center" vertical="center" shrinkToFit="1"/>
    </xf>
    <xf numFmtId="176" fontId="1" fillId="0" borderId="5" xfId="1" applyNumberFormat="1" applyFont="1" applyFill="1" applyBorder="1" applyAlignment="1" applyProtection="1">
      <alignment horizontal="center" vertical="center" shrinkToFit="1"/>
      <protection locked="0"/>
    </xf>
    <xf numFmtId="176" fontId="9" fillId="0" borderId="5" xfId="2" applyNumberFormat="1" applyFont="1" applyFill="1" applyBorder="1" applyAlignment="1" applyProtection="1">
      <alignment horizontal="right" vertical="center" shrinkToFit="1"/>
      <protection locked="0"/>
    </xf>
    <xf numFmtId="176" fontId="9" fillId="0" borderId="6" xfId="2" applyNumberFormat="1" applyFont="1" applyFill="1" applyBorder="1" applyAlignment="1" applyProtection="1">
      <alignment horizontal="right" vertical="center" shrinkToFit="1"/>
      <protection locked="0"/>
    </xf>
    <xf numFmtId="176" fontId="1" fillId="0" borderId="5" xfId="2" applyNumberFormat="1" applyFont="1" applyFill="1" applyBorder="1" applyAlignment="1" applyProtection="1">
      <alignment horizontal="right" vertical="center" shrinkToFit="1"/>
      <protection locked="0"/>
    </xf>
    <xf numFmtId="176" fontId="1" fillId="0" borderId="6" xfId="2" applyNumberFormat="1" applyFont="1" applyFill="1" applyBorder="1" applyAlignment="1" applyProtection="1">
      <alignment horizontal="right" vertical="center" shrinkToFit="1"/>
      <protection locked="0"/>
    </xf>
    <xf numFmtId="176" fontId="1" fillId="0" borderId="5" xfId="2" applyNumberFormat="1" applyFont="1" applyFill="1" applyBorder="1" applyAlignment="1" applyProtection="1">
      <alignment horizontal="center" vertical="center" shrinkToFit="1"/>
      <protection locked="0"/>
    </xf>
    <xf numFmtId="176" fontId="1" fillId="0" borderId="6" xfId="2" applyNumberFormat="1" applyFont="1" applyFill="1" applyBorder="1" applyAlignment="1" applyProtection="1">
      <alignment horizontal="center" vertical="center" shrinkToFit="1"/>
      <protection locked="0"/>
    </xf>
    <xf numFmtId="176" fontId="1" fillId="0" borderId="5" xfId="1" applyNumberFormat="1" applyFont="1" applyFill="1" applyBorder="1" applyAlignment="1" applyProtection="1">
      <alignment horizontal="right" vertical="center" shrinkToFit="1"/>
      <protection locked="0"/>
    </xf>
    <xf numFmtId="176" fontId="1" fillId="0" borderId="6" xfId="1" applyNumberFormat="1" applyFont="1" applyFill="1" applyBorder="1" applyAlignment="1" applyProtection="1">
      <alignment horizontal="right" vertical="center" shrinkToFit="1"/>
      <protection locked="0"/>
    </xf>
    <xf numFmtId="176" fontId="9" fillId="0" borderId="5" xfId="1" applyNumberFormat="1" applyFont="1" applyFill="1" applyBorder="1" applyAlignment="1" applyProtection="1">
      <alignment horizontal="right" vertical="center" shrinkToFit="1"/>
      <protection locked="0"/>
    </xf>
    <xf numFmtId="176" fontId="9" fillId="0" borderId="6" xfId="1" applyNumberFormat="1" applyFont="1" applyFill="1" applyBorder="1" applyAlignment="1" applyProtection="1">
      <alignment horizontal="right" vertical="center" shrinkToFit="1"/>
      <protection locked="0"/>
    </xf>
    <xf numFmtId="176" fontId="1" fillId="0" borderId="7" xfId="1" applyNumberFormat="1" applyFont="1" applyFill="1" applyBorder="1" applyAlignment="1">
      <alignment vertical="center" wrapText="1" shrinkToFit="1"/>
    </xf>
    <xf numFmtId="176" fontId="1" fillId="0" borderId="8" xfId="1" applyNumberFormat="1" applyFont="1" applyFill="1" applyBorder="1" applyAlignment="1" applyProtection="1">
      <alignment horizontal="center" vertical="center" shrinkToFit="1"/>
      <protection locked="0"/>
    </xf>
    <xf numFmtId="176" fontId="1" fillId="0" borderId="8" xfId="1" applyNumberFormat="1" applyFont="1" applyFill="1" applyBorder="1" applyAlignment="1" applyProtection="1">
      <alignment horizontal="right" vertical="center" shrinkToFit="1"/>
      <protection locked="0"/>
    </xf>
    <xf numFmtId="176" fontId="1" fillId="0" borderId="9" xfId="1" applyNumberFormat="1" applyFont="1" applyFill="1" applyBorder="1" applyAlignment="1" applyProtection="1">
      <alignment horizontal="right" vertical="center" shrinkToFit="1"/>
      <protection locked="0"/>
    </xf>
    <xf numFmtId="176" fontId="15" fillId="0" borderId="0" xfId="1" applyNumberFormat="1" applyFont="1" applyFill="1" applyAlignment="1">
      <alignment horizontal="center" vertical="center"/>
    </xf>
    <xf numFmtId="176" fontId="23" fillId="0" borderId="0" xfId="3" applyNumberFormat="1" applyFont="1" applyFill="1" applyBorder="1" applyAlignment="1">
      <alignment horizontal="center" vertical="center"/>
    </xf>
    <xf numFmtId="176" fontId="6" fillId="0" borderId="0" xfId="4" applyNumberFormat="1" applyFont="1" applyFill="1" applyAlignment="1">
      <alignment horizontal="center" vertical="center"/>
    </xf>
    <xf numFmtId="176" fontId="1" fillId="0" borderId="0" xfId="3" applyNumberFormat="1" applyFont="1" applyBorder="1" applyAlignment="1">
      <alignment vertical="center"/>
    </xf>
    <xf numFmtId="176" fontId="6" fillId="0" borderId="0" xfId="3" applyNumberFormat="1" applyFont="1" applyAlignment="1">
      <alignment vertical="center"/>
    </xf>
    <xf numFmtId="176" fontId="9" fillId="0" borderId="0" xfId="3" applyNumberFormat="1" applyFont="1" applyBorder="1" applyAlignment="1" applyProtection="1">
      <alignment horizontal="left" vertical="center"/>
      <protection locked="0"/>
    </xf>
    <xf numFmtId="176" fontId="1" fillId="0" borderId="0" xfId="3" applyNumberFormat="1" applyFont="1" applyBorder="1" applyAlignment="1">
      <alignment horizontal="center" vertical="center"/>
    </xf>
    <xf numFmtId="176" fontId="9" fillId="0" borderId="0" xfId="3" applyNumberFormat="1" applyFont="1" applyBorder="1" applyAlignment="1">
      <alignment horizontal="right" vertical="center"/>
    </xf>
    <xf numFmtId="176" fontId="1" fillId="0" borderId="0" xfId="3" applyNumberFormat="1" applyFont="1" applyAlignment="1">
      <alignment vertical="center"/>
    </xf>
    <xf numFmtId="176" fontId="1" fillId="3" borderId="0" xfId="3" applyNumberFormat="1" applyFont="1" applyFill="1" applyBorder="1" applyAlignment="1">
      <alignment vertical="center"/>
    </xf>
    <xf numFmtId="176" fontId="9" fillId="0" borderId="1" xfId="3" applyNumberFormat="1" applyFont="1" applyBorder="1" applyAlignment="1">
      <alignment horizontal="center" vertical="center"/>
    </xf>
    <xf numFmtId="176" fontId="9" fillId="0" borderId="2" xfId="1" applyNumberFormat="1" applyFont="1" applyBorder="1" applyAlignment="1">
      <alignment horizontal="center" vertical="center"/>
    </xf>
    <xf numFmtId="176" fontId="9" fillId="0" borderId="2" xfId="1" applyNumberFormat="1" applyFont="1" applyBorder="1" applyAlignment="1">
      <alignment horizontal="center" vertical="center" shrinkToFit="1"/>
    </xf>
    <xf numFmtId="176" fontId="9" fillId="0" borderId="3" xfId="1" applyNumberFormat="1" applyFont="1" applyBorder="1" applyAlignment="1">
      <alignment horizontal="center" vertical="center" shrinkToFit="1"/>
    </xf>
    <xf numFmtId="176" fontId="9" fillId="0" borderId="4" xfId="3" applyNumberFormat="1" applyFont="1" applyBorder="1" applyAlignment="1">
      <alignment vertical="center" wrapText="1"/>
    </xf>
    <xf numFmtId="176" fontId="1" fillId="0" borderId="5" xfId="3" applyNumberFormat="1" applyFont="1" applyBorder="1" applyAlignment="1" applyProtection="1">
      <alignment horizontal="center" vertical="center"/>
      <protection locked="0"/>
    </xf>
    <xf numFmtId="176" fontId="1" fillId="0" borderId="5" xfId="3" applyNumberFormat="1" applyFont="1" applyBorder="1" applyAlignment="1" applyProtection="1">
      <alignment horizontal="right" vertical="center"/>
      <protection locked="0"/>
    </xf>
    <xf numFmtId="176" fontId="1" fillId="0" borderId="6" xfId="3" applyNumberFormat="1" applyFont="1" applyBorder="1" applyAlignment="1">
      <alignment horizontal="right" vertical="center"/>
    </xf>
    <xf numFmtId="176" fontId="1" fillId="0" borderId="4" xfId="3" applyNumberFormat="1" applyFont="1" applyBorder="1" applyAlignment="1">
      <alignment horizontal="left" vertical="center" wrapText="1"/>
    </xf>
    <xf numFmtId="176" fontId="1" fillId="0" borderId="5" xfId="2" applyNumberFormat="1" applyFont="1" applyBorder="1" applyAlignment="1" applyProtection="1">
      <alignment horizontal="right" vertical="center"/>
      <protection locked="0"/>
    </xf>
    <xf numFmtId="176" fontId="1" fillId="0" borderId="6" xfId="2" applyNumberFormat="1" applyFont="1" applyBorder="1" applyAlignment="1" applyProtection="1">
      <alignment horizontal="right" vertical="center"/>
      <protection locked="0"/>
    </xf>
    <xf numFmtId="176" fontId="9" fillId="0" borderId="4" xfId="3" applyNumberFormat="1" applyFont="1" applyBorder="1" applyAlignment="1">
      <alignment horizontal="center" vertical="center" wrapText="1"/>
    </xf>
    <xf numFmtId="176" fontId="9" fillId="0" borderId="5" xfId="2" applyNumberFormat="1" applyFont="1" applyBorder="1" applyAlignment="1" applyProtection="1">
      <alignment horizontal="right" vertical="center"/>
      <protection locked="0"/>
    </xf>
    <xf numFmtId="176" fontId="9" fillId="0" borderId="6" xfId="2" applyNumberFormat="1" applyFont="1" applyBorder="1" applyAlignment="1" applyProtection="1">
      <alignment horizontal="right" vertical="center"/>
      <protection locked="0"/>
    </xf>
    <xf numFmtId="176" fontId="1" fillId="0" borderId="4" xfId="3" applyNumberFormat="1" applyFont="1" applyBorder="1" applyAlignment="1">
      <alignment vertical="center" wrapText="1"/>
    </xf>
    <xf numFmtId="176" fontId="1" fillId="0" borderId="5" xfId="3" applyNumberFormat="1" applyFont="1" applyBorder="1" applyAlignment="1">
      <alignment vertical="center"/>
    </xf>
    <xf numFmtId="176" fontId="6" fillId="0" borderId="0" xfId="3" applyNumberFormat="1" applyFont="1" applyBorder="1" applyAlignment="1">
      <alignment vertical="center"/>
    </xf>
    <xf numFmtId="176" fontId="1" fillId="0" borderId="5" xfId="3" applyNumberFormat="1" applyFont="1" applyBorder="1" applyAlignment="1">
      <alignment horizontal="center" vertical="center"/>
    </xf>
    <xf numFmtId="176" fontId="9" fillId="0" borderId="7" xfId="3" applyNumberFormat="1" applyFont="1" applyFill="1" applyBorder="1" applyAlignment="1">
      <alignment vertical="center" wrapText="1"/>
    </xf>
    <xf numFmtId="176" fontId="1" fillId="0" borderId="8" xfId="3" applyNumberFormat="1" applyFont="1" applyFill="1" applyBorder="1" applyAlignment="1">
      <alignment horizontal="center" vertical="center"/>
    </xf>
    <xf numFmtId="176" fontId="9" fillId="0" borderId="8" xfId="2" applyNumberFormat="1" applyFont="1" applyFill="1" applyBorder="1" applyAlignment="1" applyProtection="1">
      <alignment horizontal="right" vertical="center"/>
      <protection locked="0"/>
    </xf>
    <xf numFmtId="176" fontId="9" fillId="0" borderId="9" xfId="2" applyNumberFormat="1" applyFont="1" applyFill="1" applyBorder="1" applyAlignment="1" applyProtection="1">
      <alignment horizontal="right" vertical="center"/>
      <protection locked="0"/>
    </xf>
    <xf numFmtId="176" fontId="11" fillId="0" borderId="0" xfId="1" applyNumberFormat="1" applyFont="1" applyAlignment="1">
      <alignment vertical="center"/>
    </xf>
    <xf numFmtId="176" fontId="24" fillId="4" borderId="0" xfId="3" applyNumberFormat="1" applyFont="1" applyFill="1" applyBorder="1" applyAlignment="1">
      <alignment vertical="center"/>
    </xf>
    <xf numFmtId="176" fontId="6" fillId="4" borderId="0" xfId="3" applyNumberFormat="1" applyFont="1" applyFill="1" applyAlignment="1">
      <alignment horizontal="center" vertical="center"/>
    </xf>
    <xf numFmtId="176" fontId="6" fillId="4" borderId="0" xfId="3" applyNumberFormat="1" applyFont="1" applyFill="1" applyBorder="1" applyAlignment="1">
      <alignment vertical="center"/>
    </xf>
    <xf numFmtId="176" fontId="6" fillId="4" borderId="0" xfId="3" applyNumberFormat="1" applyFont="1" applyFill="1" applyAlignment="1">
      <alignment horizontal="center" vertical="center" wrapText="1"/>
    </xf>
    <xf numFmtId="176" fontId="6" fillId="4" borderId="0" xfId="3" applyNumberFormat="1" applyFont="1" applyFill="1" applyBorder="1" applyAlignment="1">
      <alignment vertical="center" wrapText="1"/>
    </xf>
    <xf numFmtId="43" fontId="17" fillId="4" borderId="0" xfId="2" applyFont="1" applyFill="1" applyAlignment="1">
      <alignment horizontal="center" vertical="center" wrapText="1"/>
    </xf>
    <xf numFmtId="176" fontId="15" fillId="4" borderId="0" xfId="3" applyNumberFormat="1" applyFont="1" applyFill="1" applyAlignment="1">
      <alignment horizontal="right"/>
    </xf>
    <xf numFmtId="176" fontId="1" fillId="4" borderId="0" xfId="3" applyNumberFormat="1" applyFont="1" applyFill="1" applyAlignment="1">
      <alignment horizontal="right"/>
    </xf>
    <xf numFmtId="176" fontId="9" fillId="4" borderId="0" xfId="3" applyNumberFormat="1" applyFont="1" applyFill="1" applyAlignment="1">
      <alignment horizontal="left"/>
    </xf>
    <xf numFmtId="176" fontId="1" fillId="4" borderId="0" xfId="3" applyNumberFormat="1" applyFont="1" applyFill="1" applyBorder="1" applyAlignment="1">
      <alignment horizontal="right" vertical="center"/>
    </xf>
    <xf numFmtId="176" fontId="6" fillId="0" borderId="0" xfId="3" applyNumberFormat="1" applyFont="1" applyAlignment="1">
      <alignment horizontal="center" vertical="center"/>
    </xf>
    <xf numFmtId="176" fontId="6" fillId="0" borderId="10" xfId="3" applyNumberFormat="1" applyFont="1" applyBorder="1" applyAlignment="1">
      <alignment vertical="center"/>
    </xf>
    <xf numFmtId="0" fontId="25" fillId="5" borderId="11" xfId="0" applyFont="1" applyFill="1" applyBorder="1" applyAlignment="1">
      <alignment horizontal="center" vertical="center" wrapText="1"/>
    </xf>
    <xf numFmtId="0" fontId="25" fillId="5" borderId="11" xfId="0" applyFont="1" applyFill="1" applyBorder="1" applyAlignment="1">
      <alignment horizontal="left" vertical="center" wrapText="1"/>
    </xf>
    <xf numFmtId="0" fontId="25" fillId="6" borderId="11" xfId="0" applyFont="1" applyFill="1" applyBorder="1" applyAlignment="1">
      <alignment horizontal="center" vertical="center" wrapText="1"/>
    </xf>
    <xf numFmtId="0" fontId="25" fillId="6" borderId="11" xfId="0" applyFont="1" applyFill="1" applyBorder="1" applyAlignment="1">
      <alignment horizontal="left" vertical="center" wrapText="1"/>
    </xf>
    <xf numFmtId="0" fontId="25" fillId="7" borderId="11" xfId="0" applyFont="1" applyFill="1" applyBorder="1" applyAlignment="1">
      <alignment horizontal="center" vertical="center" wrapText="1"/>
    </xf>
    <xf numFmtId="0" fontId="25" fillId="7" borderId="11" xfId="0" applyFont="1" applyFill="1" applyBorder="1" applyAlignment="1">
      <alignment horizontal="left" vertical="center" wrapText="1"/>
    </xf>
    <xf numFmtId="0" fontId="0" fillId="7" borderId="0" xfId="0" applyFill="1"/>
    <xf numFmtId="0" fontId="27" fillId="0" borderId="0" xfId="0" applyFont="1" applyAlignment="1">
      <alignment vertical="center" wrapText="1"/>
    </xf>
    <xf numFmtId="0" fontId="26" fillId="0" borderId="0" xfId="0" applyFont="1" applyAlignment="1">
      <alignment vertical="center" wrapText="1"/>
    </xf>
    <xf numFmtId="0" fontId="25" fillId="6" borderId="12" xfId="0" applyFont="1" applyFill="1" applyBorder="1" applyAlignment="1">
      <alignment horizontal="left" vertical="center" wrapText="1"/>
    </xf>
    <xf numFmtId="0" fontId="25" fillId="6" borderId="12" xfId="0" quotePrefix="1"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xf>
    <xf numFmtId="0" fontId="25" fillId="6" borderId="12" xfId="0" quotePrefix="1" applyFont="1" applyFill="1" applyBorder="1" applyAlignment="1">
      <alignment horizontal="left" vertical="center"/>
    </xf>
    <xf numFmtId="0" fontId="25" fillId="8" borderId="11" xfId="0" applyFont="1" applyFill="1" applyBorder="1" applyAlignment="1">
      <alignment horizontal="center" vertical="center" wrapText="1"/>
    </xf>
    <xf numFmtId="0" fontId="25" fillId="8" borderId="11" xfId="0" applyFont="1" applyFill="1" applyBorder="1" applyAlignment="1">
      <alignment horizontal="left" vertical="center" wrapText="1"/>
    </xf>
    <xf numFmtId="0" fontId="0" fillId="8" borderId="0" xfId="0" applyFill="1"/>
    <xf numFmtId="0" fontId="25" fillId="8" borderId="0" xfId="0" applyFont="1" applyFill="1" applyBorder="1" applyAlignment="1">
      <alignment horizontal="center" vertical="center" wrapText="1"/>
    </xf>
    <xf numFmtId="0" fontId="25" fillId="8" borderId="0" xfId="0" applyFont="1" applyFill="1" applyBorder="1" applyAlignment="1">
      <alignment horizontal="left" vertical="center" wrapText="1"/>
    </xf>
    <xf numFmtId="0" fontId="25" fillId="8" borderId="12" xfId="0" applyFont="1" applyFill="1" applyBorder="1" applyAlignment="1">
      <alignment horizontal="left" vertical="center" wrapText="1"/>
    </xf>
    <xf numFmtId="0" fontId="25" fillId="6" borderId="13" xfId="0" applyFont="1" applyFill="1" applyBorder="1" applyAlignment="1">
      <alignment horizontal="left" vertical="center" wrapText="1"/>
    </xf>
    <xf numFmtId="0" fontId="25" fillId="6" borderId="0" xfId="0" applyFont="1" applyFill="1" applyBorder="1" applyAlignment="1">
      <alignment horizontal="left" vertical="center" wrapText="1"/>
    </xf>
    <xf numFmtId="0" fontId="0" fillId="0" borderId="0" xfId="0" quotePrefix="1"/>
    <xf numFmtId="176" fontId="2" fillId="0" borderId="0" xfId="1" applyNumberFormat="1" applyFont="1" applyFill="1" applyAlignment="1">
      <alignment horizontal="center" vertical="center"/>
    </xf>
    <xf numFmtId="176" fontId="5" fillId="0" borderId="0" xfId="1" applyNumberFormat="1" applyFont="1" applyFill="1" applyAlignment="1">
      <alignment horizontal="center" vertical="center"/>
    </xf>
    <xf numFmtId="49" fontId="7" fillId="0" borderId="0" xfId="1" applyNumberFormat="1" applyFont="1" applyFill="1" applyAlignment="1">
      <alignment horizontal="center" vertical="center"/>
    </xf>
    <xf numFmtId="176" fontId="9" fillId="0" borderId="0" xfId="1" applyNumberFormat="1" applyFont="1" applyFill="1" applyBorder="1" applyAlignment="1">
      <alignment horizontal="center" vertical="center" wrapText="1" shrinkToFit="1"/>
    </xf>
    <xf numFmtId="176" fontId="9" fillId="0" borderId="0" xfId="1" applyNumberFormat="1" applyFont="1" applyFill="1" applyBorder="1" applyAlignment="1">
      <alignment horizontal="left" vertical="center" wrapText="1" shrinkToFit="1"/>
    </xf>
    <xf numFmtId="176" fontId="9" fillId="0" borderId="0" xfId="1" applyNumberFormat="1" applyFont="1" applyFill="1" applyBorder="1" applyAlignment="1">
      <alignment horizontal="left" vertical="center"/>
    </xf>
    <xf numFmtId="176" fontId="15" fillId="0" borderId="0" xfId="1" applyNumberFormat="1" applyFont="1" applyFill="1" applyAlignment="1">
      <alignment horizontal="left" vertical="center" wrapText="1"/>
    </xf>
    <xf numFmtId="177" fontId="7" fillId="0" borderId="0" xfId="1" applyNumberFormat="1" applyFont="1" applyFill="1" applyAlignment="1">
      <alignment horizontal="center" vertical="center"/>
    </xf>
    <xf numFmtId="177" fontId="1" fillId="0" borderId="0" xfId="1" applyNumberFormat="1" applyFont="1" applyFill="1" applyAlignment="1">
      <alignment horizontal="center" vertical="center"/>
    </xf>
    <xf numFmtId="176" fontId="15" fillId="0" borderId="0" xfId="1" applyNumberFormat="1" applyFont="1" applyFill="1" applyBorder="1" applyAlignment="1">
      <alignment horizontal="left" vertical="center" shrinkToFit="1"/>
    </xf>
    <xf numFmtId="176" fontId="1" fillId="0" borderId="0" xfId="1" applyNumberFormat="1" applyFont="1" applyFill="1" applyBorder="1" applyAlignment="1">
      <alignment horizontal="left" vertical="center" shrinkToFit="1"/>
    </xf>
    <xf numFmtId="176" fontId="5" fillId="0" borderId="0" xfId="3" applyNumberFormat="1" applyFont="1" applyAlignment="1">
      <alignment horizontal="center" vertical="center"/>
    </xf>
    <xf numFmtId="177" fontId="7" fillId="0" borderId="0" xfId="1" applyNumberFormat="1" applyFont="1" applyAlignment="1">
      <alignment horizontal="center" vertical="center"/>
    </xf>
    <xf numFmtId="176" fontId="9" fillId="0" borderId="0" xfId="1" applyNumberFormat="1" applyFont="1" applyBorder="1" applyAlignment="1">
      <alignment horizontal="center" vertical="center" wrapText="1" shrinkToFit="1"/>
    </xf>
    <xf numFmtId="176" fontId="9" fillId="0" borderId="0" xfId="1" applyNumberFormat="1" applyFont="1" applyBorder="1" applyAlignment="1">
      <alignment horizontal="left" vertical="center" wrapText="1" shrinkToFit="1"/>
    </xf>
    <xf numFmtId="176" fontId="9" fillId="0" borderId="0" xfId="3" applyNumberFormat="1" applyFont="1" applyFill="1" applyBorder="1" applyAlignment="1">
      <alignment horizontal="left" vertical="center"/>
    </xf>
  </cellXfs>
  <cellStyles count="5">
    <cellStyle name="常规" xfId="0" builtinId="0"/>
    <cellStyle name="常规 2" xfId="3"/>
    <cellStyle name="常规_模拟报表(第二版)" xfId="1"/>
    <cellStyle name="千位分隔 2" xfId="2"/>
    <cellStyle name="千位分隔_模拟报表(第二版)"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styles" Target="styles.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25" zoomScaleNormal="100" zoomScaleSheetLayoutView="100" workbookViewId="0">
      <selection activeCell="A27" sqref="A27:A46"/>
    </sheetView>
  </sheetViews>
  <sheetFormatPr defaultColWidth="10.109375" defaultRowHeight="15"/>
  <cols>
    <col min="1" max="1" width="43.44140625" style="1" customWidth="1"/>
    <col min="2" max="2" width="9.6640625" style="32" customWidth="1"/>
    <col min="3" max="3" width="20.21875" style="32" customWidth="1"/>
    <col min="4" max="4" width="20.6640625" style="32" customWidth="1"/>
    <col min="5" max="256" width="10.109375" style="1"/>
    <col min="257" max="257" width="43.44140625" style="1" customWidth="1"/>
    <col min="258" max="258" width="9.6640625" style="1" customWidth="1"/>
    <col min="259" max="259" width="20.21875" style="1" customWidth="1"/>
    <col min="260" max="260" width="20.6640625" style="1" customWidth="1"/>
    <col min="261" max="512" width="10.109375" style="1"/>
    <col min="513" max="513" width="43.44140625" style="1" customWidth="1"/>
    <col min="514" max="514" width="9.6640625" style="1" customWidth="1"/>
    <col min="515" max="515" width="20.21875" style="1" customWidth="1"/>
    <col min="516" max="516" width="20.6640625" style="1" customWidth="1"/>
    <col min="517" max="768" width="10.109375" style="1"/>
    <col min="769" max="769" width="43.44140625" style="1" customWidth="1"/>
    <col min="770" max="770" width="9.6640625" style="1" customWidth="1"/>
    <col min="771" max="771" width="20.21875" style="1" customWidth="1"/>
    <col min="772" max="772" width="20.6640625" style="1" customWidth="1"/>
    <col min="773" max="1024" width="10.109375" style="1"/>
    <col min="1025" max="1025" width="43.44140625" style="1" customWidth="1"/>
    <col min="1026" max="1026" width="9.6640625" style="1" customWidth="1"/>
    <col min="1027" max="1027" width="20.21875" style="1" customWidth="1"/>
    <col min="1028" max="1028" width="20.6640625" style="1" customWidth="1"/>
    <col min="1029" max="1280" width="10.109375" style="1"/>
    <col min="1281" max="1281" width="43.44140625" style="1" customWidth="1"/>
    <col min="1282" max="1282" width="9.6640625" style="1" customWidth="1"/>
    <col min="1283" max="1283" width="20.21875" style="1" customWidth="1"/>
    <col min="1284" max="1284" width="20.6640625" style="1" customWidth="1"/>
    <col min="1285" max="1536" width="10.109375" style="1"/>
    <col min="1537" max="1537" width="43.44140625" style="1" customWidth="1"/>
    <col min="1538" max="1538" width="9.6640625" style="1" customWidth="1"/>
    <col min="1539" max="1539" width="20.21875" style="1" customWidth="1"/>
    <col min="1540" max="1540" width="20.6640625" style="1" customWidth="1"/>
    <col min="1541" max="1792" width="10.109375" style="1"/>
    <col min="1793" max="1793" width="43.44140625" style="1" customWidth="1"/>
    <col min="1794" max="1794" width="9.6640625" style="1" customWidth="1"/>
    <col min="1795" max="1795" width="20.21875" style="1" customWidth="1"/>
    <col min="1796" max="1796" width="20.6640625" style="1" customWidth="1"/>
    <col min="1797" max="2048" width="10.109375" style="1"/>
    <col min="2049" max="2049" width="43.44140625" style="1" customWidth="1"/>
    <col min="2050" max="2050" width="9.6640625" style="1" customWidth="1"/>
    <col min="2051" max="2051" width="20.21875" style="1" customWidth="1"/>
    <col min="2052" max="2052" width="20.6640625" style="1" customWidth="1"/>
    <col min="2053" max="2304" width="10.109375" style="1"/>
    <col min="2305" max="2305" width="43.44140625" style="1" customWidth="1"/>
    <col min="2306" max="2306" width="9.6640625" style="1" customWidth="1"/>
    <col min="2307" max="2307" width="20.21875" style="1" customWidth="1"/>
    <col min="2308" max="2308" width="20.6640625" style="1" customWidth="1"/>
    <col min="2309" max="2560" width="10.109375" style="1"/>
    <col min="2561" max="2561" width="43.44140625" style="1" customWidth="1"/>
    <col min="2562" max="2562" width="9.6640625" style="1" customWidth="1"/>
    <col min="2563" max="2563" width="20.21875" style="1" customWidth="1"/>
    <col min="2564" max="2564" width="20.6640625" style="1" customWidth="1"/>
    <col min="2565" max="2816" width="10.109375" style="1"/>
    <col min="2817" max="2817" width="43.44140625" style="1" customWidth="1"/>
    <col min="2818" max="2818" width="9.6640625" style="1" customWidth="1"/>
    <col min="2819" max="2819" width="20.21875" style="1" customWidth="1"/>
    <col min="2820" max="2820" width="20.6640625" style="1" customWidth="1"/>
    <col min="2821" max="3072" width="10.109375" style="1"/>
    <col min="3073" max="3073" width="43.44140625" style="1" customWidth="1"/>
    <col min="3074" max="3074" width="9.6640625" style="1" customWidth="1"/>
    <col min="3075" max="3075" width="20.21875" style="1" customWidth="1"/>
    <col min="3076" max="3076" width="20.6640625" style="1" customWidth="1"/>
    <col min="3077" max="3328" width="10.109375" style="1"/>
    <col min="3329" max="3329" width="43.44140625" style="1" customWidth="1"/>
    <col min="3330" max="3330" width="9.6640625" style="1" customWidth="1"/>
    <col min="3331" max="3331" width="20.21875" style="1" customWidth="1"/>
    <col min="3332" max="3332" width="20.6640625" style="1" customWidth="1"/>
    <col min="3333" max="3584" width="10.109375" style="1"/>
    <col min="3585" max="3585" width="43.44140625" style="1" customWidth="1"/>
    <col min="3586" max="3586" width="9.6640625" style="1" customWidth="1"/>
    <col min="3587" max="3587" width="20.21875" style="1" customWidth="1"/>
    <col min="3588" max="3588" width="20.6640625" style="1" customWidth="1"/>
    <col min="3589" max="3840" width="10.109375" style="1"/>
    <col min="3841" max="3841" width="43.44140625" style="1" customWidth="1"/>
    <col min="3842" max="3842" width="9.6640625" style="1" customWidth="1"/>
    <col min="3843" max="3843" width="20.21875" style="1" customWidth="1"/>
    <col min="3844" max="3844" width="20.6640625" style="1" customWidth="1"/>
    <col min="3845" max="4096" width="10.109375" style="1"/>
    <col min="4097" max="4097" width="43.44140625" style="1" customWidth="1"/>
    <col min="4098" max="4098" width="9.6640625" style="1" customWidth="1"/>
    <col min="4099" max="4099" width="20.21875" style="1" customWidth="1"/>
    <col min="4100" max="4100" width="20.6640625" style="1" customWidth="1"/>
    <col min="4101" max="4352" width="10.109375" style="1"/>
    <col min="4353" max="4353" width="43.44140625" style="1" customWidth="1"/>
    <col min="4354" max="4354" width="9.6640625" style="1" customWidth="1"/>
    <col min="4355" max="4355" width="20.21875" style="1" customWidth="1"/>
    <col min="4356" max="4356" width="20.6640625" style="1" customWidth="1"/>
    <col min="4357" max="4608" width="10.109375" style="1"/>
    <col min="4609" max="4609" width="43.44140625" style="1" customWidth="1"/>
    <col min="4610" max="4610" width="9.6640625" style="1" customWidth="1"/>
    <col min="4611" max="4611" width="20.21875" style="1" customWidth="1"/>
    <col min="4612" max="4612" width="20.6640625" style="1" customWidth="1"/>
    <col min="4613" max="4864" width="10.109375" style="1"/>
    <col min="4865" max="4865" width="43.44140625" style="1" customWidth="1"/>
    <col min="4866" max="4866" width="9.6640625" style="1" customWidth="1"/>
    <col min="4867" max="4867" width="20.21875" style="1" customWidth="1"/>
    <col min="4868" max="4868" width="20.6640625" style="1" customWidth="1"/>
    <col min="4869" max="5120" width="10.109375" style="1"/>
    <col min="5121" max="5121" width="43.44140625" style="1" customWidth="1"/>
    <col min="5122" max="5122" width="9.6640625" style="1" customWidth="1"/>
    <col min="5123" max="5123" width="20.21875" style="1" customWidth="1"/>
    <col min="5124" max="5124" width="20.6640625" style="1" customWidth="1"/>
    <col min="5125" max="5376" width="10.109375" style="1"/>
    <col min="5377" max="5377" width="43.44140625" style="1" customWidth="1"/>
    <col min="5378" max="5378" width="9.6640625" style="1" customWidth="1"/>
    <col min="5379" max="5379" width="20.21875" style="1" customWidth="1"/>
    <col min="5380" max="5380" width="20.6640625" style="1" customWidth="1"/>
    <col min="5381" max="5632" width="10.109375" style="1"/>
    <col min="5633" max="5633" width="43.44140625" style="1" customWidth="1"/>
    <col min="5634" max="5634" width="9.6640625" style="1" customWidth="1"/>
    <col min="5635" max="5635" width="20.21875" style="1" customWidth="1"/>
    <col min="5636" max="5636" width="20.6640625" style="1" customWidth="1"/>
    <col min="5637" max="5888" width="10.109375" style="1"/>
    <col min="5889" max="5889" width="43.44140625" style="1" customWidth="1"/>
    <col min="5890" max="5890" width="9.6640625" style="1" customWidth="1"/>
    <col min="5891" max="5891" width="20.21875" style="1" customWidth="1"/>
    <col min="5892" max="5892" width="20.6640625" style="1" customWidth="1"/>
    <col min="5893" max="6144" width="10.109375" style="1"/>
    <col min="6145" max="6145" width="43.44140625" style="1" customWidth="1"/>
    <col min="6146" max="6146" width="9.6640625" style="1" customWidth="1"/>
    <col min="6147" max="6147" width="20.21875" style="1" customWidth="1"/>
    <col min="6148" max="6148" width="20.6640625" style="1" customWidth="1"/>
    <col min="6149" max="6400" width="10.109375" style="1"/>
    <col min="6401" max="6401" width="43.44140625" style="1" customWidth="1"/>
    <col min="6402" max="6402" width="9.6640625" style="1" customWidth="1"/>
    <col min="6403" max="6403" width="20.21875" style="1" customWidth="1"/>
    <col min="6404" max="6404" width="20.6640625" style="1" customWidth="1"/>
    <col min="6405" max="6656" width="10.109375" style="1"/>
    <col min="6657" max="6657" width="43.44140625" style="1" customWidth="1"/>
    <col min="6658" max="6658" width="9.6640625" style="1" customWidth="1"/>
    <col min="6659" max="6659" width="20.21875" style="1" customWidth="1"/>
    <col min="6660" max="6660" width="20.6640625" style="1" customWidth="1"/>
    <col min="6661" max="6912" width="10.109375" style="1"/>
    <col min="6913" max="6913" width="43.44140625" style="1" customWidth="1"/>
    <col min="6914" max="6914" width="9.6640625" style="1" customWidth="1"/>
    <col min="6915" max="6915" width="20.21875" style="1" customWidth="1"/>
    <col min="6916" max="6916" width="20.6640625" style="1" customWidth="1"/>
    <col min="6917" max="7168" width="10.109375" style="1"/>
    <col min="7169" max="7169" width="43.44140625" style="1" customWidth="1"/>
    <col min="7170" max="7170" width="9.6640625" style="1" customWidth="1"/>
    <col min="7171" max="7171" width="20.21875" style="1" customWidth="1"/>
    <col min="7172" max="7172" width="20.6640625" style="1" customWidth="1"/>
    <col min="7173" max="7424" width="10.109375" style="1"/>
    <col min="7425" max="7425" width="43.44140625" style="1" customWidth="1"/>
    <col min="7426" max="7426" width="9.6640625" style="1" customWidth="1"/>
    <col min="7427" max="7427" width="20.21875" style="1" customWidth="1"/>
    <col min="7428" max="7428" width="20.6640625" style="1" customWidth="1"/>
    <col min="7429" max="7680" width="10.109375" style="1"/>
    <col min="7681" max="7681" width="43.44140625" style="1" customWidth="1"/>
    <col min="7682" max="7682" width="9.6640625" style="1" customWidth="1"/>
    <col min="7683" max="7683" width="20.21875" style="1" customWidth="1"/>
    <col min="7684" max="7684" width="20.6640625" style="1" customWidth="1"/>
    <col min="7685" max="7936" width="10.109375" style="1"/>
    <col min="7937" max="7937" width="43.44140625" style="1" customWidth="1"/>
    <col min="7938" max="7938" width="9.6640625" style="1" customWidth="1"/>
    <col min="7939" max="7939" width="20.21875" style="1" customWidth="1"/>
    <col min="7940" max="7940" width="20.6640625" style="1" customWidth="1"/>
    <col min="7941" max="8192" width="10.109375" style="1"/>
    <col min="8193" max="8193" width="43.44140625" style="1" customWidth="1"/>
    <col min="8194" max="8194" width="9.6640625" style="1" customWidth="1"/>
    <col min="8195" max="8195" width="20.21875" style="1" customWidth="1"/>
    <col min="8196" max="8196" width="20.6640625" style="1" customWidth="1"/>
    <col min="8197" max="8448" width="10.109375" style="1"/>
    <col min="8449" max="8449" width="43.44140625" style="1" customWidth="1"/>
    <col min="8450" max="8450" width="9.6640625" style="1" customWidth="1"/>
    <col min="8451" max="8451" width="20.21875" style="1" customWidth="1"/>
    <col min="8452" max="8452" width="20.6640625" style="1" customWidth="1"/>
    <col min="8453" max="8704" width="10.109375" style="1"/>
    <col min="8705" max="8705" width="43.44140625" style="1" customWidth="1"/>
    <col min="8706" max="8706" width="9.6640625" style="1" customWidth="1"/>
    <col min="8707" max="8707" width="20.21875" style="1" customWidth="1"/>
    <col min="8708" max="8708" width="20.6640625" style="1" customWidth="1"/>
    <col min="8709" max="8960" width="10.109375" style="1"/>
    <col min="8961" max="8961" width="43.44140625" style="1" customWidth="1"/>
    <col min="8962" max="8962" width="9.6640625" style="1" customWidth="1"/>
    <col min="8963" max="8963" width="20.21875" style="1" customWidth="1"/>
    <col min="8964" max="8964" width="20.6640625" style="1" customWidth="1"/>
    <col min="8965" max="9216" width="10.109375" style="1"/>
    <col min="9217" max="9217" width="43.44140625" style="1" customWidth="1"/>
    <col min="9218" max="9218" width="9.6640625" style="1" customWidth="1"/>
    <col min="9219" max="9219" width="20.21875" style="1" customWidth="1"/>
    <col min="9220" max="9220" width="20.6640625" style="1" customWidth="1"/>
    <col min="9221" max="9472" width="10.109375" style="1"/>
    <col min="9473" max="9473" width="43.44140625" style="1" customWidth="1"/>
    <col min="9474" max="9474" width="9.6640625" style="1" customWidth="1"/>
    <col min="9475" max="9475" width="20.21875" style="1" customWidth="1"/>
    <col min="9476" max="9476" width="20.6640625" style="1" customWidth="1"/>
    <col min="9477" max="9728" width="10.109375" style="1"/>
    <col min="9729" max="9729" width="43.44140625" style="1" customWidth="1"/>
    <col min="9730" max="9730" width="9.6640625" style="1" customWidth="1"/>
    <col min="9731" max="9731" width="20.21875" style="1" customWidth="1"/>
    <col min="9732" max="9732" width="20.6640625" style="1" customWidth="1"/>
    <col min="9733" max="9984" width="10.109375" style="1"/>
    <col min="9985" max="9985" width="43.44140625" style="1" customWidth="1"/>
    <col min="9986" max="9986" width="9.6640625" style="1" customWidth="1"/>
    <col min="9987" max="9987" width="20.21875" style="1" customWidth="1"/>
    <col min="9988" max="9988" width="20.6640625" style="1" customWidth="1"/>
    <col min="9989" max="10240" width="10.109375" style="1"/>
    <col min="10241" max="10241" width="43.44140625" style="1" customWidth="1"/>
    <col min="10242" max="10242" width="9.6640625" style="1" customWidth="1"/>
    <col min="10243" max="10243" width="20.21875" style="1" customWidth="1"/>
    <col min="10244" max="10244" width="20.6640625" style="1" customWidth="1"/>
    <col min="10245" max="10496" width="10.109375" style="1"/>
    <col min="10497" max="10497" width="43.44140625" style="1" customWidth="1"/>
    <col min="10498" max="10498" width="9.6640625" style="1" customWidth="1"/>
    <col min="10499" max="10499" width="20.21875" style="1" customWidth="1"/>
    <col min="10500" max="10500" width="20.6640625" style="1" customWidth="1"/>
    <col min="10501" max="10752" width="10.109375" style="1"/>
    <col min="10753" max="10753" width="43.44140625" style="1" customWidth="1"/>
    <col min="10754" max="10754" width="9.6640625" style="1" customWidth="1"/>
    <col min="10755" max="10755" width="20.21875" style="1" customWidth="1"/>
    <col min="10756" max="10756" width="20.6640625" style="1" customWidth="1"/>
    <col min="10757" max="11008" width="10.109375" style="1"/>
    <col min="11009" max="11009" width="43.44140625" style="1" customWidth="1"/>
    <col min="11010" max="11010" width="9.6640625" style="1" customWidth="1"/>
    <col min="11011" max="11011" width="20.21875" style="1" customWidth="1"/>
    <col min="11012" max="11012" width="20.6640625" style="1" customWidth="1"/>
    <col min="11013" max="11264" width="10.109375" style="1"/>
    <col min="11265" max="11265" width="43.44140625" style="1" customWidth="1"/>
    <col min="11266" max="11266" width="9.6640625" style="1" customWidth="1"/>
    <col min="11267" max="11267" width="20.21875" style="1" customWidth="1"/>
    <col min="11268" max="11268" width="20.6640625" style="1" customWidth="1"/>
    <col min="11269" max="11520" width="10.109375" style="1"/>
    <col min="11521" max="11521" width="43.44140625" style="1" customWidth="1"/>
    <col min="11522" max="11522" width="9.6640625" style="1" customWidth="1"/>
    <col min="11523" max="11523" width="20.21875" style="1" customWidth="1"/>
    <col min="11524" max="11524" width="20.6640625" style="1" customWidth="1"/>
    <col min="11525" max="11776" width="10.109375" style="1"/>
    <col min="11777" max="11777" width="43.44140625" style="1" customWidth="1"/>
    <col min="11778" max="11778" width="9.6640625" style="1" customWidth="1"/>
    <col min="11779" max="11779" width="20.21875" style="1" customWidth="1"/>
    <col min="11780" max="11780" width="20.6640625" style="1" customWidth="1"/>
    <col min="11781" max="12032" width="10.109375" style="1"/>
    <col min="12033" max="12033" width="43.44140625" style="1" customWidth="1"/>
    <col min="12034" max="12034" width="9.6640625" style="1" customWidth="1"/>
    <col min="12035" max="12035" width="20.21875" style="1" customWidth="1"/>
    <col min="12036" max="12036" width="20.6640625" style="1" customWidth="1"/>
    <col min="12037" max="12288" width="10.109375" style="1"/>
    <col min="12289" max="12289" width="43.44140625" style="1" customWidth="1"/>
    <col min="12290" max="12290" width="9.6640625" style="1" customWidth="1"/>
    <col min="12291" max="12291" width="20.21875" style="1" customWidth="1"/>
    <col min="12292" max="12292" width="20.6640625" style="1" customWidth="1"/>
    <col min="12293" max="12544" width="10.109375" style="1"/>
    <col min="12545" max="12545" width="43.44140625" style="1" customWidth="1"/>
    <col min="12546" max="12546" width="9.6640625" style="1" customWidth="1"/>
    <col min="12547" max="12547" width="20.21875" style="1" customWidth="1"/>
    <col min="12548" max="12548" width="20.6640625" style="1" customWidth="1"/>
    <col min="12549" max="12800" width="10.109375" style="1"/>
    <col min="12801" max="12801" width="43.44140625" style="1" customWidth="1"/>
    <col min="12802" max="12802" width="9.6640625" style="1" customWidth="1"/>
    <col min="12803" max="12803" width="20.21875" style="1" customWidth="1"/>
    <col min="12804" max="12804" width="20.6640625" style="1" customWidth="1"/>
    <col min="12805" max="13056" width="10.109375" style="1"/>
    <col min="13057" max="13057" width="43.44140625" style="1" customWidth="1"/>
    <col min="13058" max="13058" width="9.6640625" style="1" customWidth="1"/>
    <col min="13059" max="13059" width="20.21875" style="1" customWidth="1"/>
    <col min="13060" max="13060" width="20.6640625" style="1" customWidth="1"/>
    <col min="13061" max="13312" width="10.109375" style="1"/>
    <col min="13313" max="13313" width="43.44140625" style="1" customWidth="1"/>
    <col min="13314" max="13314" width="9.6640625" style="1" customWidth="1"/>
    <col min="13315" max="13315" width="20.21875" style="1" customWidth="1"/>
    <col min="13316" max="13316" width="20.6640625" style="1" customWidth="1"/>
    <col min="13317" max="13568" width="10.109375" style="1"/>
    <col min="13569" max="13569" width="43.44140625" style="1" customWidth="1"/>
    <col min="13570" max="13570" width="9.6640625" style="1" customWidth="1"/>
    <col min="13571" max="13571" width="20.21875" style="1" customWidth="1"/>
    <col min="13572" max="13572" width="20.6640625" style="1" customWidth="1"/>
    <col min="13573" max="13824" width="10.109375" style="1"/>
    <col min="13825" max="13825" width="43.44140625" style="1" customWidth="1"/>
    <col min="13826" max="13826" width="9.6640625" style="1" customWidth="1"/>
    <col min="13827" max="13827" width="20.21875" style="1" customWidth="1"/>
    <col min="13828" max="13828" width="20.6640625" style="1" customWidth="1"/>
    <col min="13829" max="14080" width="10.109375" style="1"/>
    <col min="14081" max="14081" width="43.44140625" style="1" customWidth="1"/>
    <col min="14082" max="14082" width="9.6640625" style="1" customWidth="1"/>
    <col min="14083" max="14083" width="20.21875" style="1" customWidth="1"/>
    <col min="14084" max="14084" width="20.6640625" style="1" customWidth="1"/>
    <col min="14085" max="14336" width="10.109375" style="1"/>
    <col min="14337" max="14337" width="43.44140625" style="1" customWidth="1"/>
    <col min="14338" max="14338" width="9.6640625" style="1" customWidth="1"/>
    <col min="14339" max="14339" width="20.21875" style="1" customWidth="1"/>
    <col min="14340" max="14340" width="20.6640625" style="1" customWidth="1"/>
    <col min="14341" max="14592" width="10.109375" style="1"/>
    <col min="14593" max="14593" width="43.44140625" style="1" customWidth="1"/>
    <col min="14594" max="14594" width="9.6640625" style="1" customWidth="1"/>
    <col min="14595" max="14595" width="20.21875" style="1" customWidth="1"/>
    <col min="14596" max="14596" width="20.6640625" style="1" customWidth="1"/>
    <col min="14597" max="14848" width="10.109375" style="1"/>
    <col min="14849" max="14849" width="43.44140625" style="1" customWidth="1"/>
    <col min="14850" max="14850" width="9.6640625" style="1" customWidth="1"/>
    <col min="14851" max="14851" width="20.21875" style="1" customWidth="1"/>
    <col min="14852" max="14852" width="20.6640625" style="1" customWidth="1"/>
    <col min="14853" max="15104" width="10.109375" style="1"/>
    <col min="15105" max="15105" width="43.44140625" style="1" customWidth="1"/>
    <col min="15106" max="15106" width="9.6640625" style="1" customWidth="1"/>
    <col min="15107" max="15107" width="20.21875" style="1" customWidth="1"/>
    <col min="15108" max="15108" width="20.6640625" style="1" customWidth="1"/>
    <col min="15109" max="15360" width="10.109375" style="1"/>
    <col min="15361" max="15361" width="43.44140625" style="1" customWidth="1"/>
    <col min="15362" max="15362" width="9.6640625" style="1" customWidth="1"/>
    <col min="15363" max="15363" width="20.21875" style="1" customWidth="1"/>
    <col min="15364" max="15364" width="20.6640625" style="1" customWidth="1"/>
    <col min="15365" max="15616" width="10.109375" style="1"/>
    <col min="15617" max="15617" width="43.44140625" style="1" customWidth="1"/>
    <col min="15618" max="15618" width="9.6640625" style="1" customWidth="1"/>
    <col min="15619" max="15619" width="20.21875" style="1" customWidth="1"/>
    <col min="15620" max="15620" width="20.6640625" style="1" customWidth="1"/>
    <col min="15621" max="15872" width="10.109375" style="1"/>
    <col min="15873" max="15873" width="43.44140625" style="1" customWidth="1"/>
    <col min="15874" max="15874" width="9.6640625" style="1" customWidth="1"/>
    <col min="15875" max="15875" width="20.21875" style="1" customWidth="1"/>
    <col min="15876" max="15876" width="20.6640625" style="1" customWidth="1"/>
    <col min="15877" max="16128" width="10.109375" style="1"/>
    <col min="16129" max="16129" width="43.44140625" style="1" customWidth="1"/>
    <col min="16130" max="16130" width="9.6640625" style="1" customWidth="1"/>
    <col min="16131" max="16131" width="20.21875" style="1" customWidth="1"/>
    <col min="16132" max="16132" width="20.6640625" style="1" customWidth="1"/>
    <col min="16133" max="16384" width="10.109375" style="1"/>
  </cols>
  <sheetData>
    <row r="1" spans="1:4" ht="22.8">
      <c r="A1" s="133" t="s">
        <v>0</v>
      </c>
      <c r="B1" s="134"/>
      <c r="C1" s="134"/>
      <c r="D1" s="134"/>
    </row>
    <row r="2" spans="1:4" ht="15.6">
      <c r="A2" s="135" t="s">
        <v>1</v>
      </c>
      <c r="B2" s="135"/>
      <c r="C2" s="135"/>
      <c r="D2" s="135"/>
    </row>
    <row r="3" spans="1:4" s="5" customFormat="1" ht="13.8" thickBot="1">
      <c r="A3" s="2" t="s">
        <v>2</v>
      </c>
      <c r="B3" s="3"/>
      <c r="C3" s="3"/>
      <c r="D3" s="4" t="s">
        <v>3</v>
      </c>
    </row>
    <row r="4" spans="1:4" s="10" customFormat="1" ht="13.8">
      <c r="A4" s="6" t="s">
        <v>4</v>
      </c>
      <c r="B4" s="7" t="s">
        <v>5</v>
      </c>
      <c r="C4" s="8" t="s">
        <v>6</v>
      </c>
      <c r="D4" s="9" t="s">
        <v>7</v>
      </c>
    </row>
    <row r="5" spans="1:4" s="14" customFormat="1" ht="13.8">
      <c r="A5" s="11" t="s">
        <v>8</v>
      </c>
      <c r="B5" s="12"/>
      <c r="C5" s="12"/>
      <c r="D5" s="13"/>
    </row>
    <row r="6" spans="1:4" s="14" customFormat="1" ht="13.8">
      <c r="A6" s="15" t="s">
        <v>9</v>
      </c>
      <c r="B6" s="12"/>
      <c r="C6" s="12"/>
      <c r="D6" s="16"/>
    </row>
    <row r="7" spans="1:4" s="14" customFormat="1" ht="13.8">
      <c r="A7" s="15" t="s">
        <v>10</v>
      </c>
      <c r="B7" s="12"/>
      <c r="C7" s="12"/>
      <c r="D7" s="16"/>
    </row>
    <row r="8" spans="1:4" s="14" customFormat="1" ht="13.8">
      <c r="A8" s="15" t="s">
        <v>11</v>
      </c>
      <c r="B8" s="12"/>
      <c r="C8" s="12"/>
      <c r="D8" s="16"/>
    </row>
    <row r="9" spans="1:4" s="14" customFormat="1" ht="13.8">
      <c r="A9" s="17" t="s">
        <v>12</v>
      </c>
      <c r="B9" s="12"/>
      <c r="C9" s="12"/>
      <c r="D9" s="16"/>
    </row>
    <row r="10" spans="1:4" s="14" customFormat="1" ht="13.8">
      <c r="A10" s="18" t="s">
        <v>13</v>
      </c>
      <c r="B10" s="12"/>
      <c r="C10" s="12"/>
      <c r="D10" s="16"/>
    </row>
    <row r="11" spans="1:4" s="14" customFormat="1" ht="13.8">
      <c r="A11" s="15" t="s">
        <v>14</v>
      </c>
      <c r="B11" s="12"/>
      <c r="C11" s="12"/>
      <c r="D11" s="16"/>
    </row>
    <row r="12" spans="1:4" s="14" customFormat="1" ht="13.8">
      <c r="A12" s="15" t="s">
        <v>15</v>
      </c>
      <c r="B12" s="12"/>
      <c r="C12" s="12"/>
      <c r="D12" s="16"/>
    </row>
    <row r="13" spans="1:4" s="14" customFormat="1" ht="13.8">
      <c r="A13" s="15" t="s">
        <v>16</v>
      </c>
      <c r="B13" s="12"/>
      <c r="C13" s="12"/>
      <c r="D13" s="16"/>
    </row>
    <row r="14" spans="1:4" s="14" customFormat="1" ht="13.8">
      <c r="A14" s="15" t="s">
        <v>17</v>
      </c>
      <c r="B14" s="12"/>
      <c r="C14" s="12"/>
      <c r="D14" s="16"/>
    </row>
    <row r="15" spans="1:4" s="14" customFormat="1" ht="13.8">
      <c r="A15" s="15" t="s">
        <v>18</v>
      </c>
      <c r="B15" s="12"/>
      <c r="C15" s="12"/>
      <c r="D15" s="16"/>
    </row>
    <row r="16" spans="1:4" s="14" customFormat="1" ht="13.8">
      <c r="A16" s="15" t="s">
        <v>19</v>
      </c>
      <c r="B16" s="12"/>
      <c r="C16" s="12"/>
      <c r="D16" s="16"/>
    </row>
    <row r="17" spans="1:4" s="14" customFormat="1" ht="13.8">
      <c r="A17" s="15" t="s">
        <v>20</v>
      </c>
      <c r="B17" s="12"/>
      <c r="C17" s="12"/>
      <c r="D17" s="16"/>
    </row>
    <row r="18" spans="1:4" s="14" customFormat="1" ht="13.8">
      <c r="A18" s="15" t="s">
        <v>21</v>
      </c>
      <c r="B18" s="12"/>
      <c r="C18" s="12"/>
      <c r="D18" s="16"/>
    </row>
    <row r="19" spans="1:4" s="14" customFormat="1" ht="13.8">
      <c r="A19" s="15" t="s">
        <v>22</v>
      </c>
      <c r="B19" s="12"/>
      <c r="C19" s="12"/>
      <c r="D19" s="16"/>
    </row>
    <row r="20" spans="1:4" s="14" customFormat="1" ht="13.8">
      <c r="A20" s="15" t="s">
        <v>23</v>
      </c>
      <c r="B20" s="12"/>
      <c r="C20" s="12"/>
      <c r="D20" s="16"/>
    </row>
    <row r="21" spans="1:4" s="14" customFormat="1" ht="13.8">
      <c r="A21" s="15" t="s">
        <v>24</v>
      </c>
      <c r="B21" s="12"/>
      <c r="C21" s="12"/>
      <c r="D21" s="16"/>
    </row>
    <row r="22" spans="1:4" s="14" customFormat="1" ht="13.8">
      <c r="A22" s="18" t="s">
        <v>25</v>
      </c>
      <c r="B22" s="12"/>
      <c r="C22" s="12"/>
      <c r="D22" s="16"/>
    </row>
    <row r="23" spans="1:4" s="14" customFormat="1" ht="13.8">
      <c r="A23" s="15" t="s">
        <v>26</v>
      </c>
      <c r="B23" s="12"/>
      <c r="C23" s="12"/>
      <c r="D23" s="16"/>
    </row>
    <row r="24" spans="1:4" s="14" customFormat="1" ht="13.8">
      <c r="A24" s="15" t="s">
        <v>27</v>
      </c>
      <c r="B24" s="12"/>
      <c r="C24" s="12"/>
      <c r="D24" s="16"/>
    </row>
    <row r="25" spans="1:4" s="14" customFormat="1" ht="13.8">
      <c r="A25" s="11" t="s">
        <v>28</v>
      </c>
      <c r="B25" s="12"/>
      <c r="C25" s="19" t="str">
        <f>IF(SUM(C6:C24)=0,"",SUM(C6:C24))</f>
        <v/>
      </c>
      <c r="D25" s="16" t="str">
        <f>IF(SUM(D6:D24)=0,"",SUM(D6:D24))</f>
        <v/>
      </c>
    </row>
    <row r="26" spans="1:4" s="14" customFormat="1" ht="13.8">
      <c r="A26" s="11" t="s">
        <v>29</v>
      </c>
      <c r="B26" s="12"/>
      <c r="C26" s="12"/>
      <c r="D26" s="16"/>
    </row>
    <row r="27" spans="1:4" s="14" customFormat="1" ht="13.8">
      <c r="A27" s="15" t="s">
        <v>30</v>
      </c>
      <c r="B27" s="12"/>
      <c r="C27" s="12"/>
      <c r="D27" s="16"/>
    </row>
    <row r="28" spans="1:4" s="14" customFormat="1" ht="13.8">
      <c r="A28" s="15" t="s">
        <v>31</v>
      </c>
      <c r="B28" s="12"/>
      <c r="C28" s="12"/>
      <c r="D28" s="16"/>
    </row>
    <row r="29" spans="1:4" s="14" customFormat="1" ht="13.8">
      <c r="A29" s="15" t="s">
        <v>32</v>
      </c>
      <c r="B29" s="12"/>
      <c r="C29" s="12"/>
      <c r="D29" s="16"/>
    </row>
    <row r="30" spans="1:4" s="14" customFormat="1" ht="13.8">
      <c r="A30" s="15" t="s">
        <v>33</v>
      </c>
      <c r="B30" s="12"/>
      <c r="C30" s="12"/>
      <c r="D30" s="16"/>
    </row>
    <row r="31" spans="1:4" s="14" customFormat="1" ht="13.8">
      <c r="A31" s="15" t="s">
        <v>34</v>
      </c>
      <c r="B31" s="12"/>
      <c r="C31" s="12"/>
      <c r="D31" s="16"/>
    </row>
    <row r="32" spans="1:4" s="14" customFormat="1" ht="13.8">
      <c r="A32" s="15" t="s">
        <v>35</v>
      </c>
      <c r="B32" s="12"/>
      <c r="C32" s="12"/>
      <c r="D32" s="16"/>
    </row>
    <row r="33" spans="1:4" s="14" customFormat="1" ht="13.8">
      <c r="A33" s="15" t="s">
        <v>36</v>
      </c>
      <c r="B33" s="12"/>
      <c r="C33" s="12"/>
      <c r="D33" s="16"/>
    </row>
    <row r="34" spans="1:4" s="14" customFormat="1" ht="13.8">
      <c r="A34" s="15" t="s">
        <v>37</v>
      </c>
      <c r="B34" s="12"/>
      <c r="C34" s="12"/>
      <c r="D34" s="16"/>
    </row>
    <row r="35" spans="1:4" s="14" customFormat="1" ht="13.8">
      <c r="A35" s="15" t="s">
        <v>38</v>
      </c>
      <c r="B35" s="12"/>
      <c r="C35" s="12"/>
      <c r="D35" s="16"/>
    </row>
    <row r="36" spans="1:4" s="14" customFormat="1" ht="13.8">
      <c r="A36" s="15" t="s">
        <v>39</v>
      </c>
      <c r="B36" s="12"/>
      <c r="C36" s="12"/>
      <c r="D36" s="16"/>
    </row>
    <row r="37" spans="1:4" s="14" customFormat="1" ht="13.8">
      <c r="A37" s="15" t="s">
        <v>40</v>
      </c>
      <c r="B37" s="12"/>
      <c r="C37" s="12"/>
      <c r="D37" s="16"/>
    </row>
    <row r="38" spans="1:4" s="14" customFormat="1" ht="13.8">
      <c r="A38" s="15" t="s">
        <v>41</v>
      </c>
      <c r="B38" s="12"/>
      <c r="C38" s="12"/>
      <c r="D38" s="16"/>
    </row>
    <row r="39" spans="1:4" s="14" customFormat="1" ht="13.8">
      <c r="A39" s="15" t="s">
        <v>42</v>
      </c>
      <c r="B39" s="12"/>
      <c r="C39" s="12"/>
      <c r="D39" s="16"/>
    </row>
    <row r="40" spans="1:4" s="14" customFormat="1" ht="13.8">
      <c r="A40" s="15" t="s">
        <v>43</v>
      </c>
      <c r="B40" s="12"/>
      <c r="C40" s="12"/>
      <c r="D40" s="16"/>
    </row>
    <row r="41" spans="1:4" s="14" customFormat="1" ht="13.8">
      <c r="A41" s="15" t="s">
        <v>44</v>
      </c>
      <c r="B41" s="12"/>
      <c r="C41" s="12"/>
      <c r="D41" s="16"/>
    </row>
    <row r="42" spans="1:4" s="14" customFormat="1" ht="13.8">
      <c r="A42" s="15" t="s">
        <v>45</v>
      </c>
      <c r="B42" s="12"/>
      <c r="C42" s="12"/>
      <c r="D42" s="16"/>
    </row>
    <row r="43" spans="1:4" s="14" customFormat="1" ht="13.8">
      <c r="A43" s="15" t="s">
        <v>46</v>
      </c>
      <c r="B43" s="12"/>
      <c r="C43" s="12"/>
      <c r="D43" s="16"/>
    </row>
    <row r="44" spans="1:4" s="14" customFormat="1" ht="13.8">
      <c r="A44" s="15" t="s">
        <v>47</v>
      </c>
      <c r="B44" s="12"/>
      <c r="C44" s="12"/>
      <c r="D44" s="16"/>
    </row>
    <row r="45" spans="1:4" s="14" customFormat="1" ht="13.8">
      <c r="A45" s="20" t="s">
        <v>48</v>
      </c>
      <c r="B45" s="12"/>
      <c r="C45" s="21" t="str">
        <f>IF(SUM(C27:C44)&lt;&gt;0,SUM(C27:C44),"")</f>
        <v/>
      </c>
      <c r="D45" s="22" t="str">
        <f>IF(SUM(D27:D44)&lt;&gt;0,SUM(D27:D44),"")</f>
        <v/>
      </c>
    </row>
    <row r="46" spans="1:4" s="14" customFormat="1" ht="14.4" thickBot="1">
      <c r="A46" s="23" t="s">
        <v>49</v>
      </c>
      <c r="B46" s="24" t="s">
        <v>50</v>
      </c>
      <c r="C46" s="25">
        <f>SUM(C45,C25)</f>
        <v>0</v>
      </c>
      <c r="D46" s="26">
        <f>SUM(D45,D25)</f>
        <v>0</v>
      </c>
    </row>
    <row r="47" spans="1:4">
      <c r="A47" s="27" t="s">
        <v>51</v>
      </c>
      <c r="B47" s="28"/>
      <c r="C47" s="28"/>
      <c r="D47" s="28"/>
    </row>
    <row r="48" spans="1:4">
      <c r="A48" s="27" t="s">
        <v>52</v>
      </c>
      <c r="B48" s="29"/>
      <c r="C48" s="30">
        <f>SUM(C6:C24,C27:C44)-C46</f>
        <v>0</v>
      </c>
      <c r="D48" s="31">
        <f>SUM(D6:D24,D27:D44)-D46</f>
        <v>0</v>
      </c>
    </row>
  </sheetData>
  <sheetProtection formatColumns="0" formatRows="0"/>
  <mergeCells count="2">
    <mergeCell ref="A1:D1"/>
    <mergeCell ref="A2:D2"/>
  </mergeCells>
  <phoneticPr fontId="3" type="noConversion"/>
  <printOptions horizontalCentered="1"/>
  <pageMargins left="0.78740157480314965" right="0.39370078740157483" top="0.39370078740157483" bottom="0.55118110236220474" header="0.15748031496062992" footer="0.23622047244094491"/>
  <pageSetup paperSize="9" orientation="portrait" r:id="rId1"/>
  <headerFooter alignWithMargins="0">
    <oddFooter xml:space="preserve">&amp;C&amp;"Times New Roman,常规"&amp;11x&amp;R(转下页)&amp;"Arial,常规"&amp;10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topLeftCell="H25" workbookViewId="0">
      <selection activeCell="I43" sqref="I43"/>
    </sheetView>
  </sheetViews>
  <sheetFormatPr defaultRowHeight="14.4"/>
  <cols>
    <col min="2" max="2" width="24.88671875" customWidth="1"/>
    <col min="3" max="3" width="20" customWidth="1"/>
    <col min="4" max="4" width="57.44140625" customWidth="1"/>
    <col min="5" max="5" width="61.109375" bestFit="1" customWidth="1"/>
    <col min="6" max="6" width="37.33203125" customWidth="1"/>
    <col min="7" max="7" width="87" bestFit="1" customWidth="1"/>
    <col min="8" max="8" width="133.33203125" bestFit="1" customWidth="1"/>
  </cols>
  <sheetData>
    <row r="1" spans="1:10" ht="16.2" thickBot="1">
      <c r="A1" s="110" t="s">
        <v>2076</v>
      </c>
      <c r="B1" s="111" t="s">
        <v>2070</v>
      </c>
      <c r="C1" s="111" t="s">
        <v>2071</v>
      </c>
      <c r="D1" s="111" t="s">
        <v>2072</v>
      </c>
      <c r="E1" s="111" t="s">
        <v>2074</v>
      </c>
      <c r="F1" s="111" t="s">
        <v>2073</v>
      </c>
      <c r="G1" s="111" t="s">
        <v>2075</v>
      </c>
    </row>
    <row r="2" spans="1:10" ht="16.2" thickBot="1">
      <c r="A2" s="112">
        <v>1</v>
      </c>
      <c r="B2" s="113" t="s">
        <v>266</v>
      </c>
      <c r="C2" s="113" t="s">
        <v>267</v>
      </c>
      <c r="D2" s="113" t="s">
        <v>268</v>
      </c>
      <c r="E2" s="113" t="s">
        <v>2069</v>
      </c>
      <c r="F2" s="113" t="s">
        <v>2086</v>
      </c>
      <c r="G2" s="113" t="s">
        <v>269</v>
      </c>
      <c r="H2" s="119"/>
    </row>
    <row r="3" spans="1:10" ht="16.2" thickBot="1">
      <c r="A3" s="112">
        <v>2</v>
      </c>
      <c r="B3" s="113" t="s">
        <v>270</v>
      </c>
      <c r="C3" s="113" t="s">
        <v>271</v>
      </c>
      <c r="D3" s="113" t="s">
        <v>2097</v>
      </c>
      <c r="E3" s="113" t="s">
        <v>2084</v>
      </c>
      <c r="F3" s="113" t="s">
        <v>2085</v>
      </c>
      <c r="G3" s="113" t="s">
        <v>273</v>
      </c>
      <c r="H3" s="119"/>
    </row>
    <row r="4" spans="1:10" ht="31.8" thickBot="1">
      <c r="A4" s="112">
        <v>3</v>
      </c>
      <c r="B4" s="113" t="s">
        <v>2083</v>
      </c>
      <c r="C4" s="113" t="s">
        <v>267</v>
      </c>
      <c r="D4" s="113" t="s">
        <v>2098</v>
      </c>
      <c r="E4" s="113" t="s">
        <v>2082</v>
      </c>
      <c r="F4" s="113" t="s">
        <v>2087</v>
      </c>
      <c r="G4" s="113" t="s">
        <v>276</v>
      </c>
    </row>
    <row r="5" spans="1:10" ht="16.2" thickBot="1">
      <c r="A5" s="112">
        <v>4</v>
      </c>
      <c r="B5" s="113" t="s">
        <v>329</v>
      </c>
      <c r="C5" s="113" t="s">
        <v>383</v>
      </c>
      <c r="D5" s="113" t="s">
        <v>278</v>
      </c>
      <c r="E5" s="113" t="s">
        <v>1822</v>
      </c>
      <c r="F5" s="113" t="s">
        <v>1823</v>
      </c>
      <c r="G5" s="113"/>
      <c r="H5" s="120" t="str">
        <f>I5&amp;" = models.DecimalField('"&amp;D5&amp;"',max_digits=22,decimal_places=4,default=0.0000)"</f>
        <v>cash = models.DecimalField('货币资金',max_digits=22,decimal_places=4,default=0.0000)</v>
      </c>
      <c r="I5" t="str">
        <f>LOWER(F5)</f>
        <v>cash</v>
      </c>
      <c r="J5" t="str">
        <f>VLOOKUP(D5,Manage_Balance!D:F,3,0)</f>
        <v>Cash</v>
      </c>
    </row>
    <row r="6" spans="1:10" ht="16.2" thickBot="1">
      <c r="A6" s="112">
        <v>5</v>
      </c>
      <c r="B6" s="113" t="s">
        <v>330</v>
      </c>
      <c r="C6" s="113" t="s">
        <v>277</v>
      </c>
      <c r="D6" s="113" t="s">
        <v>642</v>
      </c>
      <c r="E6" s="113" t="s">
        <v>1892</v>
      </c>
      <c r="F6" s="113" t="s">
        <v>1888</v>
      </c>
      <c r="G6" s="113"/>
      <c r="H6" s="120" t="str">
        <f t="shared" ref="H6:H69" si="0">I6&amp;" = models.DecimalField('"&amp;D6&amp;"',max_digits=22,decimal_places=4,default=0.0000)"</f>
        <v>stlmnt_rsrv_fnd = models.DecimalField('结算备付金',max_digits=22,decimal_places=4,default=0.0000)</v>
      </c>
      <c r="I6" t="str">
        <f t="shared" ref="I6:I69" si="1">LOWER(F6)</f>
        <v>stlmnt_rsrv_fnd</v>
      </c>
      <c r="J6" t="str">
        <f>VLOOKUP(D6,Manage_Balance!D:F,3,0)</f>
        <v>Stlmnt_rsrv_fnd</v>
      </c>
    </row>
    <row r="7" spans="1:10" ht="16.2" thickBot="1">
      <c r="A7" s="112">
        <v>6</v>
      </c>
      <c r="B7" s="113" t="s">
        <v>331</v>
      </c>
      <c r="C7" s="113" t="s">
        <v>277</v>
      </c>
      <c r="D7" s="113" t="s">
        <v>349</v>
      </c>
      <c r="E7" s="113" t="s">
        <v>1893</v>
      </c>
      <c r="F7" s="113" t="s">
        <v>1889</v>
      </c>
      <c r="G7" s="113"/>
      <c r="H7" s="120" t="str">
        <f t="shared" si="0"/>
        <v>lnd_t_bnk = models.DecimalField('拆出资金',max_digits=22,decimal_places=4,default=0.0000)</v>
      </c>
      <c r="I7" t="str">
        <f t="shared" si="1"/>
        <v>lnd_t_bnk</v>
      </c>
      <c r="J7" t="str">
        <f>VLOOKUP(D7,Manage_Balance!D:F,3,0)</f>
        <v>Lnd_t_Bnk</v>
      </c>
    </row>
    <row r="8" spans="1:10" ht="31.8" thickBot="1">
      <c r="A8" s="112">
        <v>7</v>
      </c>
      <c r="B8" s="113" t="s">
        <v>332</v>
      </c>
      <c r="C8" s="113" t="s">
        <v>277</v>
      </c>
      <c r="D8" s="113" t="s">
        <v>643</v>
      </c>
      <c r="E8" s="113" t="s">
        <v>1894</v>
      </c>
      <c r="F8" s="113" t="s">
        <v>1887</v>
      </c>
      <c r="G8" s="113"/>
      <c r="H8" s="120" t="str">
        <f t="shared" si="0"/>
        <v>fncl_ast_hld_fr_trd = models.DecimalField('以公允价值计量且其变动计入当期损益的金融资产',max_digits=22,decimal_places=4,default=0.0000)</v>
      </c>
      <c r="I8" t="str">
        <f t="shared" si="1"/>
        <v>fncl_ast_hld_fr_trd</v>
      </c>
      <c r="J8" t="str">
        <f>VLOOKUP(D8,Manage_Balance!D:F,3,0)</f>
        <v>Fncl_ast_hld_fr_trd</v>
      </c>
    </row>
    <row r="9" spans="1:10" ht="16.2" thickBot="1">
      <c r="A9" s="112">
        <v>8</v>
      </c>
      <c r="B9" s="113" t="s">
        <v>333</v>
      </c>
      <c r="C9" s="113" t="s">
        <v>277</v>
      </c>
      <c r="D9" s="113" t="s">
        <v>279</v>
      </c>
      <c r="E9" s="113" t="s">
        <v>1896</v>
      </c>
      <c r="F9" s="113" t="s">
        <v>2088</v>
      </c>
      <c r="G9" s="113"/>
      <c r="H9" s="120" t="str">
        <f t="shared" si="0"/>
        <v>drvtv_fncl_ast = models.DecimalField('衍生金融资产',max_digits=22,decimal_places=4,default=0.0000)</v>
      </c>
      <c r="I9" t="str">
        <f t="shared" si="1"/>
        <v>drvtv_fncl_ast</v>
      </c>
      <c r="J9" t="str">
        <f>VLOOKUP(D9,Manage_Balance!D:F,3,0)</f>
        <v>Drvtv_fncl_ast</v>
      </c>
    </row>
    <row r="10" spans="1:10" ht="16.2" thickBot="1">
      <c r="A10" s="112">
        <v>9</v>
      </c>
      <c r="B10" s="113" t="s">
        <v>334</v>
      </c>
      <c r="C10" s="113" t="s">
        <v>277</v>
      </c>
      <c r="D10" s="113" t="s">
        <v>350</v>
      </c>
      <c r="E10" s="113" t="s">
        <v>1895</v>
      </c>
      <c r="F10" s="113" t="s">
        <v>1890</v>
      </c>
      <c r="G10" s="113"/>
      <c r="H10" s="120" t="str">
        <f t="shared" si="0"/>
        <v>bll_rcvbl = models.DecimalField('应收票据',max_digits=22,decimal_places=4,default=0.0000)</v>
      </c>
      <c r="I10" t="str">
        <f t="shared" si="1"/>
        <v>bll_rcvbl</v>
      </c>
      <c r="J10" t="str">
        <f>VLOOKUP(D10,Manage_Balance!D:F,3,0)</f>
        <v>Bll_rcvbl</v>
      </c>
    </row>
    <row r="11" spans="1:10" ht="16.2" thickBot="1">
      <c r="A11" s="112">
        <v>10</v>
      </c>
      <c r="B11" s="113" t="s">
        <v>335</v>
      </c>
      <c r="C11" s="113" t="s">
        <v>277</v>
      </c>
      <c r="D11" s="113" t="s">
        <v>351</v>
      </c>
      <c r="E11" s="113" t="s">
        <v>1898</v>
      </c>
      <c r="F11" s="113" t="s">
        <v>1891</v>
      </c>
      <c r="G11" s="113"/>
      <c r="H11" s="120" t="str">
        <f t="shared" si="0"/>
        <v>acnt_rcvbl = models.DecimalField('应收账款',max_digits=22,decimal_places=4,default=0.0000)</v>
      </c>
      <c r="I11" t="str">
        <f t="shared" si="1"/>
        <v>acnt_rcvbl</v>
      </c>
      <c r="J11" t="str">
        <f>VLOOKUP(D11,Manage_Balance!D:F,3,0)</f>
        <v>Acnt_rcvbl</v>
      </c>
    </row>
    <row r="12" spans="1:10" ht="16.2" thickBot="1">
      <c r="A12" s="112">
        <v>11</v>
      </c>
      <c r="B12" s="113" t="s">
        <v>336</v>
      </c>
      <c r="C12" s="113" t="s">
        <v>277</v>
      </c>
      <c r="D12" s="113" t="s">
        <v>352</v>
      </c>
      <c r="E12" s="113" t="s">
        <v>1899</v>
      </c>
      <c r="F12" s="113" t="s">
        <v>1900</v>
      </c>
      <c r="G12" s="113"/>
      <c r="H12" s="120" t="str">
        <f t="shared" si="0"/>
        <v>prepayments = models.DecimalField('预付款项',max_digits=22,decimal_places=4,default=0.0000)</v>
      </c>
      <c r="I12" t="str">
        <f t="shared" si="1"/>
        <v>prepayments</v>
      </c>
      <c r="J12" t="str">
        <f>VLOOKUP(D12,Manage_Balance!D:F,3,0)</f>
        <v>Prepayments</v>
      </c>
    </row>
    <row r="13" spans="1:10" ht="16.2" thickBot="1">
      <c r="A13" s="112">
        <v>12</v>
      </c>
      <c r="B13" s="113" t="s">
        <v>337</v>
      </c>
      <c r="C13" s="113" t="s">
        <v>277</v>
      </c>
      <c r="D13" s="113" t="s">
        <v>353</v>
      </c>
      <c r="E13" s="113" t="s">
        <v>1901</v>
      </c>
      <c r="F13" s="113" t="s">
        <v>1902</v>
      </c>
      <c r="G13" s="113"/>
      <c r="H13" s="120" t="str">
        <f t="shared" si="0"/>
        <v>rcvbl_prm = models.DecimalField('应收保费',max_digits=22,decimal_places=4,default=0.0000)</v>
      </c>
      <c r="I13" t="str">
        <f t="shared" si="1"/>
        <v>rcvbl_prm</v>
      </c>
      <c r="J13" t="str">
        <f>VLOOKUP(D13,Manage_Balance!D:F,3,0)</f>
        <v>Rcvbl_prm</v>
      </c>
    </row>
    <row r="14" spans="1:10" ht="16.2" thickBot="1">
      <c r="A14" s="112">
        <v>13</v>
      </c>
      <c r="B14" s="113" t="s">
        <v>338</v>
      </c>
      <c r="C14" s="113" t="s">
        <v>277</v>
      </c>
      <c r="D14" s="113" t="s">
        <v>354</v>
      </c>
      <c r="E14" s="113" t="s">
        <v>1903</v>
      </c>
      <c r="F14" s="113" t="s">
        <v>1904</v>
      </c>
      <c r="G14" s="113"/>
      <c r="H14" s="120" t="str">
        <f t="shared" si="0"/>
        <v>acnt_rcvbl_rnsrnc = models.DecimalField('应收分保账款',max_digits=22,decimal_places=4,default=0.0000)</v>
      </c>
      <c r="I14" t="str">
        <f t="shared" si="1"/>
        <v>acnt_rcvbl_rnsrnc</v>
      </c>
      <c r="J14" t="str">
        <f>VLOOKUP(D14,Manage_Balance!D:F,3,0)</f>
        <v>Acnt_rcvbl_rnsrnc</v>
      </c>
    </row>
    <row r="15" spans="1:10" ht="16.2" thickBot="1">
      <c r="A15" s="112">
        <v>14</v>
      </c>
      <c r="B15" s="113" t="s">
        <v>339</v>
      </c>
      <c r="C15" s="113" t="s">
        <v>277</v>
      </c>
      <c r="D15" s="113" t="s">
        <v>355</v>
      </c>
      <c r="E15" s="113" t="s">
        <v>1905</v>
      </c>
      <c r="F15" s="113" t="s">
        <v>1906</v>
      </c>
      <c r="G15" s="113"/>
      <c r="H15" s="120" t="str">
        <f t="shared" si="0"/>
        <v>rnsrnc_cntrct_reserve = models.DecimalField('应收分保合同准备金',max_digits=22,decimal_places=4,default=0.0000)</v>
      </c>
      <c r="I15" t="str">
        <f t="shared" si="1"/>
        <v>rnsrnc_cntrct_reserve</v>
      </c>
      <c r="J15" t="str">
        <f>VLOOKUP(D15,Manage_Balance!D:F,3,0)</f>
        <v>Rnsrnc_cntrct_reserve</v>
      </c>
    </row>
    <row r="16" spans="1:10" ht="16.2" thickBot="1">
      <c r="A16" s="112">
        <v>15</v>
      </c>
      <c r="B16" s="113" t="s">
        <v>340</v>
      </c>
      <c r="C16" s="113" t="s">
        <v>277</v>
      </c>
      <c r="D16" s="113" t="s">
        <v>356</v>
      </c>
      <c r="E16" s="113" t="s">
        <v>1907</v>
      </c>
      <c r="F16" s="113" t="s">
        <v>1908</v>
      </c>
      <c r="G16" s="113"/>
      <c r="H16" s="120" t="str">
        <f t="shared" si="0"/>
        <v>intrst_rcvbl = models.DecimalField('应收利息',max_digits=22,decimal_places=4,default=0.0000)</v>
      </c>
      <c r="I16" t="str">
        <f t="shared" si="1"/>
        <v>intrst_rcvbl</v>
      </c>
      <c r="J16" t="str">
        <f>VLOOKUP(D16,Manage_Balance!D:F,3,0)</f>
        <v>Intrst_Rcvbl</v>
      </c>
    </row>
    <row r="17" spans="1:10" ht="16.2" thickBot="1">
      <c r="A17" s="112">
        <v>16</v>
      </c>
      <c r="B17" s="113" t="s">
        <v>341</v>
      </c>
      <c r="C17" s="113" t="s">
        <v>277</v>
      </c>
      <c r="D17" s="113" t="s">
        <v>357</v>
      </c>
      <c r="E17" s="113" t="s">
        <v>1909</v>
      </c>
      <c r="F17" s="113" t="s">
        <v>1910</v>
      </c>
      <c r="G17" s="113"/>
      <c r="H17" s="120" t="str">
        <f t="shared" si="0"/>
        <v>dvdnd_rcvbl = models.DecimalField('应收股利',max_digits=22,decimal_places=4,default=0.0000)</v>
      </c>
      <c r="I17" t="str">
        <f t="shared" si="1"/>
        <v>dvdnd_rcvbl</v>
      </c>
      <c r="J17" t="str">
        <f>VLOOKUP(D17,Manage_Balance!D:F,3,0)</f>
        <v>Dvdnd_Rcvbl</v>
      </c>
    </row>
    <row r="18" spans="1:10" ht="16.2" thickBot="1">
      <c r="A18" s="112">
        <v>17</v>
      </c>
      <c r="B18" s="113" t="s">
        <v>342</v>
      </c>
      <c r="C18" s="113" t="s">
        <v>277</v>
      </c>
      <c r="D18" s="113" t="s">
        <v>358</v>
      </c>
      <c r="E18" s="113" t="s">
        <v>1911</v>
      </c>
      <c r="F18" s="113" t="s">
        <v>1912</v>
      </c>
      <c r="G18" s="113"/>
      <c r="H18" s="120" t="str">
        <f t="shared" si="0"/>
        <v>othr_accnt_rcvbl = models.DecimalField('其他应收款',max_digits=22,decimal_places=4,default=0.0000)</v>
      </c>
      <c r="I18" t="str">
        <f t="shared" si="1"/>
        <v>othr_accnt_rcvbl</v>
      </c>
      <c r="J18" t="str">
        <f>VLOOKUP(D18,Manage_Balance!D:F,3,0)</f>
        <v>Othr_Accnt_Rcvbl</v>
      </c>
    </row>
    <row r="19" spans="1:10" ht="16.2" thickBot="1">
      <c r="A19" s="112">
        <v>18</v>
      </c>
      <c r="B19" s="113" t="s">
        <v>343</v>
      </c>
      <c r="C19" s="113" t="s">
        <v>277</v>
      </c>
      <c r="D19" s="113" t="s">
        <v>359</v>
      </c>
      <c r="E19" s="113" t="s">
        <v>1913</v>
      </c>
      <c r="F19" s="113" t="s">
        <v>1921</v>
      </c>
      <c r="G19" s="113"/>
      <c r="H19" s="120" t="str">
        <f t="shared" si="0"/>
        <v>by_bck_sl_of_fnncl_ast = models.DecimalField('买入返售金融资产',max_digits=22,decimal_places=4,default=0.0000)</v>
      </c>
      <c r="I19" t="str">
        <f t="shared" si="1"/>
        <v>by_bck_sl_of_fnncl_ast</v>
      </c>
      <c r="J19" t="str">
        <f>VLOOKUP(D19,Manage_Balance!D:F,3,0)</f>
        <v>By_Bck_Sl_Of_Fnncl_Ast</v>
      </c>
    </row>
    <row r="20" spans="1:10" ht="16.2" thickBot="1">
      <c r="A20" s="112">
        <v>19</v>
      </c>
      <c r="B20" s="113" t="s">
        <v>344</v>
      </c>
      <c r="C20" s="113" t="s">
        <v>277</v>
      </c>
      <c r="D20" s="113" t="s">
        <v>360</v>
      </c>
      <c r="E20" s="113" t="s">
        <v>1914</v>
      </c>
      <c r="F20" s="113" t="s">
        <v>1915</v>
      </c>
      <c r="G20" s="113"/>
      <c r="H20" s="120" t="str">
        <f t="shared" si="0"/>
        <v>invntrs = models.DecimalField('存货',max_digits=22,decimal_places=4,default=0.0000)</v>
      </c>
      <c r="I20" t="str">
        <f t="shared" si="1"/>
        <v>invntrs</v>
      </c>
      <c r="J20" t="str">
        <f>VLOOKUP(D20,Manage_Balance!D:F,3,0)</f>
        <v>Invntrs</v>
      </c>
    </row>
    <row r="21" spans="1:10" ht="16.2" thickBot="1">
      <c r="A21" s="112">
        <v>20</v>
      </c>
      <c r="B21" s="113" t="s">
        <v>345</v>
      </c>
      <c r="C21" s="113" t="s">
        <v>277</v>
      </c>
      <c r="D21" s="113" t="s">
        <v>348</v>
      </c>
      <c r="E21" s="113" t="s">
        <v>1917</v>
      </c>
      <c r="F21" s="113" t="s">
        <v>1920</v>
      </c>
      <c r="G21" s="113"/>
      <c r="H21" s="120" t="str">
        <f t="shared" si="0"/>
        <v>hld_fr_sl_ast = models.DecimalField('持有待售资产',max_digits=22,decimal_places=4,default=0.0000)</v>
      </c>
      <c r="I21" t="str">
        <f t="shared" si="1"/>
        <v>hld_fr_sl_ast</v>
      </c>
      <c r="J21" t="str">
        <f>VLOOKUP(D21,Manage_Balance!D:F,3,0)</f>
        <v>Hld_Fr_Sl_Ast</v>
      </c>
    </row>
    <row r="22" spans="1:10" ht="16.2" thickBot="1">
      <c r="A22" s="112">
        <v>21</v>
      </c>
      <c r="B22" s="113" t="s">
        <v>346</v>
      </c>
      <c r="C22" s="113" t="s">
        <v>277</v>
      </c>
      <c r="D22" s="113" t="s">
        <v>280</v>
      </c>
      <c r="E22" s="113" t="s">
        <v>1918</v>
      </c>
      <c r="F22" s="113" t="s">
        <v>1919</v>
      </c>
      <c r="G22" s="113"/>
      <c r="H22" s="120" t="str">
        <f t="shared" si="0"/>
        <v>nn_crnt_ast_ds_wthn_on_yr = models.DecimalField('一年内到期的非流动资产',max_digits=22,decimal_places=4,default=0.0000)</v>
      </c>
      <c r="I22" t="str">
        <f t="shared" si="1"/>
        <v>nn_crnt_ast_ds_wthn_on_yr</v>
      </c>
      <c r="J22" t="str">
        <f>VLOOKUP(D22,Manage_Balance!D:F,3,0)</f>
        <v>Nn_crnt_Ast_Ds_Wthn_On_Yr</v>
      </c>
    </row>
    <row r="23" spans="1:10" ht="16.2" thickBot="1">
      <c r="A23" s="112">
        <v>22</v>
      </c>
      <c r="B23" s="113" t="s">
        <v>347</v>
      </c>
      <c r="C23" s="113" t="s">
        <v>277</v>
      </c>
      <c r="D23" s="113" t="s">
        <v>281</v>
      </c>
      <c r="E23" s="113" t="s">
        <v>1922</v>
      </c>
      <c r="F23" s="113" t="s">
        <v>1923</v>
      </c>
      <c r="G23" s="113"/>
      <c r="H23" s="120" t="str">
        <f t="shared" si="0"/>
        <v>othr_crrnt_assts = models.DecimalField('其他流动资产',max_digits=22,decimal_places=4,default=0.0000)</v>
      </c>
      <c r="I23" t="str">
        <f t="shared" si="1"/>
        <v>othr_crrnt_assts</v>
      </c>
      <c r="J23" t="str">
        <f>VLOOKUP(D23,Manage_Balance!D:F,3,0)</f>
        <v>Othr_Crrnt_Assts</v>
      </c>
    </row>
    <row r="24" spans="1:10" s="116" customFormat="1" ht="16.2" thickBot="1">
      <c r="A24" s="114">
        <v>23</v>
      </c>
      <c r="B24" s="115" t="s">
        <v>362</v>
      </c>
      <c r="C24" s="115" t="s">
        <v>277</v>
      </c>
      <c r="D24" s="115" t="s">
        <v>361</v>
      </c>
      <c r="E24" s="115" t="s">
        <v>1925</v>
      </c>
      <c r="F24" s="115" t="s">
        <v>1924</v>
      </c>
      <c r="G24" s="115"/>
      <c r="H24" s="120" t="str">
        <f t="shared" si="0"/>
        <v>ttl_crrnt_assts = models.DecimalField('流动资产合计',max_digits=22,decimal_places=4,default=0.0000)</v>
      </c>
      <c r="I24" t="str">
        <f>LOWER(F24)</f>
        <v>ttl_crrnt_assts</v>
      </c>
      <c r="J24" t="e">
        <f>VLOOKUP(D24,Manage_Balance!D:F,3,0)</f>
        <v>#N/A</v>
      </c>
    </row>
    <row r="25" spans="1:10" ht="16.2" thickBot="1">
      <c r="A25" s="112">
        <v>24</v>
      </c>
      <c r="B25" s="113" t="s">
        <v>363</v>
      </c>
      <c r="C25" s="113" t="s">
        <v>277</v>
      </c>
      <c r="D25" s="113" t="s">
        <v>435</v>
      </c>
      <c r="E25" s="113" t="s">
        <v>1926</v>
      </c>
      <c r="F25" s="113" t="s">
        <v>1927</v>
      </c>
      <c r="G25" s="113"/>
      <c r="H25" s="120" t="str">
        <f t="shared" si="0"/>
        <v>lns_and_advncs = models.DecimalField('发放委托贷款及垫款',max_digits=22,decimal_places=4,default=0.0000)</v>
      </c>
      <c r="I25" t="str">
        <f t="shared" si="1"/>
        <v>lns_and_advncs</v>
      </c>
      <c r="J25" t="str">
        <f>VLOOKUP(D25,Manage_Balance!D:F,3,0)</f>
        <v>Lns_And_Advncs</v>
      </c>
    </row>
    <row r="26" spans="1:10" ht="16.2" thickBot="1">
      <c r="A26" s="112">
        <v>25</v>
      </c>
      <c r="B26" s="113" t="s">
        <v>364</v>
      </c>
      <c r="C26" s="113" t="s">
        <v>277</v>
      </c>
      <c r="D26" s="113" t="s">
        <v>436</v>
      </c>
      <c r="E26" s="113" t="s">
        <v>1928</v>
      </c>
      <c r="F26" s="113" t="s">
        <v>1930</v>
      </c>
      <c r="G26" s="113"/>
      <c r="H26" s="120" t="str">
        <f t="shared" si="0"/>
        <v>avlbl_fr_sl_fnncl_assts = models.DecimalField('可供出售金融资产',max_digits=22,decimal_places=4,default=0.0000)</v>
      </c>
      <c r="I26" t="str">
        <f t="shared" si="1"/>
        <v>avlbl_fr_sl_fnncl_assts</v>
      </c>
      <c r="J26" t="str">
        <f>VLOOKUP(D26,Manage_Balance!D:F,3,0)</f>
        <v>Avlbl_fr_sl_Fnncl_Assts</v>
      </c>
    </row>
    <row r="27" spans="1:10" ht="16.2" thickBot="1">
      <c r="A27" s="112">
        <v>26</v>
      </c>
      <c r="B27" s="113" t="s">
        <v>365</v>
      </c>
      <c r="C27" s="113" t="s">
        <v>277</v>
      </c>
      <c r="D27" s="113" t="s">
        <v>437</v>
      </c>
      <c r="E27" s="113" t="s">
        <v>1929</v>
      </c>
      <c r="F27" s="113" t="s">
        <v>1931</v>
      </c>
      <c r="G27" s="113"/>
      <c r="H27" s="120" t="str">
        <f t="shared" si="0"/>
        <v>hld_t_mtrty_invstmnts = models.DecimalField('持有至到期投资',max_digits=22,decimal_places=4,default=0.0000)</v>
      </c>
      <c r="I27" t="str">
        <f t="shared" si="1"/>
        <v>hld_t_mtrty_invstmnts</v>
      </c>
      <c r="J27" t="str">
        <f>VLOOKUP(D27,Manage_Balance!D:F,3,0)</f>
        <v>Hld_t_mtrty_Invstmnts</v>
      </c>
    </row>
    <row r="28" spans="1:10" ht="16.2" thickBot="1">
      <c r="A28" s="112">
        <v>27</v>
      </c>
      <c r="B28" s="113" t="s">
        <v>366</v>
      </c>
      <c r="C28" s="113" t="s">
        <v>277</v>
      </c>
      <c r="D28" s="113" t="s">
        <v>438</v>
      </c>
      <c r="E28" s="113" t="s">
        <v>1932</v>
      </c>
      <c r="F28" s="113" t="s">
        <v>1933</v>
      </c>
      <c r="G28" s="113"/>
      <c r="H28" s="120" t="str">
        <f t="shared" si="0"/>
        <v>lng_trm_rcvbls = models.DecimalField('长期应收款',max_digits=22,decimal_places=4,default=0.0000)</v>
      </c>
      <c r="I28" t="str">
        <f t="shared" si="1"/>
        <v>lng_trm_rcvbls</v>
      </c>
      <c r="J28" t="str">
        <f>VLOOKUP(D28,Manage_Balance!D:F,3,0)</f>
        <v>Lng_trm_Rcvbls</v>
      </c>
    </row>
    <row r="29" spans="1:10" ht="16.2" thickBot="1">
      <c r="A29" s="112">
        <v>28</v>
      </c>
      <c r="B29" s="113" t="s">
        <v>367</v>
      </c>
      <c r="C29" s="113" t="s">
        <v>277</v>
      </c>
      <c r="D29" s="113" t="s">
        <v>439</v>
      </c>
      <c r="E29" s="113" t="s">
        <v>1934</v>
      </c>
      <c r="F29" s="113" t="s">
        <v>1935</v>
      </c>
      <c r="G29" s="113"/>
      <c r="H29" s="120" t="str">
        <f t="shared" si="0"/>
        <v>lng_trm_eqty_rcvbls = models.DecimalField('长期股权投资',max_digits=22,decimal_places=4,default=0.0000)</v>
      </c>
      <c r="I29" t="str">
        <f t="shared" si="1"/>
        <v>lng_trm_eqty_rcvbls</v>
      </c>
      <c r="J29" t="str">
        <f>VLOOKUP(D29,Manage_Balance!D:F,3,0)</f>
        <v>Lng_trm_Eqty_Rcvbls</v>
      </c>
    </row>
    <row r="30" spans="1:10" ht="16.2" thickBot="1">
      <c r="A30" s="112">
        <v>29</v>
      </c>
      <c r="B30" s="113" t="s">
        <v>368</v>
      </c>
      <c r="C30" s="113" t="s">
        <v>277</v>
      </c>
      <c r="D30" s="113" t="s">
        <v>440</v>
      </c>
      <c r="E30" s="113" t="s">
        <v>1936</v>
      </c>
      <c r="F30" s="113" t="s">
        <v>1937</v>
      </c>
      <c r="G30" s="113"/>
      <c r="H30" s="120" t="str">
        <f t="shared" si="0"/>
        <v>invnstmnt_prpnrty = models.DecimalField('投资性房地产',max_digits=22,decimal_places=4,default=0.0000)</v>
      </c>
      <c r="I30" t="str">
        <f t="shared" si="1"/>
        <v>invnstmnt_prpnrty</v>
      </c>
      <c r="J30" t="str">
        <f>VLOOKUP(D30,Manage_Balance!D:F,3,0)</f>
        <v>Invnstmnt_Prpnrty</v>
      </c>
    </row>
    <row r="31" spans="1:10" ht="16.2" thickBot="1">
      <c r="A31" s="112">
        <v>30</v>
      </c>
      <c r="B31" s="113" t="s">
        <v>369</v>
      </c>
      <c r="C31" s="113" t="s">
        <v>277</v>
      </c>
      <c r="D31" s="113" t="s">
        <v>441</v>
      </c>
      <c r="E31" s="113" t="s">
        <v>1938</v>
      </c>
      <c r="F31" s="113" t="s">
        <v>1939</v>
      </c>
      <c r="G31" s="113"/>
      <c r="H31" s="120" t="str">
        <f t="shared" si="0"/>
        <v>fxd_assts = models.DecimalField('固定资产',max_digits=22,decimal_places=4,default=0.0000)</v>
      </c>
      <c r="I31" t="str">
        <f t="shared" si="1"/>
        <v>fxd_assts</v>
      </c>
      <c r="J31" t="str">
        <f>VLOOKUP(D31,Manage_Balance!D:F,3,0)</f>
        <v>Fxd_Assts</v>
      </c>
    </row>
    <row r="32" spans="1:10" ht="16.2" thickBot="1">
      <c r="A32" s="112">
        <v>31</v>
      </c>
      <c r="B32" s="113" t="s">
        <v>370</v>
      </c>
      <c r="C32" s="113" t="s">
        <v>277</v>
      </c>
      <c r="D32" s="113" t="s">
        <v>442</v>
      </c>
      <c r="E32" s="113" t="s">
        <v>1940</v>
      </c>
      <c r="F32" s="113" t="s">
        <v>1941</v>
      </c>
      <c r="G32" s="113"/>
      <c r="H32" s="120" t="str">
        <f t="shared" si="0"/>
        <v>cnstrctn_in_prcss = models.DecimalField('在建工程',max_digits=22,decimal_places=4,default=0.0000)</v>
      </c>
      <c r="I32" t="str">
        <f t="shared" si="1"/>
        <v>cnstrctn_in_prcss</v>
      </c>
      <c r="J32" t="str">
        <f>VLOOKUP(D32,Manage_Balance!D:F,3,0)</f>
        <v>Cnstrctn_In_Prcss</v>
      </c>
    </row>
    <row r="33" spans="1:10" ht="16.2" thickBot="1">
      <c r="A33" s="112">
        <v>32</v>
      </c>
      <c r="B33" s="113" t="s">
        <v>371</v>
      </c>
      <c r="C33" s="113" t="s">
        <v>277</v>
      </c>
      <c r="D33" s="113" t="s">
        <v>283</v>
      </c>
      <c r="E33" s="113" t="s">
        <v>1942</v>
      </c>
      <c r="F33" s="113" t="s">
        <v>1943</v>
      </c>
      <c r="G33" s="113"/>
      <c r="H33" s="120" t="str">
        <f t="shared" si="0"/>
        <v>engnr_mtrls = models.DecimalField('工程物资',max_digits=22,decimal_places=4,default=0.0000)</v>
      </c>
      <c r="I33" t="str">
        <f t="shared" si="1"/>
        <v>engnr_mtrls</v>
      </c>
      <c r="J33" t="str">
        <f>VLOOKUP(D33,Manage_Balance!D:F,3,0)</f>
        <v>Engnr_Mtrls</v>
      </c>
    </row>
    <row r="34" spans="1:10" ht="16.2" thickBot="1">
      <c r="A34" s="112">
        <v>33</v>
      </c>
      <c r="B34" s="113" t="s">
        <v>372</v>
      </c>
      <c r="C34" s="113" t="s">
        <v>277</v>
      </c>
      <c r="D34" s="113" t="s">
        <v>1944</v>
      </c>
      <c r="E34" s="113" t="s">
        <v>1945</v>
      </c>
      <c r="F34" s="113" t="s">
        <v>1946</v>
      </c>
      <c r="G34" s="113"/>
      <c r="H34" s="120" t="str">
        <f t="shared" si="0"/>
        <v>dspsl_of_fxd_assnts = models.DecimalField('固定资产清理',max_digits=22,decimal_places=4,default=0.0000)</v>
      </c>
      <c r="I34" t="str">
        <f t="shared" si="1"/>
        <v>dspsl_of_fxd_assnts</v>
      </c>
      <c r="J34" t="str">
        <f>VLOOKUP(D34,Manage_Balance!D:F,3,0)</f>
        <v>Dspsl_Of_Fxd_Assnts</v>
      </c>
    </row>
    <row r="35" spans="1:10" ht="16.2" thickBot="1">
      <c r="A35" s="112">
        <v>34</v>
      </c>
      <c r="B35" s="113" t="s">
        <v>373</v>
      </c>
      <c r="C35" s="113" t="s">
        <v>277</v>
      </c>
      <c r="D35" s="113" t="s">
        <v>1947</v>
      </c>
      <c r="E35" s="113" t="s">
        <v>1948</v>
      </c>
      <c r="F35" s="113" t="s">
        <v>1949</v>
      </c>
      <c r="G35" s="113"/>
      <c r="H35" s="120" t="str">
        <f t="shared" si="0"/>
        <v>prdctv_blgcl_assts = models.DecimalField('生产性生物资产',max_digits=22,decimal_places=4,default=0.0000)</v>
      </c>
      <c r="I35" t="str">
        <f t="shared" si="1"/>
        <v>prdctv_blgcl_assts</v>
      </c>
      <c r="J35" t="str">
        <f>VLOOKUP(D35,Manage_Balance!D:F,3,0)</f>
        <v>Prdctv_Blgcl_Assts</v>
      </c>
    </row>
    <row r="36" spans="1:10" ht="16.2" thickBot="1">
      <c r="A36" s="112">
        <v>35</v>
      </c>
      <c r="B36" s="113" t="s">
        <v>374</v>
      </c>
      <c r="C36" s="113" t="s">
        <v>277</v>
      </c>
      <c r="D36" s="113" t="s">
        <v>444</v>
      </c>
      <c r="E36" s="113" t="s">
        <v>1950</v>
      </c>
      <c r="F36" s="113" t="s">
        <v>1951</v>
      </c>
      <c r="G36" s="113"/>
      <c r="H36" s="120" t="str">
        <f t="shared" si="0"/>
        <v>ol_and_gs_assts = models.DecimalField('油气资产',max_digits=22,decimal_places=4,default=0.0000)</v>
      </c>
      <c r="I36" t="str">
        <f t="shared" si="1"/>
        <v>ol_and_gs_assts</v>
      </c>
      <c r="J36" t="str">
        <f>VLOOKUP(D36,Manage_Balance!D:F,3,0)</f>
        <v>Ol_And_Gs_Assts</v>
      </c>
    </row>
    <row r="37" spans="1:10" ht="16.2" thickBot="1">
      <c r="A37" s="112">
        <v>36</v>
      </c>
      <c r="B37" s="113" t="s">
        <v>375</v>
      </c>
      <c r="C37" s="113" t="s">
        <v>277</v>
      </c>
      <c r="D37" s="113" t="s">
        <v>445</v>
      </c>
      <c r="E37" s="113" t="s">
        <v>1952</v>
      </c>
      <c r="F37" s="113" t="s">
        <v>1953</v>
      </c>
      <c r="G37" s="113"/>
      <c r="H37" s="120" t="str">
        <f t="shared" si="0"/>
        <v>intngbl_assts = models.DecimalField('无形资产',max_digits=22,decimal_places=4,default=0.0000)</v>
      </c>
      <c r="I37" t="str">
        <f t="shared" si="1"/>
        <v>intngbl_assts</v>
      </c>
      <c r="J37" t="str">
        <f>VLOOKUP(D37,Manage_Balance!D:F,3,0)</f>
        <v>Intngbl_Assts</v>
      </c>
    </row>
    <row r="38" spans="1:10" ht="16.2" thickBot="1">
      <c r="A38" s="112">
        <v>37</v>
      </c>
      <c r="B38" s="113" t="s">
        <v>376</v>
      </c>
      <c r="C38" s="113" t="s">
        <v>277</v>
      </c>
      <c r="D38" s="113" t="s">
        <v>285</v>
      </c>
      <c r="E38" s="113" t="s">
        <v>2096</v>
      </c>
      <c r="F38" s="113" t="s">
        <v>2095</v>
      </c>
      <c r="G38" s="113"/>
      <c r="H38" s="120" t="str">
        <f t="shared" si="0"/>
        <v>r_d_expnss = models.DecimalField('开发支出',max_digits=22,decimal_places=4,default=0.0000)</v>
      </c>
      <c r="I38" t="str">
        <f t="shared" si="1"/>
        <v>r_d_expnss</v>
      </c>
      <c r="J38" t="str">
        <f>VLOOKUP(D38,Manage_Balance!D:F,3,0)</f>
        <v>R_D_Expnss</v>
      </c>
    </row>
    <row r="39" spans="1:10" ht="16.2" thickBot="1">
      <c r="A39" s="112">
        <v>38</v>
      </c>
      <c r="B39" s="113" t="s">
        <v>377</v>
      </c>
      <c r="C39" s="113" t="s">
        <v>277</v>
      </c>
      <c r="D39" s="113" t="s">
        <v>446</v>
      </c>
      <c r="E39" s="113" t="s">
        <v>1954</v>
      </c>
      <c r="F39" s="113" t="s">
        <v>1954</v>
      </c>
      <c r="G39" s="113"/>
      <c r="H39" s="120" t="str">
        <f t="shared" si="0"/>
        <v>goodwill = models.DecimalField('商誉',max_digits=22,decimal_places=4,default=0.0000)</v>
      </c>
      <c r="I39" t="str">
        <f t="shared" si="1"/>
        <v>goodwill</v>
      </c>
      <c r="J39" t="str">
        <f>VLOOKUP(D39,Manage_Balance!D:F,3,0)</f>
        <v>goodwill</v>
      </c>
    </row>
    <row r="40" spans="1:10" ht="16.2" thickBot="1">
      <c r="A40" s="112">
        <v>39</v>
      </c>
      <c r="B40" s="113" t="s">
        <v>378</v>
      </c>
      <c r="C40" s="113" t="s">
        <v>277</v>
      </c>
      <c r="D40" s="113" t="s">
        <v>286</v>
      </c>
      <c r="E40" s="113" t="s">
        <v>1955</v>
      </c>
      <c r="F40" s="113" t="s">
        <v>1956</v>
      </c>
      <c r="G40" s="113"/>
      <c r="H40" s="120" t="str">
        <f t="shared" si="0"/>
        <v>lng_trm_dfrrd_expns = models.DecimalField('长期待摊费用',max_digits=22,decimal_places=4,default=0.0000)</v>
      </c>
      <c r="I40" t="str">
        <f t="shared" si="1"/>
        <v>lng_trm_dfrrd_expns</v>
      </c>
      <c r="J40" t="str">
        <f>VLOOKUP(D40,Manage_Balance!D:F,3,0)</f>
        <v>Lng_trm_Dfrrd_Expns</v>
      </c>
    </row>
    <row r="41" spans="1:10" ht="16.2" thickBot="1">
      <c r="A41" s="112">
        <v>40</v>
      </c>
      <c r="B41" s="113" t="s">
        <v>379</v>
      </c>
      <c r="C41" s="113" t="s">
        <v>277</v>
      </c>
      <c r="D41" s="113" t="s">
        <v>287</v>
      </c>
      <c r="E41" s="113" t="s">
        <v>1957</v>
      </c>
      <c r="F41" s="113" t="s">
        <v>1958</v>
      </c>
      <c r="G41" s="113"/>
      <c r="H41" s="120" t="str">
        <f t="shared" si="0"/>
        <v>dfrrd_tx_assts = models.DecimalField('递延所得税资产',max_digits=22,decimal_places=4,default=0.0000)</v>
      </c>
      <c r="I41" t="str">
        <f t="shared" si="1"/>
        <v>dfrrd_tx_assts</v>
      </c>
      <c r="J41" t="str">
        <f>VLOOKUP(D41,Manage_Balance!D:F,3,0)</f>
        <v>Dfrrd_Tx_Assts</v>
      </c>
    </row>
    <row r="42" spans="1:10" ht="16.2" thickBot="1">
      <c r="A42" s="112">
        <v>41</v>
      </c>
      <c r="B42" s="113" t="s">
        <v>380</v>
      </c>
      <c r="C42" s="113" t="s">
        <v>277</v>
      </c>
      <c r="D42" s="113" t="s">
        <v>288</v>
      </c>
      <c r="E42" s="113" t="s">
        <v>1959</v>
      </c>
      <c r="F42" s="113" t="s">
        <v>1960</v>
      </c>
      <c r="G42" s="113"/>
      <c r="H42" s="120" t="str">
        <f t="shared" si="0"/>
        <v>othr_nn_crrnt_assts = models.DecimalField('其他非流动资产',max_digits=22,decimal_places=4,default=0.0000)</v>
      </c>
      <c r="I42" t="str">
        <f t="shared" si="1"/>
        <v>othr_nn_crrnt_assts</v>
      </c>
      <c r="J42" t="str">
        <f>VLOOKUP(D42,Manage_Balance!D:F,3,0)</f>
        <v>Othr_Nn_crrnt_Assts</v>
      </c>
    </row>
    <row r="43" spans="1:10" s="116" customFormat="1" ht="16.2" thickBot="1">
      <c r="A43" s="114">
        <v>42</v>
      </c>
      <c r="B43" s="115" t="s">
        <v>381</v>
      </c>
      <c r="C43" s="115" t="s">
        <v>277</v>
      </c>
      <c r="D43" s="115" t="s">
        <v>289</v>
      </c>
      <c r="E43" s="115" t="s">
        <v>1961</v>
      </c>
      <c r="F43" s="115" t="s">
        <v>1962</v>
      </c>
      <c r="G43" s="115"/>
      <c r="H43" s="120" t="str">
        <f t="shared" si="0"/>
        <v>ttl_nn_crrnt_assts = models.DecimalField('非流动资产合计',max_digits=22,decimal_places=4,default=0.0000)</v>
      </c>
      <c r="I43" t="str">
        <f t="shared" si="1"/>
        <v>ttl_nn_crrnt_assts</v>
      </c>
      <c r="J43" t="e">
        <f>VLOOKUP(D43,Manage_Balance!D:F,3,0)</f>
        <v>#N/A</v>
      </c>
    </row>
    <row r="44" spans="1:10" s="116" customFormat="1" ht="16.2" thickBot="1">
      <c r="A44" s="114">
        <v>43</v>
      </c>
      <c r="B44" s="115" t="s">
        <v>382</v>
      </c>
      <c r="C44" s="115" t="s">
        <v>277</v>
      </c>
      <c r="D44" s="115" t="s">
        <v>290</v>
      </c>
      <c r="E44" s="115" t="s">
        <v>1963</v>
      </c>
      <c r="F44" s="115" t="s">
        <v>1964</v>
      </c>
      <c r="G44" s="115"/>
      <c r="H44" s="120" t="str">
        <f t="shared" si="0"/>
        <v>ttl_assts = models.DecimalField('资产总计',max_digits=22,decimal_places=4,default=0.0000)</v>
      </c>
      <c r="I44" t="str">
        <f t="shared" si="1"/>
        <v>ttl_assts</v>
      </c>
      <c r="J44" t="e">
        <f>VLOOKUP(D44,Manage_Balance!D:F,3,0)</f>
        <v>#N/A</v>
      </c>
    </row>
    <row r="45" spans="1:10" ht="16.2" thickBot="1">
      <c r="A45" s="112">
        <v>44</v>
      </c>
      <c r="B45" s="113" t="s">
        <v>385</v>
      </c>
      <c r="C45" s="113" t="s">
        <v>277</v>
      </c>
      <c r="D45" s="113" t="s">
        <v>447</v>
      </c>
      <c r="E45" s="113" t="s">
        <v>1965</v>
      </c>
      <c r="F45" s="113" t="s">
        <v>1966</v>
      </c>
      <c r="G45" s="113"/>
      <c r="H45" s="120" t="str">
        <f t="shared" si="0"/>
        <v>shrt_trm_ln = models.DecimalField('短期借款  ',max_digits=22,decimal_places=4,default=0.0000)</v>
      </c>
      <c r="I45" t="str">
        <f t="shared" si="1"/>
        <v>shrt_trm_ln</v>
      </c>
      <c r="J45" t="str">
        <f>VLOOKUP(D45,Manage_Balance!D:F,3,0)</f>
        <v>Shrt_trm_Ln</v>
      </c>
    </row>
    <row r="46" spans="1:10" ht="16.2" thickBot="1">
      <c r="A46" s="112">
        <v>45</v>
      </c>
      <c r="B46" s="113" t="s">
        <v>386</v>
      </c>
      <c r="C46" s="113" t="s">
        <v>277</v>
      </c>
      <c r="D46" s="113" t="s">
        <v>291</v>
      </c>
      <c r="E46" s="113" t="s">
        <v>1967</v>
      </c>
      <c r="F46" s="113" t="s">
        <v>1968</v>
      </c>
      <c r="G46" s="113"/>
      <c r="H46" s="120" t="str">
        <f t="shared" si="0"/>
        <v>brrwng_frm_th_cntrl_bnk = models.DecimalField('向中央银行借款',max_digits=22,decimal_places=4,default=0.0000)</v>
      </c>
      <c r="I46" t="str">
        <f t="shared" si="1"/>
        <v>brrwng_frm_th_cntrl_bnk</v>
      </c>
      <c r="J46" t="str">
        <f>VLOOKUP(D46,Manage_Balance!D:F,3,0)</f>
        <v>Brrwng_Frm_Th_Cntrl_Bnk</v>
      </c>
    </row>
    <row r="47" spans="1:10" ht="16.2" thickBot="1">
      <c r="A47" s="112">
        <v>46</v>
      </c>
      <c r="B47" s="113" t="s">
        <v>387</v>
      </c>
      <c r="C47" s="113" t="s">
        <v>277</v>
      </c>
      <c r="D47" s="113" t="s">
        <v>292</v>
      </c>
      <c r="E47" s="113" t="s">
        <v>1969</v>
      </c>
      <c r="F47" s="113" t="s">
        <v>1970</v>
      </c>
      <c r="G47" s="113"/>
      <c r="H47" s="120" t="str">
        <f t="shared" si="0"/>
        <v>absrptn_of_dpsts = models.DecimalField('吸收存款及同业存放',max_digits=22,decimal_places=4,default=0.0000)</v>
      </c>
      <c r="I47" t="str">
        <f t="shared" si="1"/>
        <v>absrptn_of_dpsts</v>
      </c>
      <c r="J47" t="str">
        <f>VLOOKUP(D47,Manage_Balance!D:F,3,0)</f>
        <v>Absrptn_Of_Dpsts</v>
      </c>
    </row>
    <row r="48" spans="1:10" ht="16.2" thickBot="1">
      <c r="A48" s="112">
        <v>47</v>
      </c>
      <c r="B48" s="113" t="s">
        <v>388</v>
      </c>
      <c r="C48" s="113" t="s">
        <v>277</v>
      </c>
      <c r="D48" s="113" t="s">
        <v>293</v>
      </c>
      <c r="E48" s="113" t="s">
        <v>1971</v>
      </c>
      <c r="F48" s="113" t="s">
        <v>1972</v>
      </c>
      <c r="G48" s="113"/>
      <c r="H48" s="120" t="str">
        <f t="shared" si="0"/>
        <v>lns_frm_othr_bnks = models.DecimalField('拆入资金',max_digits=22,decimal_places=4,default=0.0000)</v>
      </c>
      <c r="I48" t="str">
        <f t="shared" si="1"/>
        <v>lns_frm_othr_bnks</v>
      </c>
      <c r="J48" t="str">
        <f>VLOOKUP(D48,Manage_Balance!D:F,3,0)</f>
        <v>Lns_Frm_Othr_Bnks</v>
      </c>
    </row>
    <row r="49" spans="1:10" ht="31.8" thickBot="1">
      <c r="A49" s="112">
        <v>48</v>
      </c>
      <c r="B49" s="113" t="s">
        <v>389</v>
      </c>
      <c r="C49" s="113" t="s">
        <v>277</v>
      </c>
      <c r="D49" s="113" t="s">
        <v>384</v>
      </c>
      <c r="E49" s="113" t="s">
        <v>1973</v>
      </c>
      <c r="F49" s="113" t="s">
        <v>1974</v>
      </c>
      <c r="G49" s="113"/>
      <c r="H49" s="120" t="str">
        <f t="shared" si="0"/>
        <v>fnncl_lblts_hld_fr_trd = models.DecimalField('以公允价值计量且其变动计入当期损益的金融负债',max_digits=22,decimal_places=4,default=0.0000)</v>
      </c>
      <c r="I49" t="str">
        <f t="shared" si="1"/>
        <v>fnncl_lblts_hld_fr_trd</v>
      </c>
      <c r="J49" t="str">
        <f>VLOOKUP(D49,Manage_Balance!D:F,3,0)</f>
        <v>Fnncl_Lblts_Hld_Fr_Trd</v>
      </c>
    </row>
    <row r="50" spans="1:10" ht="16.2" thickBot="1">
      <c r="A50" s="112">
        <v>49</v>
      </c>
      <c r="B50" s="113" t="s">
        <v>390</v>
      </c>
      <c r="C50" s="113" t="s">
        <v>277</v>
      </c>
      <c r="D50" s="113" t="s">
        <v>294</v>
      </c>
      <c r="E50" s="113" t="s">
        <v>1976</v>
      </c>
      <c r="F50" s="113" t="s">
        <v>1977</v>
      </c>
      <c r="G50" s="113"/>
      <c r="H50" s="120" t="str">
        <f t="shared" si="0"/>
        <v>drvtv_fnncl_lblts = models.DecimalField('衍生金融负债',max_digits=22,decimal_places=4,default=0.0000)</v>
      </c>
      <c r="I50" t="str">
        <f t="shared" si="1"/>
        <v>drvtv_fnncl_lblts</v>
      </c>
      <c r="J50" t="str">
        <f>VLOOKUP(D50,Manage_Balance!D:F,3,0)</f>
        <v>Drvtv_Fnncl_Lblts</v>
      </c>
    </row>
    <row r="51" spans="1:10" ht="16.2" thickBot="1">
      <c r="A51" s="112">
        <v>50</v>
      </c>
      <c r="B51" s="113" t="s">
        <v>391</v>
      </c>
      <c r="C51" s="113" t="s">
        <v>277</v>
      </c>
      <c r="D51" s="113" t="s">
        <v>295</v>
      </c>
      <c r="E51" s="113" t="s">
        <v>1978</v>
      </c>
      <c r="F51" s="113" t="s">
        <v>1979</v>
      </c>
      <c r="G51" s="113"/>
      <c r="H51" s="120" t="str">
        <f t="shared" si="0"/>
        <v>blls_pybl = models.DecimalField('应付票据',max_digits=22,decimal_places=4,default=0.0000)</v>
      </c>
      <c r="I51" t="str">
        <f t="shared" si="1"/>
        <v>blls_pybl</v>
      </c>
      <c r="J51" t="str">
        <f>VLOOKUP(D51,Manage_Balance!D:F,3,0)</f>
        <v>Blls_Pybl</v>
      </c>
    </row>
    <row r="52" spans="1:10" ht="16.2" thickBot="1">
      <c r="A52" s="112">
        <v>51</v>
      </c>
      <c r="B52" s="113" t="s">
        <v>392</v>
      </c>
      <c r="C52" s="113" t="s">
        <v>277</v>
      </c>
      <c r="D52" s="113" t="s">
        <v>1980</v>
      </c>
      <c r="E52" s="113" t="s">
        <v>1981</v>
      </c>
      <c r="F52" s="113" t="s">
        <v>1982</v>
      </c>
      <c r="G52" s="113"/>
      <c r="H52" s="120" t="str">
        <f t="shared" si="0"/>
        <v>accnts_pybl = models.DecimalField('应付账款',max_digits=22,decimal_places=4,default=0.0000)</v>
      </c>
      <c r="I52" t="str">
        <f t="shared" si="1"/>
        <v>accnts_pybl</v>
      </c>
      <c r="J52" t="str">
        <f>VLOOKUP(D52,Manage_Balance!D:F,3,0)</f>
        <v>Accnts_Pybl</v>
      </c>
    </row>
    <row r="53" spans="1:10" ht="16.2" thickBot="1">
      <c r="A53" s="112">
        <v>52</v>
      </c>
      <c r="B53" s="113" t="s">
        <v>393</v>
      </c>
      <c r="C53" s="113" t="s">
        <v>277</v>
      </c>
      <c r="D53" s="113" t="s">
        <v>1983</v>
      </c>
      <c r="E53" s="113" t="s">
        <v>1984</v>
      </c>
      <c r="F53" s="113" t="s">
        <v>1985</v>
      </c>
      <c r="G53" s="113"/>
      <c r="H53" s="120" t="str">
        <f t="shared" si="0"/>
        <v>accnt_rcvd_in_advnc = models.DecimalField('预收款项',max_digits=22,decimal_places=4,default=0.0000)</v>
      </c>
      <c r="I53" t="str">
        <f t="shared" si="1"/>
        <v>accnt_rcvd_in_advnc</v>
      </c>
      <c r="J53" t="str">
        <f>VLOOKUP(D53,Manage_Balance!D:F,3,0)</f>
        <v>Accnt_Rcvd_In_Advnc</v>
      </c>
    </row>
    <row r="54" spans="1:10" ht="16.2" thickBot="1">
      <c r="A54" s="112">
        <v>53</v>
      </c>
      <c r="B54" s="113" t="s">
        <v>394</v>
      </c>
      <c r="C54" s="113" t="s">
        <v>277</v>
      </c>
      <c r="D54" s="113" t="s">
        <v>298</v>
      </c>
      <c r="E54" s="113" t="s">
        <v>1986</v>
      </c>
      <c r="F54" s="113" t="s">
        <v>1987</v>
      </c>
      <c r="G54" s="113"/>
      <c r="H54" s="120" t="str">
        <f t="shared" si="0"/>
        <v>fnncl_assts_sld_fr_rprchs = models.DecimalField('卖出回购金融资产款',max_digits=22,decimal_places=4,default=0.0000)</v>
      </c>
      <c r="I54" t="str">
        <f t="shared" si="1"/>
        <v>fnncl_assts_sld_fr_rprchs</v>
      </c>
      <c r="J54" t="str">
        <f>VLOOKUP(D54,Manage_Balance!D:F,3,0)</f>
        <v>Fnncl_Assts_Sld_Fr_Rprchs</v>
      </c>
    </row>
    <row r="55" spans="1:10" ht="16.2" thickBot="1">
      <c r="A55" s="112">
        <v>54</v>
      </c>
      <c r="B55" s="113" t="s">
        <v>395</v>
      </c>
      <c r="C55" s="113" t="s">
        <v>277</v>
      </c>
      <c r="D55" s="113" t="s">
        <v>299</v>
      </c>
      <c r="E55" s="113" t="s">
        <v>1988</v>
      </c>
      <c r="F55" s="113" t="s">
        <v>1989</v>
      </c>
      <c r="G55" s="113"/>
      <c r="H55" s="120" t="str">
        <f t="shared" si="0"/>
        <v>hndlng_fe_and_cmmssn = models.DecimalField('应付手续费及佣金',max_digits=22,decimal_places=4,default=0.0000)</v>
      </c>
      <c r="I55" t="str">
        <f t="shared" si="1"/>
        <v>hndlng_fe_and_cmmssn</v>
      </c>
      <c r="J55" t="str">
        <f>VLOOKUP(D55,Manage_Balance!D:F,3,0)</f>
        <v>Hndlng_Fe_And_Cmmssn</v>
      </c>
    </row>
    <row r="56" spans="1:10" ht="16.2" thickBot="1">
      <c r="A56" s="112">
        <v>55</v>
      </c>
      <c r="B56" s="113" t="s">
        <v>396</v>
      </c>
      <c r="C56" s="113" t="s">
        <v>277</v>
      </c>
      <c r="D56" s="113" t="s">
        <v>300</v>
      </c>
      <c r="E56" s="113" t="s">
        <v>1990</v>
      </c>
      <c r="F56" s="113" t="s">
        <v>1991</v>
      </c>
      <c r="G56" s="113"/>
      <c r="H56" s="120" t="str">
        <f t="shared" si="0"/>
        <v>emply_bnfts_pybl = models.DecimalField('应付职工薪酬',max_digits=22,decimal_places=4,default=0.0000)</v>
      </c>
      <c r="I56" t="str">
        <f t="shared" si="1"/>
        <v>emply_bnfts_pybl</v>
      </c>
      <c r="J56" t="str">
        <f>VLOOKUP(D56,Manage_Balance!D:F,3,0)</f>
        <v>Emply_Bnfts_Pybl</v>
      </c>
    </row>
    <row r="57" spans="1:10" ht="16.2" thickBot="1">
      <c r="A57" s="112">
        <v>56</v>
      </c>
      <c r="B57" s="113" t="s">
        <v>397</v>
      </c>
      <c r="C57" s="113" t="s">
        <v>277</v>
      </c>
      <c r="D57" s="113" t="s">
        <v>301</v>
      </c>
      <c r="E57" s="113" t="s">
        <v>1992</v>
      </c>
      <c r="F57" s="113" t="s">
        <v>1993</v>
      </c>
      <c r="G57" s="113"/>
      <c r="H57" s="120" t="str">
        <f t="shared" si="0"/>
        <v>txs_pybl = models.DecimalField('应交税费',max_digits=22,decimal_places=4,default=0.0000)</v>
      </c>
      <c r="I57" t="str">
        <f t="shared" si="1"/>
        <v>txs_pybl</v>
      </c>
      <c r="J57" t="str">
        <f>VLOOKUP(D57,Manage_Balance!D:F,3,0)</f>
        <v>Txs_Pybl</v>
      </c>
    </row>
    <row r="58" spans="1:10" ht="16.2" thickBot="1">
      <c r="A58" s="112">
        <v>57</v>
      </c>
      <c r="B58" s="113" t="s">
        <v>398</v>
      </c>
      <c r="C58" s="113" t="s">
        <v>277</v>
      </c>
      <c r="D58" s="113" t="s">
        <v>1994</v>
      </c>
      <c r="E58" s="113" t="s">
        <v>1995</v>
      </c>
      <c r="F58" s="113" t="s">
        <v>1996</v>
      </c>
      <c r="G58" s="113"/>
      <c r="H58" s="120" t="str">
        <f t="shared" si="0"/>
        <v>intrst_pybl = models.DecimalField('应付利息',max_digits=22,decimal_places=4,default=0.0000)</v>
      </c>
      <c r="I58" t="str">
        <f t="shared" si="1"/>
        <v>intrst_pybl</v>
      </c>
      <c r="J58" t="str">
        <f>VLOOKUP(D58,Manage_Balance!D:F,3,0)</f>
        <v>Intrst_Pybl</v>
      </c>
    </row>
    <row r="59" spans="1:10" ht="16.2" thickBot="1">
      <c r="A59" s="112">
        <v>58</v>
      </c>
      <c r="B59" s="113" t="s">
        <v>399</v>
      </c>
      <c r="C59" s="113" t="s">
        <v>277</v>
      </c>
      <c r="D59" s="113" t="s">
        <v>1997</v>
      </c>
      <c r="E59" s="113" t="s">
        <v>1998</v>
      </c>
      <c r="F59" s="113" t="s">
        <v>1999</v>
      </c>
      <c r="G59" s="113"/>
      <c r="H59" s="120" t="str">
        <f t="shared" si="0"/>
        <v>dvdnd_pybl = models.DecimalField('应付股利',max_digits=22,decimal_places=4,default=0.0000)</v>
      </c>
      <c r="I59" t="str">
        <f t="shared" si="1"/>
        <v>dvdnd_pybl</v>
      </c>
      <c r="J59" t="str">
        <f>VLOOKUP(D59,Manage_Balance!D:F,3,0)</f>
        <v>Dvdnd_Pybl</v>
      </c>
    </row>
    <row r="60" spans="1:10" ht="16.2" thickBot="1">
      <c r="A60" s="112">
        <v>59</v>
      </c>
      <c r="B60" s="113" t="s">
        <v>400</v>
      </c>
      <c r="C60" s="113" t="s">
        <v>277</v>
      </c>
      <c r="D60" s="113" t="s">
        <v>2000</v>
      </c>
      <c r="E60" s="113" t="s">
        <v>2001</v>
      </c>
      <c r="F60" s="113" t="s">
        <v>2002</v>
      </c>
      <c r="G60" s="113"/>
      <c r="H60" s="120" t="str">
        <f t="shared" si="0"/>
        <v>othr_accnt_pybl = models.DecimalField('其他应付款',max_digits=22,decimal_places=4,default=0.0000)</v>
      </c>
      <c r="I60" t="str">
        <f t="shared" si="1"/>
        <v>othr_accnt_pybl</v>
      </c>
      <c r="J60" t="str">
        <f>VLOOKUP(D60,Manage_Balance!D:F,3,0)</f>
        <v>Othr_Accnt_Pybl</v>
      </c>
    </row>
    <row r="61" spans="1:10" ht="16.2" thickBot="1">
      <c r="A61" s="112">
        <v>60</v>
      </c>
      <c r="B61" s="113" t="s">
        <v>401</v>
      </c>
      <c r="C61" s="113" t="s">
        <v>277</v>
      </c>
      <c r="D61" s="113" t="s">
        <v>306</v>
      </c>
      <c r="E61" s="113" t="s">
        <v>2003</v>
      </c>
      <c r="F61" s="113" t="s">
        <v>2004</v>
      </c>
      <c r="G61" s="113"/>
      <c r="H61" s="120" t="str">
        <f t="shared" si="0"/>
        <v>accnts_pybl_rnsrnc = models.DecimalField('应付分保账款',max_digits=22,decimal_places=4,default=0.0000)</v>
      </c>
      <c r="I61" t="str">
        <f t="shared" si="1"/>
        <v>accnts_pybl_rnsrnc</v>
      </c>
      <c r="J61" t="str">
        <f>VLOOKUP(D61,Manage_Balance!D:F,3,0)</f>
        <v>Accnts_Pybl_Rnsrnc</v>
      </c>
    </row>
    <row r="62" spans="1:10" ht="16.2" thickBot="1">
      <c r="A62" s="112">
        <v>61</v>
      </c>
      <c r="B62" s="113" t="s">
        <v>402</v>
      </c>
      <c r="C62" s="113" t="s">
        <v>277</v>
      </c>
      <c r="D62" s="113" t="s">
        <v>2005</v>
      </c>
      <c r="E62" s="113" t="s">
        <v>2006</v>
      </c>
      <c r="F62" s="113" t="s">
        <v>2007</v>
      </c>
      <c r="G62" s="113"/>
      <c r="H62" s="120" t="str">
        <f t="shared" si="0"/>
        <v>rsrv_fnd_fr_insrnc_cntrcts = models.DecimalField('保险合同准备金',max_digits=22,decimal_places=4,default=0.0000)</v>
      </c>
      <c r="I62" t="str">
        <f t="shared" si="1"/>
        <v>rsrv_fnd_fr_insrnc_cntrcts</v>
      </c>
      <c r="J62" t="str">
        <f>VLOOKUP(D62,Manage_Balance!D:F,3,0)</f>
        <v>Rsrv_Fnd_Fr_Insrnc_Cntrcts</v>
      </c>
    </row>
    <row r="63" spans="1:10" ht="16.2" thickBot="1">
      <c r="A63" s="112">
        <v>62</v>
      </c>
      <c r="B63" s="113" t="s">
        <v>403</v>
      </c>
      <c r="C63" s="113" t="s">
        <v>277</v>
      </c>
      <c r="D63" s="113" t="s">
        <v>307</v>
      </c>
      <c r="E63" s="113" t="s">
        <v>2008</v>
      </c>
      <c r="F63" s="113" t="s">
        <v>2009</v>
      </c>
      <c r="G63" s="113"/>
      <c r="H63" s="120" t="str">
        <f t="shared" si="0"/>
        <v>actng_sl_of_scrts = models.DecimalField('代理买卖证券款',max_digits=22,decimal_places=4,default=0.0000)</v>
      </c>
      <c r="I63" t="str">
        <f t="shared" si="1"/>
        <v>actng_sl_of_scrts</v>
      </c>
      <c r="J63" t="str">
        <f>VLOOKUP(D63,Manage_Balance!D:F,3,0)</f>
        <v>Actng_Sl_Of_Scrts</v>
      </c>
    </row>
    <row r="64" spans="1:10" ht="16.2" thickBot="1">
      <c r="A64" s="112">
        <v>63</v>
      </c>
      <c r="B64" s="113" t="s">
        <v>404</v>
      </c>
      <c r="C64" s="113" t="s">
        <v>277</v>
      </c>
      <c r="D64" s="113" t="s">
        <v>308</v>
      </c>
      <c r="E64" s="113" t="s">
        <v>2010</v>
      </c>
      <c r="F64" s="113" t="s">
        <v>2011</v>
      </c>
      <c r="G64" s="113"/>
      <c r="H64" s="120" t="str">
        <f t="shared" si="0"/>
        <v>actng_undrwrtng_scrts = models.DecimalField('代理承销证券款',max_digits=22,decimal_places=4,default=0.0000)</v>
      </c>
      <c r="I64" t="str">
        <f t="shared" si="1"/>
        <v>actng_undrwrtng_scrts</v>
      </c>
      <c r="J64" t="str">
        <f>VLOOKUP(D64,Manage_Balance!D:F,3,0)</f>
        <v>Actng_Undrwrtng_Scrts</v>
      </c>
    </row>
    <row r="65" spans="1:10" ht="16.2" thickBot="1">
      <c r="A65" s="112">
        <v>64</v>
      </c>
      <c r="B65" s="113" t="s">
        <v>405</v>
      </c>
      <c r="C65" s="113" t="s">
        <v>277</v>
      </c>
      <c r="D65" s="113" t="s">
        <v>448</v>
      </c>
      <c r="E65" s="113" t="s">
        <v>2013</v>
      </c>
      <c r="F65" s="113" t="s">
        <v>2014</v>
      </c>
      <c r="G65" s="113"/>
      <c r="H65" s="120" t="str">
        <f t="shared" si="0"/>
        <v>hld_fr_sl_dbt = models.DecimalField('持有待售负债',max_digits=22,decimal_places=4,default=0.0000)</v>
      </c>
      <c r="I65" t="str">
        <f t="shared" si="1"/>
        <v>hld_fr_sl_dbt</v>
      </c>
      <c r="J65" t="str">
        <f>VLOOKUP(D65,Manage_Balance!D:F,3,0)</f>
        <v>Hld_Fr_Sl_Dbt</v>
      </c>
    </row>
    <row r="66" spans="1:10" ht="16.2" thickBot="1">
      <c r="A66" s="112">
        <v>65</v>
      </c>
      <c r="B66" s="113" t="s">
        <v>406</v>
      </c>
      <c r="C66" s="113" t="s">
        <v>277</v>
      </c>
      <c r="D66" s="113" t="s">
        <v>309</v>
      </c>
      <c r="E66" s="113" t="s">
        <v>2015</v>
      </c>
      <c r="F66" s="113" t="s">
        <v>2016</v>
      </c>
      <c r="G66" s="113"/>
      <c r="H66" s="120" t="str">
        <f t="shared" si="0"/>
        <v>nn_crnt_lblts_ds_wthn_on_yr = models.DecimalField('一年内到期的非流动负债',max_digits=22,decimal_places=4,default=0.0000)</v>
      </c>
      <c r="I66" t="str">
        <f t="shared" si="1"/>
        <v>nn_crnt_lblts_ds_wthn_on_yr</v>
      </c>
      <c r="J66" t="str">
        <f>VLOOKUP(D66,Manage_Balance!D:F,3,0)</f>
        <v>Nn_crnt_Lblts_Ds_Wthn_On_Yr</v>
      </c>
    </row>
    <row r="67" spans="1:10" ht="16.2" thickBot="1">
      <c r="A67" s="112">
        <v>66</v>
      </c>
      <c r="B67" s="113" t="s">
        <v>407</v>
      </c>
      <c r="C67" s="113" t="s">
        <v>277</v>
      </c>
      <c r="D67" s="113" t="s">
        <v>310</v>
      </c>
      <c r="E67" s="113" t="s">
        <v>2017</v>
      </c>
      <c r="F67" s="113" t="s">
        <v>2018</v>
      </c>
      <c r="G67" s="113"/>
      <c r="H67" s="120" t="str">
        <f t="shared" si="0"/>
        <v>othr_crrnt_lnlts = models.DecimalField('其他流动负债',max_digits=22,decimal_places=4,default=0.0000)</v>
      </c>
      <c r="I67" t="str">
        <f t="shared" si="1"/>
        <v>othr_crrnt_lnlts</v>
      </c>
      <c r="J67" t="str">
        <f>VLOOKUP(D67,Manage_Balance!D:F,3,0)</f>
        <v>Othr_Crrnt_Lnlts</v>
      </c>
    </row>
    <row r="68" spans="1:10" s="116" customFormat="1" ht="16.2" thickBot="1">
      <c r="A68" s="114">
        <v>67</v>
      </c>
      <c r="B68" s="115" t="s">
        <v>408</v>
      </c>
      <c r="C68" s="115" t="s">
        <v>277</v>
      </c>
      <c r="D68" s="115" t="s">
        <v>311</v>
      </c>
      <c r="E68" s="115" t="s">
        <v>2019</v>
      </c>
      <c r="F68" s="115" t="s">
        <v>2020</v>
      </c>
      <c r="G68" s="115"/>
      <c r="H68" s="120" t="str">
        <f t="shared" si="0"/>
        <v>ttl_crrnt_lblts = models.DecimalField('流动负债合计',max_digits=22,decimal_places=4,default=0.0000)</v>
      </c>
      <c r="I68" t="str">
        <f t="shared" si="1"/>
        <v>ttl_crrnt_lblts</v>
      </c>
      <c r="J68" t="e">
        <f>VLOOKUP(D68,Manage_Balance!D:F,3,0)</f>
        <v>#N/A</v>
      </c>
    </row>
    <row r="69" spans="1:10" ht="16.2" thickBot="1">
      <c r="A69" s="112">
        <v>68</v>
      </c>
      <c r="B69" s="113" t="s">
        <v>409</v>
      </c>
      <c r="C69" s="113" t="s">
        <v>277</v>
      </c>
      <c r="D69" s="113" t="s">
        <v>312</v>
      </c>
      <c r="E69" s="113" t="s">
        <v>2021</v>
      </c>
      <c r="F69" s="113" t="s">
        <v>2022</v>
      </c>
      <c r="G69" s="113"/>
      <c r="H69" s="120" t="str">
        <f t="shared" si="0"/>
        <v>lng_trm_ln = models.DecimalField('长期借款',max_digits=22,decimal_places=4,default=0.0000)</v>
      </c>
      <c r="I69" t="str">
        <f t="shared" si="1"/>
        <v>lng_trm_ln</v>
      </c>
      <c r="J69" t="str">
        <f>VLOOKUP(D69,Manage_Balance!D:F,3,0)</f>
        <v>Lng_trm_Ln</v>
      </c>
    </row>
    <row r="70" spans="1:10" ht="16.2" thickBot="1">
      <c r="A70" s="112">
        <v>69</v>
      </c>
      <c r="B70" s="113" t="s">
        <v>410</v>
      </c>
      <c r="C70" s="113" t="s">
        <v>277</v>
      </c>
      <c r="D70" s="113" t="s">
        <v>313</v>
      </c>
      <c r="E70" s="113" t="s">
        <v>2023</v>
      </c>
      <c r="F70" s="113" t="s">
        <v>2024</v>
      </c>
      <c r="G70" s="113"/>
      <c r="H70" s="120" t="str">
        <f t="shared" ref="H70:H92" si="2">I70&amp;" = models.DecimalField('"&amp;D70&amp;"',max_digits=22,decimal_places=4,default=0.0000)"</f>
        <v>bnd_pybl = models.DecimalField('应付债券',max_digits=22,decimal_places=4,default=0.0000)</v>
      </c>
      <c r="I70" t="str">
        <f t="shared" ref="I70:I92" si="3">LOWER(F70)</f>
        <v>bnd_pybl</v>
      </c>
      <c r="J70" t="str">
        <f>VLOOKUP(D70,Manage_Balance!D:F,3,0)</f>
        <v>Bnd_Pybl</v>
      </c>
    </row>
    <row r="71" spans="1:10" ht="16.2" thickBot="1">
      <c r="A71" s="112">
        <v>70</v>
      </c>
      <c r="B71" s="113" t="s">
        <v>411</v>
      </c>
      <c r="C71" s="113" t="s">
        <v>277</v>
      </c>
      <c r="D71" s="113" t="s">
        <v>314</v>
      </c>
      <c r="E71" s="113" t="s">
        <v>2025</v>
      </c>
      <c r="F71" s="113" t="s">
        <v>2026</v>
      </c>
      <c r="G71" s="113"/>
      <c r="H71" s="120" t="str">
        <f t="shared" si="2"/>
        <v>lng_trm_accnt_pybl = models.DecimalField('长期应付款',max_digits=22,decimal_places=4,default=0.0000)</v>
      </c>
      <c r="I71" t="str">
        <f t="shared" si="3"/>
        <v>lng_trm_accnt_pybl</v>
      </c>
      <c r="J71" t="str">
        <f>VLOOKUP(D71,Manage_Balance!D:F,3,0)</f>
        <v>Lng_trm_Accnt_Pybl</v>
      </c>
    </row>
    <row r="72" spans="1:10" ht="16.2" thickBot="1">
      <c r="A72" s="112">
        <v>71</v>
      </c>
      <c r="B72" s="113" t="s">
        <v>412</v>
      </c>
      <c r="C72" s="113" t="s">
        <v>277</v>
      </c>
      <c r="D72" s="113" t="s">
        <v>449</v>
      </c>
      <c r="E72" s="113" t="s">
        <v>2029</v>
      </c>
      <c r="F72" s="113" t="s">
        <v>2027</v>
      </c>
      <c r="G72" s="113"/>
      <c r="H72" s="120" t="str">
        <f t="shared" si="2"/>
        <v>lng_trm_emply_bnfts_pybl = models.DecimalField('长期应付职工薪酬',max_digits=22,decimal_places=4,default=0.0000)</v>
      </c>
      <c r="I72" t="str">
        <f t="shared" si="3"/>
        <v>lng_trm_emply_bnfts_pybl</v>
      </c>
      <c r="J72" t="str">
        <f>VLOOKUP(D72,Manage_Balance!D:F,3,0)</f>
        <v>Lng_trm_Emply_Bnfts_Pybl</v>
      </c>
    </row>
    <row r="73" spans="1:10" ht="16.2" thickBot="1">
      <c r="A73" s="112">
        <v>72</v>
      </c>
      <c r="B73" s="113" t="s">
        <v>413</v>
      </c>
      <c r="C73" s="113" t="s">
        <v>277</v>
      </c>
      <c r="D73" s="113" t="s">
        <v>2030</v>
      </c>
      <c r="E73" s="113" t="s">
        <v>2031</v>
      </c>
      <c r="F73" s="113" t="s">
        <v>2032</v>
      </c>
      <c r="G73" s="113"/>
      <c r="H73" s="120" t="str">
        <f t="shared" si="2"/>
        <v>spcfc_accnt_pybl = models.DecimalField('专项应付款',max_digits=22,decimal_places=4,default=0.0000)</v>
      </c>
      <c r="I73" t="str">
        <f t="shared" si="3"/>
        <v>spcfc_accnt_pybl</v>
      </c>
      <c r="J73" t="str">
        <f>VLOOKUP(D73,Manage_Balance!D:F,3,0)</f>
        <v>Spcfc_Accnt_Pybl</v>
      </c>
    </row>
    <row r="74" spans="1:10" ht="16.2" thickBot="1">
      <c r="A74" s="112">
        <v>73</v>
      </c>
      <c r="B74" s="113" t="s">
        <v>414</v>
      </c>
      <c r="C74" s="113" t="s">
        <v>277</v>
      </c>
      <c r="D74" s="113" t="s">
        <v>2033</v>
      </c>
      <c r="E74" s="113" t="s">
        <v>2034</v>
      </c>
      <c r="F74" s="113" t="s">
        <v>2035</v>
      </c>
      <c r="G74" s="113"/>
      <c r="H74" s="120" t="str">
        <f t="shared" si="2"/>
        <v>estmtd_lblty = models.DecimalField('预计负债',max_digits=22,decimal_places=4,default=0.0000)</v>
      </c>
      <c r="I74" t="str">
        <f t="shared" si="3"/>
        <v>estmtd_lblty</v>
      </c>
      <c r="J74" t="str">
        <f>VLOOKUP(D74,Manage_Balance!D:F,3,0)</f>
        <v>Estmtd_Lblty</v>
      </c>
    </row>
    <row r="75" spans="1:10" ht="16.2" thickBot="1">
      <c r="A75" s="112">
        <v>74</v>
      </c>
      <c r="B75" s="113" t="s">
        <v>415</v>
      </c>
      <c r="C75" s="113" t="s">
        <v>277</v>
      </c>
      <c r="D75" s="113" t="s">
        <v>450</v>
      </c>
      <c r="E75" s="113" t="s">
        <v>2036</v>
      </c>
      <c r="F75" s="113" t="s">
        <v>2037</v>
      </c>
      <c r="G75" s="113"/>
      <c r="H75" s="120" t="str">
        <f t="shared" si="2"/>
        <v>dfrrd_incm = models.DecimalField('递延收益',max_digits=22,decimal_places=4,default=0.0000)</v>
      </c>
      <c r="I75" t="str">
        <f t="shared" si="3"/>
        <v>dfrrd_incm</v>
      </c>
      <c r="J75" t="str">
        <f>VLOOKUP(D75,Manage_Balance!D:F,3,0)</f>
        <v>Dfrrd_Incm</v>
      </c>
    </row>
    <row r="76" spans="1:10" ht="16.2" thickBot="1">
      <c r="A76" s="112">
        <v>75</v>
      </c>
      <c r="B76" s="113" t="s">
        <v>416</v>
      </c>
      <c r="C76" s="113" t="s">
        <v>277</v>
      </c>
      <c r="D76" s="113" t="s">
        <v>317</v>
      </c>
      <c r="E76" s="113" t="s">
        <v>2038</v>
      </c>
      <c r="F76" s="113" t="s">
        <v>2039</v>
      </c>
      <c r="G76" s="113"/>
      <c r="H76" s="120" t="str">
        <f t="shared" si="2"/>
        <v>dfrrd_tx_lblts = models.DecimalField('递延所得税负债',max_digits=22,decimal_places=4,default=0.0000)</v>
      </c>
      <c r="I76" t="str">
        <f t="shared" si="3"/>
        <v>dfrrd_tx_lblts</v>
      </c>
      <c r="J76" t="str">
        <f>VLOOKUP(D76,Manage_Balance!D:F,3,0)</f>
        <v>Dfrrd_Tx_Lblts</v>
      </c>
    </row>
    <row r="77" spans="1:10" ht="16.2" thickBot="1">
      <c r="A77" s="112">
        <v>76</v>
      </c>
      <c r="B77" s="113" t="s">
        <v>417</v>
      </c>
      <c r="C77" s="113" t="s">
        <v>277</v>
      </c>
      <c r="D77" s="113" t="s">
        <v>318</v>
      </c>
      <c r="E77" s="113" t="s">
        <v>2040</v>
      </c>
      <c r="F77" s="113" t="s">
        <v>2041</v>
      </c>
      <c r="G77" s="113"/>
      <c r="H77" s="120" t="str">
        <f t="shared" si="2"/>
        <v>othr_nn_crrnt_lblts = models.DecimalField('其他非流动负债',max_digits=22,decimal_places=4,default=0.0000)</v>
      </c>
      <c r="I77" t="str">
        <f t="shared" si="3"/>
        <v>othr_nn_crrnt_lblts</v>
      </c>
      <c r="J77" t="str">
        <f>VLOOKUP(D77,Manage_Balance!D:F,3,0)</f>
        <v>Othr_Nn_crrnt_Lblts</v>
      </c>
    </row>
    <row r="78" spans="1:10" s="116" customFormat="1" ht="16.2" thickBot="1">
      <c r="A78" s="114">
        <v>77</v>
      </c>
      <c r="B78" s="115" t="s">
        <v>418</v>
      </c>
      <c r="C78" s="115" t="s">
        <v>277</v>
      </c>
      <c r="D78" s="115" t="s">
        <v>319</v>
      </c>
      <c r="E78" s="115" t="s">
        <v>2042</v>
      </c>
      <c r="F78" s="115" t="s">
        <v>2043</v>
      </c>
      <c r="G78" s="115"/>
      <c r="H78" s="120" t="str">
        <f t="shared" si="2"/>
        <v>ttl_nn_crrnt_lblts = models.DecimalField('非流动负债合计',max_digits=22,decimal_places=4,default=0.0000)</v>
      </c>
      <c r="I78" t="str">
        <f t="shared" si="3"/>
        <v>ttl_nn_crrnt_lblts</v>
      </c>
      <c r="J78" t="e">
        <f>VLOOKUP(D78,Manage_Balance!D:F,3,0)</f>
        <v>#N/A</v>
      </c>
    </row>
    <row r="79" spans="1:10" s="116" customFormat="1" ht="16.2" thickBot="1">
      <c r="A79" s="114">
        <v>78</v>
      </c>
      <c r="B79" s="115" t="s">
        <v>419</v>
      </c>
      <c r="C79" s="115" t="s">
        <v>277</v>
      </c>
      <c r="D79" s="115" t="s">
        <v>320</v>
      </c>
      <c r="E79" s="115" t="s">
        <v>2044</v>
      </c>
      <c r="F79" s="115" t="s">
        <v>2045</v>
      </c>
      <c r="G79" s="115"/>
      <c r="H79" s="120" t="str">
        <f t="shared" si="2"/>
        <v>ttl_lblts = models.DecimalField('负债合计',max_digits=22,decimal_places=4,default=0.0000)</v>
      </c>
      <c r="I79" t="str">
        <f t="shared" si="3"/>
        <v>ttl_lblts</v>
      </c>
      <c r="J79" t="e">
        <f>VLOOKUP(D79,Manage_Balance!D:F,3,0)</f>
        <v>#N/A</v>
      </c>
    </row>
    <row r="80" spans="1:10" ht="16.2" thickBot="1">
      <c r="A80" s="112">
        <v>79</v>
      </c>
      <c r="B80" s="113" t="s">
        <v>423</v>
      </c>
      <c r="C80" s="113" t="s">
        <v>277</v>
      </c>
      <c r="D80" s="113" t="s">
        <v>451</v>
      </c>
      <c r="E80" s="113" t="s">
        <v>2092</v>
      </c>
      <c r="F80" s="113" t="s">
        <v>2093</v>
      </c>
      <c r="G80" s="113"/>
      <c r="H80" s="120" t="str">
        <f t="shared" si="2"/>
        <v>pd_n_cptl = models.DecimalField('股本',max_digits=22,decimal_places=4,default=0.0000)</v>
      </c>
      <c r="I80" t="str">
        <f t="shared" si="3"/>
        <v>pd_n_cptl</v>
      </c>
      <c r="J80" t="str">
        <f>VLOOKUP(D80,Manage_Balance!D:F,3,0)</f>
        <v>Pd_n_Cptl</v>
      </c>
    </row>
    <row r="81" spans="1:10" ht="16.2" thickBot="1">
      <c r="A81" s="112">
        <v>80</v>
      </c>
      <c r="B81" s="113" t="s">
        <v>424</v>
      </c>
      <c r="C81" s="113" t="s">
        <v>277</v>
      </c>
      <c r="D81" s="113" t="s">
        <v>321</v>
      </c>
      <c r="E81" s="113" t="s">
        <v>2047</v>
      </c>
      <c r="F81" s="113" t="s">
        <v>2048</v>
      </c>
      <c r="G81" s="113"/>
      <c r="H81" s="120" t="str">
        <f t="shared" si="2"/>
        <v>othr_eqty_instrmnts = models.DecimalField('其他权益工具',max_digits=22,decimal_places=4,default=0.0000)</v>
      </c>
      <c r="I81" t="str">
        <f t="shared" si="3"/>
        <v>othr_eqty_instrmnts</v>
      </c>
      <c r="J81" t="str">
        <f>VLOOKUP(D81,Manage_Balance!D:F,3,0)</f>
        <v>Othr_Eqty_Instrmnts</v>
      </c>
    </row>
    <row r="82" spans="1:10" ht="16.2" thickBot="1">
      <c r="A82" s="112">
        <v>83</v>
      </c>
      <c r="B82" s="113" t="s">
        <v>425</v>
      </c>
      <c r="C82" s="113" t="s">
        <v>277</v>
      </c>
      <c r="D82" s="113" t="s">
        <v>322</v>
      </c>
      <c r="E82" s="113" t="s">
        <v>2049</v>
      </c>
      <c r="F82" s="113" t="s">
        <v>2050</v>
      </c>
      <c r="G82" s="113"/>
      <c r="H82" s="120" t="str">
        <f t="shared" si="2"/>
        <v>cptl_rsrv = models.DecimalField('资本公积',max_digits=22,decimal_places=4,default=0.0000)</v>
      </c>
      <c r="I82" t="str">
        <f t="shared" si="3"/>
        <v>cptl_rsrv</v>
      </c>
      <c r="J82" t="str">
        <f>VLOOKUP(D82,Manage_Balance!D:F,3,0)</f>
        <v>Cptl_Rsrv</v>
      </c>
    </row>
    <row r="83" spans="1:10" ht="16.2" thickBot="1">
      <c r="A83" s="112">
        <v>84</v>
      </c>
      <c r="B83" s="113" t="s">
        <v>426</v>
      </c>
      <c r="C83" s="113" t="s">
        <v>277</v>
      </c>
      <c r="D83" s="113" t="s">
        <v>452</v>
      </c>
      <c r="E83" s="113" t="s">
        <v>2051</v>
      </c>
      <c r="F83" s="113" t="s">
        <v>2094</v>
      </c>
      <c r="G83" s="113"/>
      <c r="H83" s="120" t="str">
        <f t="shared" si="2"/>
        <v>lss_trsry_shr = models.DecimalField('减：库存股',max_digits=22,decimal_places=4,default=0.0000)</v>
      </c>
      <c r="I83" t="str">
        <f t="shared" si="3"/>
        <v>lss_trsry_shr</v>
      </c>
      <c r="J83" t="str">
        <f>VLOOKUP(D83,Manage_Balance!D:F,3,0)</f>
        <v>Lss_trsry_Shr</v>
      </c>
    </row>
    <row r="84" spans="1:10" ht="16.2" thickBot="1">
      <c r="A84" s="112">
        <v>85</v>
      </c>
      <c r="B84" s="113" t="s">
        <v>427</v>
      </c>
      <c r="C84" s="113" t="s">
        <v>277</v>
      </c>
      <c r="D84" s="113" t="s">
        <v>2052</v>
      </c>
      <c r="E84" s="113" t="s">
        <v>2054</v>
      </c>
      <c r="F84" s="113" t="s">
        <v>2055</v>
      </c>
      <c r="G84" s="113"/>
      <c r="H84" s="120" t="str">
        <f t="shared" si="2"/>
        <v>othr_cmprhnsv_incm = models.DecimalField('其他综合收益',max_digits=22,decimal_places=4,default=0.0000)</v>
      </c>
      <c r="I84" t="str">
        <f t="shared" si="3"/>
        <v>othr_cmprhnsv_incm</v>
      </c>
      <c r="J84" t="str">
        <f>VLOOKUP(D84,Manage_Balance!D:F,3,0)</f>
        <v>Othr_Cmprhnsv_Incm</v>
      </c>
    </row>
    <row r="85" spans="1:10" ht="16.2" thickBot="1">
      <c r="A85" s="112">
        <v>86</v>
      </c>
      <c r="B85" s="113" t="s">
        <v>428</v>
      </c>
      <c r="C85" s="113" t="s">
        <v>277</v>
      </c>
      <c r="D85" s="113" t="s">
        <v>326</v>
      </c>
      <c r="E85" s="113" t="s">
        <v>2056</v>
      </c>
      <c r="F85" s="113" t="s">
        <v>2057</v>
      </c>
      <c r="G85" s="113"/>
      <c r="H85" s="120" t="str">
        <f t="shared" si="2"/>
        <v>spcl_rsrv = models.DecimalField('专项储备',max_digits=22,decimal_places=4,default=0.0000)</v>
      </c>
      <c r="I85" t="str">
        <f t="shared" si="3"/>
        <v>spcl_rsrv</v>
      </c>
      <c r="J85" t="str">
        <f>VLOOKUP(D85,Manage_Balance!D:F,3,0)</f>
        <v>Spcl_Rsrv</v>
      </c>
    </row>
    <row r="86" spans="1:10" ht="16.2" thickBot="1">
      <c r="A86" s="112">
        <v>87</v>
      </c>
      <c r="B86" s="113" t="s">
        <v>429</v>
      </c>
      <c r="C86" s="113" t="s">
        <v>277</v>
      </c>
      <c r="D86" s="113" t="s">
        <v>323</v>
      </c>
      <c r="E86" s="113" t="s">
        <v>2058</v>
      </c>
      <c r="F86" s="113" t="s">
        <v>2059</v>
      </c>
      <c r="G86" s="113"/>
      <c r="H86" s="120" t="str">
        <f t="shared" si="2"/>
        <v>srpls_rsrv = models.DecimalField('盈余公积',max_digits=22,decimal_places=4,default=0.0000)</v>
      </c>
      <c r="I86" t="str">
        <f t="shared" si="3"/>
        <v>srpls_rsrv</v>
      </c>
      <c r="J86" t="str">
        <f>VLOOKUP(D86,Manage_Balance!D:F,3,0)</f>
        <v>Srpls_Rsrv</v>
      </c>
    </row>
    <row r="87" spans="1:10" ht="16.2" thickBot="1">
      <c r="A87" s="112">
        <v>88</v>
      </c>
      <c r="B87" s="113" t="s">
        <v>430</v>
      </c>
      <c r="C87" s="113" t="s">
        <v>277</v>
      </c>
      <c r="D87" s="113" t="s">
        <v>324</v>
      </c>
      <c r="E87" s="113" t="s">
        <v>2060</v>
      </c>
      <c r="F87" s="113" t="s">
        <v>2061</v>
      </c>
      <c r="G87" s="113"/>
      <c r="H87" s="120" t="str">
        <f t="shared" si="2"/>
        <v>gnrl_rsk_prprtn = models.DecimalField('一般风险准备',max_digits=22,decimal_places=4,default=0.0000)</v>
      </c>
      <c r="I87" t="str">
        <f t="shared" si="3"/>
        <v>gnrl_rsk_prprtn</v>
      </c>
      <c r="J87" t="str">
        <f>VLOOKUP(D87,Manage_Balance!D:F,3,0)</f>
        <v>Gnrl_Rsk_Prprtn</v>
      </c>
    </row>
    <row r="88" spans="1:10" ht="16.2" thickBot="1">
      <c r="A88" s="112">
        <v>89</v>
      </c>
      <c r="B88" s="113" t="s">
        <v>431</v>
      </c>
      <c r="C88" s="113" t="s">
        <v>277</v>
      </c>
      <c r="D88" s="113" t="s">
        <v>325</v>
      </c>
      <c r="E88" s="113" t="s">
        <v>2062</v>
      </c>
      <c r="F88" s="113" t="s">
        <v>2063</v>
      </c>
      <c r="G88" s="113"/>
      <c r="H88" s="120" t="str">
        <f t="shared" si="2"/>
        <v>undstrbtd_prft = models.DecimalField('未分配利润',max_digits=22,decimal_places=4,default=0.0000)</v>
      </c>
      <c r="I88" t="str">
        <f t="shared" si="3"/>
        <v>undstrbtd_prft</v>
      </c>
      <c r="J88" t="str">
        <f>VLOOKUP(D88,Manage_Balance!D:F,3,0)</f>
        <v>Undstrbtd_Prft</v>
      </c>
    </row>
    <row r="89" spans="1:10" s="116" customFormat="1" ht="16.2" thickBot="1">
      <c r="A89" s="114">
        <v>90</v>
      </c>
      <c r="B89" s="115" t="s">
        <v>422</v>
      </c>
      <c r="C89" s="115" t="s">
        <v>277</v>
      </c>
      <c r="D89" s="115" t="s">
        <v>453</v>
      </c>
      <c r="E89" s="115" t="s">
        <v>2064</v>
      </c>
      <c r="F89" s="115" t="s">
        <v>2089</v>
      </c>
      <c r="G89" s="115"/>
      <c r="H89" s="120" t="str">
        <f t="shared" si="2"/>
        <v>atrbt_t_ownrs_eqty_of_prnt = models.DecimalField('归属于母公司股东权益合计',max_digits=22,decimal_places=4,default=0.0000)</v>
      </c>
      <c r="I89" t="str">
        <f t="shared" si="3"/>
        <v>atrbt_t_ownrs_eqty_of_prnt</v>
      </c>
      <c r="J89" t="str">
        <f>VLOOKUP(D89,Manage_Balance!D:F,3,0)</f>
        <v>Atrbt_T_Ownrs_Eqty_Of_Prnt</v>
      </c>
    </row>
    <row r="90" spans="1:10" ht="16.2" thickBot="1">
      <c r="A90" s="112">
        <v>91</v>
      </c>
      <c r="B90" s="113" t="s">
        <v>432</v>
      </c>
      <c r="C90" s="113" t="s">
        <v>277</v>
      </c>
      <c r="D90" s="113" t="s">
        <v>328</v>
      </c>
      <c r="E90" s="113" t="s">
        <v>2065</v>
      </c>
      <c r="F90" s="113" t="s">
        <v>2066</v>
      </c>
      <c r="G90" s="113"/>
      <c r="H90" s="120" t="str">
        <f t="shared" si="2"/>
        <v>mnrty_eqty = models.DecimalField('少数股东权益',max_digits=22,decimal_places=4,default=0.0000)</v>
      </c>
      <c r="I90" t="str">
        <f t="shared" si="3"/>
        <v>mnrty_eqty</v>
      </c>
      <c r="J90" t="str">
        <f>VLOOKUP(D90,Manage_Balance!D:F,3,0)</f>
        <v>Mnrty_Eqty</v>
      </c>
    </row>
    <row r="91" spans="1:10" s="116" customFormat="1" ht="16.2" thickBot="1">
      <c r="A91" s="114">
        <v>92</v>
      </c>
      <c r="B91" s="115" t="s">
        <v>433</v>
      </c>
      <c r="C91" s="115" t="s">
        <v>277</v>
      </c>
      <c r="D91" s="115" t="s">
        <v>420</v>
      </c>
      <c r="E91" s="115" t="s">
        <v>2067</v>
      </c>
      <c r="F91" s="115" t="s">
        <v>2090</v>
      </c>
      <c r="G91" s="115"/>
      <c r="H91" s="120" t="str">
        <f t="shared" si="2"/>
        <v>ttl_ownrs_eqty = models.DecimalField('股东权益合计',max_digits=22,decimal_places=4,default=0.0000)</v>
      </c>
      <c r="I91" t="str">
        <f t="shared" si="3"/>
        <v>ttl_ownrs_eqty</v>
      </c>
      <c r="J91" t="str">
        <f>VLOOKUP(D91,Manage_Balance!D:F,3,0)</f>
        <v>Ttl_Ownrs_Eqty</v>
      </c>
    </row>
    <row r="92" spans="1:10" s="116" customFormat="1" ht="16.2" thickBot="1">
      <c r="A92" s="114">
        <v>93</v>
      </c>
      <c r="B92" s="115" t="s">
        <v>434</v>
      </c>
      <c r="C92" s="115" t="s">
        <v>277</v>
      </c>
      <c r="D92" s="115" t="s">
        <v>421</v>
      </c>
      <c r="E92" s="115" t="s">
        <v>2068</v>
      </c>
      <c r="F92" s="115" t="s">
        <v>2091</v>
      </c>
      <c r="G92" s="115"/>
      <c r="H92" s="120" t="str">
        <f t="shared" si="2"/>
        <v>ttl_lblts_and_ownrs_eqty = models.DecimalField('负债和股东权益总计',max_digits=22,decimal_places=4,default=0.0000)</v>
      </c>
      <c r="I92" t="str">
        <f t="shared" si="3"/>
        <v>ttl_lblts_and_ownrs_eqty</v>
      </c>
      <c r="J92" t="e">
        <f>VLOOKUP(D92,Manage_Balance!D:F,3,0)</f>
        <v>#N/A</v>
      </c>
    </row>
  </sheetData>
  <phoneticPr fontId="3" type="noConversion"/>
  <pageMargins left="0.7" right="0.7" top="0.75" bottom="0.75" header="0.3" footer="0.3"/>
  <pageSetup paperSize="9" orientation="portrait" horizontalDpi="4294967293" verticalDpi="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7" sqref="A1:E7"/>
    </sheetView>
  </sheetViews>
  <sheetFormatPr defaultRowHeight="14.4"/>
  <cols>
    <col min="2" max="2" width="11.109375" bestFit="1" customWidth="1"/>
    <col min="3" max="3" width="10.44140625" bestFit="1" customWidth="1"/>
    <col min="4" max="4" width="64" customWidth="1"/>
    <col min="5" max="5" width="89.4414062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1460</v>
      </c>
      <c r="C5" s="113" t="s">
        <v>267</v>
      </c>
      <c r="D5" s="113" t="s">
        <v>844</v>
      </c>
      <c r="E5" s="113"/>
    </row>
    <row r="6" spans="1:5" ht="16.2" thickBot="1">
      <c r="A6" s="112">
        <v>5</v>
      </c>
      <c r="B6" s="113" t="s">
        <v>1456</v>
      </c>
      <c r="C6" s="113" t="s">
        <v>277</v>
      </c>
      <c r="D6" s="113" t="s">
        <v>933</v>
      </c>
      <c r="E6" s="113"/>
    </row>
    <row r="7" spans="1:5" ht="16.2" thickBot="1">
      <c r="A7" s="112">
        <v>6</v>
      </c>
      <c r="B7" s="113" t="s">
        <v>1457</v>
      </c>
      <c r="C7" s="113" t="s">
        <v>277</v>
      </c>
      <c r="D7" s="113" t="s">
        <v>1455</v>
      </c>
      <c r="E7" s="113"/>
    </row>
  </sheetData>
  <phoneticPr fontId="3"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9" sqref="E19"/>
    </sheetView>
  </sheetViews>
  <sheetFormatPr defaultRowHeight="14.4"/>
  <cols>
    <col min="1" max="1" width="5.5546875" bestFit="1" customWidth="1"/>
    <col min="2" max="2" width="11.44140625" bestFit="1" customWidth="1"/>
    <col min="3" max="3" width="10.44140625" bestFit="1" customWidth="1"/>
    <col min="4" max="4" width="9.5546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1469</v>
      </c>
      <c r="C5" s="113" t="s">
        <v>267</v>
      </c>
      <c r="D5" s="113" t="s">
        <v>1464</v>
      </c>
      <c r="E5" s="113"/>
    </row>
    <row r="6" spans="1:5" ht="16.2" thickBot="1">
      <c r="A6" s="112">
        <v>5</v>
      </c>
      <c r="B6" s="113" t="s">
        <v>1470</v>
      </c>
      <c r="C6" s="113" t="s">
        <v>277</v>
      </c>
      <c r="D6" s="113" t="s">
        <v>1465</v>
      </c>
      <c r="E6" s="113"/>
    </row>
    <row r="7" spans="1:5" ht="16.2" thickBot="1">
      <c r="A7" s="112">
        <v>6</v>
      </c>
      <c r="B7" s="113" t="s">
        <v>1471</v>
      </c>
      <c r="C7" s="113" t="s">
        <v>277</v>
      </c>
      <c r="D7" s="113" t="s">
        <v>1466</v>
      </c>
      <c r="E7" s="113"/>
    </row>
    <row r="8" spans="1:5" ht="16.2" thickBot="1">
      <c r="A8" s="112">
        <v>7</v>
      </c>
      <c r="B8" s="113" t="s">
        <v>1472</v>
      </c>
      <c r="C8" s="113" t="s">
        <v>1468</v>
      </c>
      <c r="D8" s="113" t="s">
        <v>1467</v>
      </c>
      <c r="E8" s="113"/>
    </row>
  </sheetData>
  <phoneticPr fontId="3"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4" sqref="D24"/>
    </sheetView>
  </sheetViews>
  <sheetFormatPr defaultRowHeight="14.4"/>
  <cols>
    <col min="1" max="1" width="5.5546875" bestFit="1" customWidth="1"/>
    <col min="2" max="2" width="13.88671875" bestFit="1" customWidth="1"/>
    <col min="3" max="3" width="10.21875" bestFit="1" customWidth="1"/>
    <col min="4" max="4" width="28"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1426</v>
      </c>
      <c r="C2" s="113" t="s">
        <v>645</v>
      </c>
      <c r="D2" s="113" t="s">
        <v>1422</v>
      </c>
      <c r="E2" s="113"/>
    </row>
    <row r="3" spans="1:5" ht="16.2" thickBot="1">
      <c r="A3" s="113">
        <v>2</v>
      </c>
      <c r="B3" s="113" t="s">
        <v>1427</v>
      </c>
      <c r="C3" s="113" t="s">
        <v>645</v>
      </c>
      <c r="D3" s="113" t="s">
        <v>1423</v>
      </c>
      <c r="E3" s="113"/>
    </row>
    <row r="4" spans="1:5" ht="16.2" thickBot="1">
      <c r="A4" s="113">
        <v>3</v>
      </c>
      <c r="B4" s="113" t="s">
        <v>1428</v>
      </c>
      <c r="C4" s="113" t="s">
        <v>645</v>
      </c>
      <c r="D4" s="113" t="s">
        <v>1424</v>
      </c>
      <c r="E4" s="113"/>
    </row>
    <row r="5" spans="1:5" ht="16.2" thickBot="1">
      <c r="A5" s="113">
        <v>4</v>
      </c>
      <c r="B5" s="113" t="s">
        <v>1429</v>
      </c>
      <c r="C5" s="113" t="s">
        <v>645</v>
      </c>
      <c r="D5" s="113" t="s">
        <v>1431</v>
      </c>
      <c r="E5" s="113"/>
    </row>
    <row r="6" spans="1:5" ht="16.2" thickBot="1">
      <c r="A6" s="113">
        <v>5</v>
      </c>
      <c r="B6" s="113" t="s">
        <v>1430</v>
      </c>
      <c r="C6" s="113" t="s">
        <v>645</v>
      </c>
      <c r="D6" s="113" t="s">
        <v>699</v>
      </c>
      <c r="E6" s="113"/>
    </row>
  </sheetData>
  <phoneticPr fontId="3"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A1:E4"/>
    </sheetView>
  </sheetViews>
  <sheetFormatPr defaultRowHeight="14.4"/>
  <cols>
    <col min="2" max="2" width="26.109375" customWidth="1"/>
    <col min="3" max="3" width="20.5546875" customWidth="1"/>
    <col min="4" max="4" width="35.33203125" customWidth="1"/>
  </cols>
  <sheetData>
    <row r="1" spans="1:5" ht="16.2" thickBot="1">
      <c r="A1" s="110" t="s">
        <v>261</v>
      </c>
      <c r="B1" s="111" t="s">
        <v>262</v>
      </c>
      <c r="C1" s="111" t="s">
        <v>263</v>
      </c>
      <c r="D1" s="111" t="s">
        <v>264</v>
      </c>
      <c r="E1" s="111" t="s">
        <v>265</v>
      </c>
    </row>
    <row r="2" spans="1:5" ht="16.2" thickBot="1">
      <c r="A2" s="113">
        <v>1</v>
      </c>
      <c r="B2" s="113" t="s">
        <v>1443</v>
      </c>
      <c r="C2" s="113" t="s">
        <v>645</v>
      </c>
      <c r="D2" s="113" t="s">
        <v>1440</v>
      </c>
      <c r="E2" s="113"/>
    </row>
    <row r="3" spans="1:5" ht="16.2" thickBot="1">
      <c r="A3" s="113">
        <v>2</v>
      </c>
      <c r="B3" s="113" t="s">
        <v>1444</v>
      </c>
      <c r="C3" s="113" t="s">
        <v>645</v>
      </c>
      <c r="D3" s="113" t="s">
        <v>1441</v>
      </c>
      <c r="E3" s="113"/>
    </row>
    <row r="4" spans="1:5" ht="16.2" thickBot="1">
      <c r="A4" s="113">
        <v>3</v>
      </c>
      <c r="B4" s="113" t="s">
        <v>1445</v>
      </c>
      <c r="C4" s="113" t="s">
        <v>645</v>
      </c>
      <c r="D4" s="113" t="s">
        <v>699</v>
      </c>
      <c r="E4" s="113"/>
    </row>
  </sheetData>
  <phoneticPr fontId="3"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G27" sqref="G27"/>
    </sheetView>
  </sheetViews>
  <sheetFormatPr defaultRowHeight="14.4"/>
  <cols>
    <col min="2" max="2" width="20.6640625" customWidth="1"/>
    <col min="3" max="3" width="16.77734375" customWidth="1"/>
    <col min="4" max="4" width="18.33203125" bestFit="1" customWidth="1"/>
  </cols>
  <sheetData>
    <row r="1" spans="1:5" ht="16.2" thickBot="1">
      <c r="A1" s="110" t="s">
        <v>261</v>
      </c>
      <c r="B1" s="111" t="s">
        <v>262</v>
      </c>
      <c r="C1" s="111" t="s">
        <v>263</v>
      </c>
      <c r="D1" s="111" t="s">
        <v>264</v>
      </c>
      <c r="E1" s="111" t="s">
        <v>265</v>
      </c>
    </row>
    <row r="2" spans="1:5" ht="16.2" thickBot="1">
      <c r="A2" s="113">
        <v>1</v>
      </c>
      <c r="B2" s="113" t="s">
        <v>1461</v>
      </c>
      <c r="C2" s="113" t="s">
        <v>645</v>
      </c>
      <c r="D2" s="113" t="s">
        <v>1458</v>
      </c>
      <c r="E2" s="113"/>
    </row>
    <row r="3" spans="1:5" ht="16.2" thickBot="1">
      <c r="A3" s="113">
        <v>2</v>
      </c>
      <c r="B3" s="113" t="s">
        <v>1462</v>
      </c>
      <c r="C3" s="113" t="s">
        <v>645</v>
      </c>
      <c r="D3" s="113" t="s">
        <v>1459</v>
      </c>
      <c r="E3" s="113"/>
    </row>
    <row r="4" spans="1:5" ht="16.2" thickBot="1">
      <c r="A4" s="113">
        <v>3</v>
      </c>
      <c r="B4" s="113" t="s">
        <v>1463</v>
      </c>
      <c r="C4" s="113" t="s">
        <v>645</v>
      </c>
      <c r="D4" s="113" t="s">
        <v>699</v>
      </c>
      <c r="E4" s="113"/>
    </row>
  </sheetData>
  <phoneticPr fontId="3"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I13" sqref="I13"/>
    </sheetView>
  </sheetViews>
  <sheetFormatPr defaultRowHeight="14.4"/>
  <cols>
    <col min="2" max="2" width="11.21875" bestFit="1" customWidth="1"/>
    <col min="3" max="3" width="10.44140625" bestFit="1" customWidth="1"/>
    <col min="4" max="4" width="9.5546875" bestFit="1" customWidth="1"/>
    <col min="5" max="5" width="65.88671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1474</v>
      </c>
      <c r="C5" s="113" t="s">
        <v>267</v>
      </c>
      <c r="D5" s="113" t="s">
        <v>1473</v>
      </c>
      <c r="E5" s="113"/>
    </row>
    <row r="6" spans="1:5" ht="16.2" thickBot="1">
      <c r="A6" s="112">
        <v>5</v>
      </c>
      <c r="B6" s="113" t="s">
        <v>1475</v>
      </c>
      <c r="C6" s="113" t="s">
        <v>277</v>
      </c>
      <c r="D6" s="113" t="s">
        <v>1465</v>
      </c>
      <c r="E6" s="113"/>
    </row>
    <row r="7" spans="1:5" ht="16.2" thickBot="1">
      <c r="A7" s="112">
        <v>6</v>
      </c>
      <c r="B7" s="113" t="s">
        <v>1476</v>
      </c>
      <c r="C7" s="113" t="s">
        <v>277</v>
      </c>
      <c r="D7" s="113" t="s">
        <v>1466</v>
      </c>
      <c r="E7" s="113"/>
    </row>
    <row r="8" spans="1:5" ht="16.2" thickBot="1">
      <c r="A8" s="112">
        <v>7</v>
      </c>
      <c r="B8" s="113" t="s">
        <v>1477</v>
      </c>
      <c r="C8" s="113" t="s">
        <v>1468</v>
      </c>
      <c r="D8" s="113" t="s">
        <v>1467</v>
      </c>
      <c r="E8" s="113"/>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pane xSplit="1" ySplit="1" topLeftCell="B2" activePane="bottomRight" state="frozen"/>
      <selection pane="topRight" activeCell="B1" sqref="B1"/>
      <selection pane="bottomLeft" activeCell="A2" sqref="A2"/>
      <selection pane="bottomRight" sqref="A1:B1048576"/>
    </sheetView>
  </sheetViews>
  <sheetFormatPr defaultRowHeight="14.4"/>
  <cols>
    <col min="1" max="1" width="42.44140625" bestFit="1" customWidth="1"/>
    <col min="2" max="2" width="26.88671875" bestFit="1" customWidth="1"/>
  </cols>
  <sheetData>
    <row r="1" spans="1:2" ht="15" thickBot="1">
      <c r="A1" s="122" t="s">
        <v>2124</v>
      </c>
      <c r="B1" s="122" t="s">
        <v>2070</v>
      </c>
    </row>
    <row r="2" spans="1:2" ht="16.2" thickBot="1">
      <c r="A2" s="113" t="s">
        <v>2267</v>
      </c>
      <c r="B2" s="113" t="s">
        <v>2268</v>
      </c>
    </row>
    <row r="3" spans="1:2" ht="16.2" thickBot="1">
      <c r="A3" s="113" t="s">
        <v>2269</v>
      </c>
      <c r="B3" s="113" t="s">
        <v>2270</v>
      </c>
    </row>
    <row r="4" spans="1:2" ht="16.2" thickBot="1">
      <c r="A4" s="113" t="s">
        <v>456</v>
      </c>
      <c r="B4" s="113" t="s">
        <v>2271</v>
      </c>
    </row>
    <row r="5" spans="1:2" ht="16.2" thickBot="1">
      <c r="A5" s="113" t="s">
        <v>458</v>
      </c>
      <c r="B5" s="113" t="s">
        <v>2272</v>
      </c>
    </row>
    <row r="6" spans="1:2" ht="16.2" thickBot="1">
      <c r="A6" s="113" t="s">
        <v>459</v>
      </c>
      <c r="B6" s="113" t="s">
        <v>2273</v>
      </c>
    </row>
    <row r="7" spans="1:2" ht="16.2" thickBot="1">
      <c r="A7" s="113" t="s">
        <v>2274</v>
      </c>
      <c r="B7" s="113" t="s">
        <v>2275</v>
      </c>
    </row>
    <row r="8" spans="1:2" ht="16.2" thickBot="1">
      <c r="A8" s="113" t="s">
        <v>2276</v>
      </c>
      <c r="B8" s="113" t="s">
        <v>2277</v>
      </c>
    </row>
    <row r="9" spans="1:2" ht="16.2" thickBot="1">
      <c r="A9" s="113" t="s">
        <v>457</v>
      </c>
      <c r="B9" s="113" t="s">
        <v>2278</v>
      </c>
    </row>
    <row r="10" spans="1:2" ht="16.2" thickBot="1">
      <c r="A10" s="113" t="s">
        <v>460</v>
      </c>
      <c r="B10" s="113" t="s">
        <v>2279</v>
      </c>
    </row>
    <row r="11" spans="1:2" ht="16.2" thickBot="1">
      <c r="A11" s="113" t="s">
        <v>461</v>
      </c>
      <c r="B11" s="113" t="s">
        <v>2280</v>
      </c>
    </row>
    <row r="12" spans="1:2" ht="16.2" thickBot="1">
      <c r="A12" s="113" t="s">
        <v>462</v>
      </c>
      <c r="B12" s="113" t="s">
        <v>2281</v>
      </c>
    </row>
    <row r="13" spans="1:2" ht="16.2" thickBot="1">
      <c r="A13" s="113" t="s">
        <v>512</v>
      </c>
      <c r="B13" s="113" t="s">
        <v>2282</v>
      </c>
    </row>
    <row r="14" spans="1:2" ht="16.2" thickBot="1">
      <c r="A14" s="113" t="s">
        <v>463</v>
      </c>
      <c r="B14" s="113" t="s">
        <v>2283</v>
      </c>
    </row>
    <row r="15" spans="1:2" ht="16.2" thickBot="1">
      <c r="A15" s="113" t="s">
        <v>464</v>
      </c>
      <c r="B15" s="113" t="s">
        <v>2284</v>
      </c>
    </row>
    <row r="16" spans="1:2" ht="16.2" thickBot="1">
      <c r="A16" s="113" t="s">
        <v>513</v>
      </c>
      <c r="B16" s="113" t="s">
        <v>2285</v>
      </c>
    </row>
    <row r="17" spans="1:2" ht="16.2" thickBot="1">
      <c r="A17" s="113" t="s">
        <v>465</v>
      </c>
      <c r="B17" s="113" t="s">
        <v>2286</v>
      </c>
    </row>
    <row r="18" spans="1:2" ht="16.2" thickBot="1">
      <c r="A18" s="113" t="s">
        <v>466</v>
      </c>
      <c r="B18" s="113" t="s">
        <v>2287</v>
      </c>
    </row>
    <row r="19" spans="1:2" ht="16.2" thickBot="1">
      <c r="A19" s="113" t="s">
        <v>467</v>
      </c>
      <c r="B19" s="113" t="s">
        <v>2288</v>
      </c>
    </row>
    <row r="20" spans="1:2" ht="16.2" thickBot="1">
      <c r="A20" s="113" t="s">
        <v>468</v>
      </c>
      <c r="B20" s="113" t="s">
        <v>2289</v>
      </c>
    </row>
    <row r="21" spans="1:2" ht="16.2" thickBot="1">
      <c r="A21" s="113" t="s">
        <v>2290</v>
      </c>
      <c r="B21" s="113" t="s">
        <v>2315</v>
      </c>
    </row>
    <row r="22" spans="1:2" ht="16.2" thickBot="1">
      <c r="A22" s="113" t="s">
        <v>1779</v>
      </c>
      <c r="B22" s="113" t="s">
        <v>2291</v>
      </c>
    </row>
    <row r="23" spans="1:2" ht="16.2" thickBot="1">
      <c r="A23" s="113" t="s">
        <v>2292</v>
      </c>
      <c r="B23" s="113" t="s">
        <v>2293</v>
      </c>
    </row>
    <row r="24" spans="1:2" ht="16.2" thickBot="1">
      <c r="A24" s="113" t="s">
        <v>2294</v>
      </c>
      <c r="B24" s="113" t="s">
        <v>2295</v>
      </c>
    </row>
    <row r="25" spans="1:2" ht="16.2" thickBot="1">
      <c r="A25" s="113" t="s">
        <v>514</v>
      </c>
      <c r="B25" s="113" t="s">
        <v>2296</v>
      </c>
    </row>
    <row r="26" spans="1:2" ht="16.2" thickBot="1">
      <c r="A26" s="113" t="s">
        <v>2297</v>
      </c>
      <c r="B26" s="113" t="s">
        <v>2298</v>
      </c>
    </row>
    <row r="27" spans="1:2" ht="16.2" thickBot="1">
      <c r="A27" s="113" t="s">
        <v>1780</v>
      </c>
      <c r="B27" s="113" t="s">
        <v>2299</v>
      </c>
    </row>
    <row r="28" spans="1:2" ht="16.2" thickBot="1">
      <c r="A28" s="113" t="s">
        <v>1796</v>
      </c>
      <c r="B28" s="113" t="s">
        <v>2300</v>
      </c>
    </row>
    <row r="29" spans="1:2" ht="16.2" thickBot="1">
      <c r="A29" s="113" t="s">
        <v>2301</v>
      </c>
      <c r="B29" s="113" t="s">
        <v>2302</v>
      </c>
    </row>
    <row r="30" spans="1:2" ht="16.2" thickBot="1">
      <c r="A30" s="113" t="s">
        <v>2303</v>
      </c>
      <c r="B30" s="113" t="s">
        <v>2304</v>
      </c>
    </row>
    <row r="31" spans="1:2" ht="16.2" thickBot="1">
      <c r="A31" s="113" t="s">
        <v>2305</v>
      </c>
      <c r="B31" s="113" t="s">
        <v>2316</v>
      </c>
    </row>
    <row r="32" spans="1:2" ht="16.2" thickBot="1">
      <c r="A32" s="113" t="s">
        <v>2306</v>
      </c>
      <c r="B32" s="113" t="s">
        <v>2317</v>
      </c>
    </row>
    <row r="33" spans="1:2" ht="16.2" thickBot="1">
      <c r="A33" s="113" t="s">
        <v>2307</v>
      </c>
      <c r="B33" s="113" t="s">
        <v>2318</v>
      </c>
    </row>
    <row r="34" spans="1:2" ht="16.2" thickBot="1">
      <c r="A34" s="113" t="s">
        <v>2308</v>
      </c>
      <c r="B34" s="113" t="s">
        <v>2319</v>
      </c>
    </row>
    <row r="35" spans="1:2" ht="16.2" thickBot="1">
      <c r="A35" s="113" t="s">
        <v>2309</v>
      </c>
      <c r="B35" s="113" t="s">
        <v>2320</v>
      </c>
    </row>
    <row r="36" spans="1:2" ht="16.2" thickBot="1">
      <c r="A36" s="113" t="s">
        <v>2310</v>
      </c>
      <c r="B36" s="113" t="s">
        <v>2321</v>
      </c>
    </row>
    <row r="37" spans="1:2" ht="16.2" thickBot="1">
      <c r="A37" s="113" t="s">
        <v>515</v>
      </c>
      <c r="B37" s="113" t="s">
        <v>2322</v>
      </c>
    </row>
    <row r="38" spans="1:2" ht="16.2" thickBot="1">
      <c r="A38" s="113" t="s">
        <v>469</v>
      </c>
      <c r="B38" s="113" t="s">
        <v>2323</v>
      </c>
    </row>
    <row r="39" spans="1:2" ht="16.2" thickBot="1">
      <c r="A39" s="113" t="s">
        <v>2311</v>
      </c>
      <c r="B39" s="113" t="s">
        <v>2312</v>
      </c>
    </row>
    <row r="40" spans="1:2" ht="16.2" thickBot="1">
      <c r="A40" s="113" t="s">
        <v>516</v>
      </c>
      <c r="B40" s="113" t="s">
        <v>2324</v>
      </c>
    </row>
    <row r="41" spans="1:2" ht="16.2" thickBot="1">
      <c r="A41" s="113" t="s">
        <v>517</v>
      </c>
      <c r="B41" s="113" t="s">
        <v>2325</v>
      </c>
    </row>
    <row r="42" spans="1:2" ht="16.2" thickBot="1">
      <c r="A42" s="113" t="s">
        <v>2313</v>
      </c>
      <c r="B42" s="113" t="s">
        <v>2326</v>
      </c>
    </row>
    <row r="43" spans="1:2" ht="16.2" thickBot="1">
      <c r="A43" s="113" t="s">
        <v>2314</v>
      </c>
      <c r="B43" s="113" t="s">
        <v>2327</v>
      </c>
    </row>
    <row r="44" spans="1:2" ht="16.2" thickBot="1">
      <c r="A44" t="s">
        <v>2488</v>
      </c>
      <c r="B44" s="113" t="s">
        <v>2268</v>
      </c>
    </row>
    <row r="45" spans="1:2" ht="16.2" thickBot="1">
      <c r="A45" t="s">
        <v>2489</v>
      </c>
      <c r="B45" s="113" t="s">
        <v>2275</v>
      </c>
    </row>
    <row r="46" spans="1:2" ht="16.2" thickBot="1">
      <c r="A46" t="s">
        <v>1786</v>
      </c>
      <c r="B46" s="113" t="s">
        <v>2285</v>
      </c>
    </row>
    <row r="47" spans="1:2" ht="16.2" thickBot="1">
      <c r="A47" t="s">
        <v>2491</v>
      </c>
      <c r="B47" s="113" t="s">
        <v>2298</v>
      </c>
    </row>
    <row r="48" spans="1:2" ht="16.2" thickBot="1">
      <c r="A48" t="s">
        <v>2492</v>
      </c>
      <c r="B48" s="113" t="s">
        <v>2299</v>
      </c>
    </row>
    <row r="49" spans="1:2" ht="16.2" thickBot="1">
      <c r="A49" t="s">
        <v>2493</v>
      </c>
      <c r="B49" s="113" t="s">
        <v>2300</v>
      </c>
    </row>
    <row r="50" spans="1:2" ht="16.2" thickBot="1">
      <c r="A50" t="s">
        <v>2495</v>
      </c>
      <c r="B50" s="113" t="s">
        <v>2302</v>
      </c>
    </row>
    <row r="51" spans="1:2" ht="16.2" thickBot="1">
      <c r="A51" t="s">
        <v>2496</v>
      </c>
      <c r="B51" s="113" t="s">
        <v>2304</v>
      </c>
    </row>
    <row r="52" spans="1:2" ht="16.2" thickBot="1">
      <c r="A52" t="s">
        <v>2497</v>
      </c>
      <c r="B52" s="113" t="s">
        <v>2316</v>
      </c>
    </row>
    <row r="53" spans="1:2" ht="16.2" thickBot="1">
      <c r="A53" t="s">
        <v>2498</v>
      </c>
      <c r="B53" s="113" t="s">
        <v>2320</v>
      </c>
    </row>
    <row r="54" spans="1:2" ht="16.2" thickBot="1">
      <c r="A54" t="s">
        <v>2500</v>
      </c>
      <c r="B54" s="113" t="s">
        <v>2326</v>
      </c>
    </row>
    <row r="55" spans="1:2" ht="16.2" thickBot="1">
      <c r="A55" t="s">
        <v>2501</v>
      </c>
      <c r="B55" s="113" t="s">
        <v>2327</v>
      </c>
    </row>
    <row r="56" spans="1:2" ht="16.2" thickBot="1">
      <c r="A56" t="s">
        <v>2502</v>
      </c>
      <c r="B56" s="113" t="s">
        <v>2321</v>
      </c>
    </row>
    <row r="57" spans="1:2" ht="16.2" thickBot="1">
      <c r="A57" t="s">
        <v>2503</v>
      </c>
      <c r="B57" s="113" t="s">
        <v>2312</v>
      </c>
    </row>
    <row r="58" spans="1:2" ht="16.2" thickBot="1">
      <c r="A58" t="s">
        <v>2504</v>
      </c>
      <c r="B58" s="113" t="s">
        <v>2324</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sqref="A1:B1"/>
    </sheetView>
  </sheetViews>
  <sheetFormatPr defaultColWidth="43.6640625" defaultRowHeight="14.4"/>
  <cols>
    <col min="1" max="1" width="42.44140625" bestFit="1" customWidth="1"/>
    <col min="2" max="2" width="36.88671875" customWidth="1"/>
  </cols>
  <sheetData>
    <row r="1" spans="1:2" ht="16.2" thickBot="1">
      <c r="A1" s="111" t="s">
        <v>2215</v>
      </c>
      <c r="B1" s="111" t="s">
        <v>2505</v>
      </c>
    </row>
    <row r="2" spans="1:2" ht="16.2" thickBot="1">
      <c r="A2" s="113" t="s">
        <v>268</v>
      </c>
      <c r="B2" s="113" t="s">
        <v>2212</v>
      </c>
    </row>
    <row r="3" spans="1:2" ht="16.2" thickBot="1">
      <c r="A3" s="113" t="s">
        <v>272</v>
      </c>
      <c r="B3" s="113" t="s">
        <v>2214</v>
      </c>
    </row>
    <row r="4" spans="1:2" ht="16.2" thickBot="1">
      <c r="A4" s="113" t="s">
        <v>275</v>
      </c>
      <c r="B4" s="113" t="s">
        <v>2213</v>
      </c>
    </row>
    <row r="5" spans="1:2" ht="16.2" thickBot="1">
      <c r="A5" s="113" t="s">
        <v>2267</v>
      </c>
      <c r="B5" s="113" t="s">
        <v>2268</v>
      </c>
    </row>
    <row r="6" spans="1:2" ht="16.2" thickBot="1">
      <c r="A6" s="113" t="s">
        <v>2269</v>
      </c>
      <c r="B6" s="113" t="s">
        <v>2270</v>
      </c>
    </row>
    <row r="7" spans="1:2" ht="16.2" thickBot="1">
      <c r="A7" s="113" t="s">
        <v>456</v>
      </c>
      <c r="B7" s="113" t="s">
        <v>2271</v>
      </c>
    </row>
    <row r="8" spans="1:2" ht="16.2" thickBot="1">
      <c r="A8" s="113" t="s">
        <v>458</v>
      </c>
      <c r="B8" s="113" t="s">
        <v>2272</v>
      </c>
    </row>
    <row r="9" spans="1:2" ht="16.2" thickBot="1">
      <c r="A9" s="113" t="s">
        <v>459</v>
      </c>
      <c r="B9" s="113" t="s">
        <v>2273</v>
      </c>
    </row>
    <row r="10" spans="1:2" ht="16.2" thickBot="1">
      <c r="A10" s="113" t="s">
        <v>2274</v>
      </c>
      <c r="B10" s="113" t="s">
        <v>2275</v>
      </c>
    </row>
    <row r="11" spans="1:2" ht="16.2" thickBot="1">
      <c r="A11" s="113" t="s">
        <v>2276</v>
      </c>
      <c r="B11" s="113" t="s">
        <v>2277</v>
      </c>
    </row>
    <row r="12" spans="1:2" ht="16.2" thickBot="1">
      <c r="A12" s="113" t="s">
        <v>457</v>
      </c>
      <c r="B12" s="113" t="s">
        <v>2278</v>
      </c>
    </row>
    <row r="13" spans="1:2" ht="16.2" thickBot="1">
      <c r="A13" s="113" t="s">
        <v>460</v>
      </c>
      <c r="B13" s="113" t="s">
        <v>2279</v>
      </c>
    </row>
    <row r="14" spans="1:2" ht="16.2" thickBot="1">
      <c r="A14" s="113" t="s">
        <v>461</v>
      </c>
      <c r="B14" s="113" t="s">
        <v>2280</v>
      </c>
    </row>
    <row r="15" spans="1:2" ht="16.2" thickBot="1">
      <c r="A15" s="113" t="s">
        <v>462</v>
      </c>
      <c r="B15" s="113" t="s">
        <v>2281</v>
      </c>
    </row>
    <row r="16" spans="1:2" ht="16.2" thickBot="1">
      <c r="A16" s="113" t="s">
        <v>512</v>
      </c>
      <c r="B16" s="113" t="s">
        <v>2282</v>
      </c>
    </row>
    <row r="17" spans="1:2" ht="16.2" thickBot="1">
      <c r="A17" s="113" t="s">
        <v>463</v>
      </c>
      <c r="B17" s="113" t="s">
        <v>2283</v>
      </c>
    </row>
    <row r="18" spans="1:2" ht="16.2" thickBot="1">
      <c r="A18" s="113" t="s">
        <v>464</v>
      </c>
      <c r="B18" s="113" t="s">
        <v>2284</v>
      </c>
    </row>
    <row r="19" spans="1:2" ht="16.2" thickBot="1">
      <c r="A19" s="113" t="s">
        <v>513</v>
      </c>
      <c r="B19" s="113" t="s">
        <v>2285</v>
      </c>
    </row>
    <row r="20" spans="1:2" ht="16.2" thickBot="1">
      <c r="A20" s="113" t="s">
        <v>465</v>
      </c>
      <c r="B20" s="113" t="s">
        <v>2286</v>
      </c>
    </row>
    <row r="21" spans="1:2" ht="16.2" thickBot="1">
      <c r="A21" s="113" t="s">
        <v>466</v>
      </c>
      <c r="B21" s="113" t="s">
        <v>2287</v>
      </c>
    </row>
    <row r="22" spans="1:2" ht="16.2" thickBot="1">
      <c r="A22" s="113" t="s">
        <v>467</v>
      </c>
      <c r="B22" s="113" t="s">
        <v>2288</v>
      </c>
    </row>
    <row r="23" spans="1:2" ht="16.2" thickBot="1">
      <c r="A23" s="113" t="s">
        <v>468</v>
      </c>
      <c r="B23" s="113" t="s">
        <v>2289</v>
      </c>
    </row>
    <row r="24" spans="1:2" ht="16.2" thickBot="1">
      <c r="A24" s="113" t="s">
        <v>2290</v>
      </c>
      <c r="B24" s="113" t="s">
        <v>2315</v>
      </c>
    </row>
    <row r="25" spans="1:2" ht="16.2" thickBot="1">
      <c r="A25" s="113" t="s">
        <v>1779</v>
      </c>
      <c r="B25" s="113" t="s">
        <v>2291</v>
      </c>
    </row>
    <row r="26" spans="1:2" ht="16.2" thickBot="1">
      <c r="A26" s="113" t="s">
        <v>2292</v>
      </c>
      <c r="B26" s="113" t="s">
        <v>2293</v>
      </c>
    </row>
    <row r="27" spans="1:2" ht="16.2" thickBot="1">
      <c r="A27" s="113" t="s">
        <v>2294</v>
      </c>
      <c r="B27" s="113" t="s">
        <v>2295</v>
      </c>
    </row>
    <row r="28" spans="1:2" ht="16.2" thickBot="1">
      <c r="A28" s="113" t="s">
        <v>514</v>
      </c>
      <c r="B28" s="113" t="s">
        <v>2296</v>
      </c>
    </row>
    <row r="29" spans="1:2" ht="16.2" thickBot="1">
      <c r="A29" s="113" t="s">
        <v>2297</v>
      </c>
      <c r="B29" s="113" t="s">
        <v>2298</v>
      </c>
    </row>
    <row r="30" spans="1:2" ht="16.2" thickBot="1">
      <c r="A30" s="113" t="s">
        <v>1780</v>
      </c>
      <c r="B30" s="113" t="s">
        <v>2299</v>
      </c>
    </row>
    <row r="31" spans="1:2" ht="16.2" thickBot="1">
      <c r="A31" s="113" t="s">
        <v>1796</v>
      </c>
      <c r="B31" s="113" t="s">
        <v>2300</v>
      </c>
    </row>
    <row r="32" spans="1:2" ht="16.2" thickBot="1">
      <c r="A32" s="113" t="s">
        <v>2301</v>
      </c>
      <c r="B32" s="113" t="s">
        <v>2302</v>
      </c>
    </row>
    <row r="33" spans="1:2" ht="16.2" thickBot="1">
      <c r="A33" s="113" t="s">
        <v>2303</v>
      </c>
      <c r="B33" s="113" t="s">
        <v>2304</v>
      </c>
    </row>
    <row r="34" spans="1:2" ht="16.2" thickBot="1">
      <c r="A34" s="113" t="s">
        <v>2305</v>
      </c>
      <c r="B34" s="113" t="s">
        <v>2316</v>
      </c>
    </row>
    <row r="35" spans="1:2" ht="16.2" thickBot="1">
      <c r="A35" s="113" t="s">
        <v>2306</v>
      </c>
      <c r="B35" s="113" t="s">
        <v>2317</v>
      </c>
    </row>
    <row r="36" spans="1:2" ht="16.2" thickBot="1">
      <c r="A36" s="113" t="s">
        <v>2307</v>
      </c>
      <c r="B36" s="113" t="s">
        <v>2318</v>
      </c>
    </row>
    <row r="37" spans="1:2" ht="16.2" thickBot="1">
      <c r="A37" s="113" t="s">
        <v>2308</v>
      </c>
      <c r="B37" s="113" t="s">
        <v>2319</v>
      </c>
    </row>
    <row r="38" spans="1:2" ht="16.2" thickBot="1">
      <c r="A38" s="113" t="s">
        <v>2309</v>
      </c>
      <c r="B38" s="113" t="s">
        <v>2320</v>
      </c>
    </row>
    <row r="39" spans="1:2" ht="16.2" thickBot="1">
      <c r="A39" s="113" t="s">
        <v>2310</v>
      </c>
      <c r="B39" s="113" t="s">
        <v>2321</v>
      </c>
    </row>
    <row r="40" spans="1:2" ht="16.2" thickBot="1">
      <c r="A40" s="113" t="s">
        <v>515</v>
      </c>
      <c r="B40" s="113" t="s">
        <v>2322</v>
      </c>
    </row>
    <row r="41" spans="1:2" ht="16.2" thickBot="1">
      <c r="A41" s="113" t="s">
        <v>469</v>
      </c>
      <c r="B41" s="113" t="s">
        <v>2323</v>
      </c>
    </row>
    <row r="42" spans="1:2" ht="16.2" thickBot="1">
      <c r="A42" s="113" t="s">
        <v>2311</v>
      </c>
      <c r="B42" s="113" t="s">
        <v>2312</v>
      </c>
    </row>
    <row r="43" spans="1:2" ht="16.2" thickBot="1">
      <c r="A43" s="113" t="s">
        <v>516</v>
      </c>
      <c r="B43" s="113" t="s">
        <v>2324</v>
      </c>
    </row>
    <row r="44" spans="1:2" ht="16.2" thickBot="1">
      <c r="A44" s="113" t="s">
        <v>517</v>
      </c>
      <c r="B44" s="113" t="s">
        <v>2325</v>
      </c>
    </row>
    <row r="45" spans="1:2" ht="16.2" thickBot="1">
      <c r="A45" s="113" t="s">
        <v>2313</v>
      </c>
      <c r="B45" s="113" t="s">
        <v>2326</v>
      </c>
    </row>
    <row r="46" spans="1:2" ht="16.2" thickBot="1">
      <c r="A46" s="113" t="s">
        <v>2314</v>
      </c>
      <c r="B46" s="113" t="s">
        <v>2327</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6"/>
  <sheetViews>
    <sheetView topLeftCell="A3" workbookViewId="0">
      <selection activeCell="A3" sqref="A3:A30"/>
    </sheetView>
  </sheetViews>
  <sheetFormatPr defaultRowHeight="14.4"/>
  <cols>
    <col min="1" max="1" width="39.109375" style="121" bestFit="1" customWidth="1"/>
    <col min="2" max="3" width="12.77734375" style="121" bestFit="1" customWidth="1"/>
    <col min="10" max="10" width="42.44140625" bestFit="1" customWidth="1"/>
    <col min="11" max="11" width="60.77734375" customWidth="1"/>
    <col min="12" max="12" width="14.21875" bestFit="1" customWidth="1"/>
  </cols>
  <sheetData>
    <row r="1" spans="1:12" ht="16.2" thickBot="1">
      <c r="A1" s="121" t="s">
        <v>2099</v>
      </c>
      <c r="B1" s="121">
        <v>20170930</v>
      </c>
      <c r="C1" s="121">
        <v>20170630</v>
      </c>
      <c r="J1" s="111" t="s">
        <v>2260</v>
      </c>
      <c r="K1" s="111" t="s">
        <v>2261</v>
      </c>
      <c r="L1" s="111" t="s">
        <v>2262</v>
      </c>
    </row>
    <row r="2" spans="1:12" ht="16.2" thickBot="1">
      <c r="A2" s="121" t="s">
        <v>2100</v>
      </c>
      <c r="B2" s="121" t="s">
        <v>2101</v>
      </c>
      <c r="C2" s="121" t="s">
        <v>2101</v>
      </c>
      <c r="J2" s="113" t="s">
        <v>268</v>
      </c>
      <c r="K2" s="113" t="s">
        <v>266</v>
      </c>
      <c r="L2" s="113" t="s">
        <v>2264</v>
      </c>
    </row>
    <row r="3" spans="1:12" ht="16.2" thickBot="1">
      <c r="A3" s="121" t="s">
        <v>2488</v>
      </c>
      <c r="B3" s="121">
        <v>41740560803</v>
      </c>
      <c r="C3" s="121">
        <v>27356568247</v>
      </c>
      <c r="D3" t="e">
        <f>VLOOKUP(A3,J:K,2,0)</f>
        <v>#N/A</v>
      </c>
      <c r="J3" s="113" t="s">
        <v>272</v>
      </c>
      <c r="K3" s="113" t="s">
        <v>270</v>
      </c>
      <c r="L3" s="113" t="s">
        <v>2265</v>
      </c>
    </row>
    <row r="4" spans="1:12" ht="16.2" hidden="1" thickBot="1">
      <c r="A4" s="121" t="s">
        <v>2269</v>
      </c>
      <c r="B4" s="121">
        <v>41740560803</v>
      </c>
      <c r="C4" s="121">
        <v>27356568247</v>
      </c>
      <c r="D4" t="str">
        <f t="shared" ref="D4:D31" si="0">VLOOKUP(A4,J:K,2,0)</f>
        <v>Operating income</v>
      </c>
      <c r="J4" s="113" t="s">
        <v>275</v>
      </c>
      <c r="K4" s="113" t="s">
        <v>274</v>
      </c>
      <c r="L4" s="113" t="s">
        <v>2266</v>
      </c>
    </row>
    <row r="5" spans="1:12" ht="31.8" thickBot="1">
      <c r="A5" s="121" t="s">
        <v>2489</v>
      </c>
      <c r="B5" s="121">
        <v>29667349759</v>
      </c>
      <c r="C5" s="121">
        <v>19222824063</v>
      </c>
      <c r="D5" t="e">
        <f t="shared" si="0"/>
        <v>#N/A</v>
      </c>
      <c r="J5" s="113" t="s">
        <v>2267</v>
      </c>
      <c r="K5" s="113" t="s">
        <v>2217</v>
      </c>
      <c r="L5" s="113" t="s">
        <v>2268</v>
      </c>
    </row>
    <row r="6" spans="1:12" ht="16.2" hidden="1" thickBot="1">
      <c r="A6" s="121" t="s">
        <v>2276</v>
      </c>
      <c r="B6" s="121">
        <v>28554442773</v>
      </c>
      <c r="C6" s="121">
        <v>18502281993</v>
      </c>
      <c r="D6" t="str">
        <f t="shared" si="0"/>
        <v>Operating cost</v>
      </c>
      <c r="J6" s="113" t="s">
        <v>2269</v>
      </c>
      <c r="K6" s="113" t="s">
        <v>2218</v>
      </c>
      <c r="L6" s="113" t="s">
        <v>2270</v>
      </c>
    </row>
    <row r="7" spans="1:12" ht="16.2" thickBot="1">
      <c r="A7" s="121" t="s">
        <v>1786</v>
      </c>
      <c r="B7" s="121">
        <v>162578759</v>
      </c>
      <c r="C7" s="121">
        <v>104503004</v>
      </c>
      <c r="D7" t="e">
        <f t="shared" si="0"/>
        <v>#N/A</v>
      </c>
      <c r="J7" s="113" t="s">
        <v>456</v>
      </c>
      <c r="K7" s="113" t="s">
        <v>2219</v>
      </c>
      <c r="L7" s="113" t="s">
        <v>2271</v>
      </c>
    </row>
    <row r="8" spans="1:12" ht="16.2" hidden="1" thickBot="1">
      <c r="A8" s="121" t="s">
        <v>465</v>
      </c>
      <c r="B8" s="121">
        <v>141390745</v>
      </c>
      <c r="C8" s="121">
        <v>93457746</v>
      </c>
      <c r="D8" t="str">
        <f t="shared" si="0"/>
        <v>sales expense</v>
      </c>
      <c r="J8" s="113" t="s">
        <v>458</v>
      </c>
      <c r="K8" s="113" t="s">
        <v>2220</v>
      </c>
      <c r="L8" s="113" t="s">
        <v>2272</v>
      </c>
    </row>
    <row r="9" spans="1:12" ht="31.8" hidden="1" thickBot="1">
      <c r="A9" s="121" t="s">
        <v>466</v>
      </c>
      <c r="B9" s="121">
        <v>427776755</v>
      </c>
      <c r="C9" s="121">
        <v>267480500</v>
      </c>
      <c r="D9" t="str">
        <f t="shared" si="0"/>
        <v>Management costs</v>
      </c>
      <c r="J9" s="113" t="s">
        <v>459</v>
      </c>
      <c r="K9" s="113" t="s">
        <v>2221</v>
      </c>
      <c r="L9" s="113" t="s">
        <v>2273</v>
      </c>
    </row>
    <row r="10" spans="1:12" ht="16.2" hidden="1" thickBot="1">
      <c r="A10" s="121" t="s">
        <v>467</v>
      </c>
      <c r="B10" s="121">
        <v>382163984</v>
      </c>
      <c r="C10" s="121">
        <v>256104077</v>
      </c>
      <c r="D10" t="str">
        <f t="shared" si="0"/>
        <v>Financial expenses</v>
      </c>
      <c r="J10" s="113" t="s">
        <v>2274</v>
      </c>
      <c r="K10" s="113" t="s">
        <v>2222</v>
      </c>
      <c r="L10" s="113" t="s">
        <v>2275</v>
      </c>
    </row>
    <row r="11" spans="1:12" ht="16.2" hidden="1" thickBot="1">
      <c r="A11" s="121" t="s">
        <v>468</v>
      </c>
      <c r="B11" s="121">
        <v>-1003257</v>
      </c>
      <c r="C11" s="121">
        <v>-1003257</v>
      </c>
      <c r="D11" t="str">
        <f t="shared" si="0"/>
        <v>Asset impairment losses</v>
      </c>
      <c r="J11" s="113" t="s">
        <v>2276</v>
      </c>
      <c r="K11" s="113" t="s">
        <v>2223</v>
      </c>
      <c r="L11" s="113" t="s">
        <v>2277</v>
      </c>
    </row>
    <row r="12" spans="1:12" ht="16.2" hidden="1" thickBot="1">
      <c r="A12" s="121" t="s">
        <v>2290</v>
      </c>
      <c r="B12" s="121">
        <v>0</v>
      </c>
      <c r="C12" s="121">
        <v>0</v>
      </c>
      <c r="D12" t="str">
        <f t="shared" si="0"/>
        <v>Gains from changes in fair value</v>
      </c>
      <c r="J12" s="113" t="s">
        <v>457</v>
      </c>
      <c r="K12" s="113" t="s">
        <v>2224</v>
      </c>
      <c r="L12" s="113" t="s">
        <v>2278</v>
      </c>
    </row>
    <row r="13" spans="1:12" ht="31.8" hidden="1" thickBot="1">
      <c r="A13" s="121" t="s">
        <v>1779</v>
      </c>
      <c r="B13" s="121">
        <v>2251409146</v>
      </c>
      <c r="C13" s="121">
        <v>1559018122</v>
      </c>
      <c r="D13" t="str">
        <f t="shared" si="0"/>
        <v>Investment income</v>
      </c>
      <c r="J13" s="113" t="s">
        <v>460</v>
      </c>
      <c r="K13" s="113" t="s">
        <v>2225</v>
      </c>
      <c r="L13" s="113" t="s">
        <v>2279</v>
      </c>
    </row>
    <row r="14" spans="1:12" ht="16.2" thickBot="1">
      <c r="A14" s="121" t="s">
        <v>2490</v>
      </c>
      <c r="B14" s="121">
        <v>2251409146</v>
      </c>
      <c r="C14" s="121">
        <v>1559018122</v>
      </c>
      <c r="D14" t="e">
        <f t="shared" si="0"/>
        <v>#N/A</v>
      </c>
      <c r="J14" s="113" t="s">
        <v>461</v>
      </c>
      <c r="K14" s="113" t="s">
        <v>2226</v>
      </c>
      <c r="L14" s="113" t="s">
        <v>2280</v>
      </c>
    </row>
    <row r="15" spans="1:12" ht="16.2" hidden="1" thickBot="1">
      <c r="A15" s="121" t="s">
        <v>2292</v>
      </c>
      <c r="B15" s="121">
        <v>0</v>
      </c>
      <c r="C15" s="121">
        <v>0</v>
      </c>
      <c r="D15" t="str">
        <f t="shared" si="0"/>
        <v>Exchange gains</v>
      </c>
      <c r="J15" s="113" t="s">
        <v>462</v>
      </c>
      <c r="K15" s="113" t="s">
        <v>2227</v>
      </c>
      <c r="L15" s="113" t="s">
        <v>2281</v>
      </c>
    </row>
    <row r="16" spans="1:12" ht="31.8" thickBot="1">
      <c r="A16" s="121" t="s">
        <v>2491</v>
      </c>
      <c r="B16" s="121">
        <v>14324620190</v>
      </c>
      <c r="C16" s="121">
        <v>9692762306</v>
      </c>
      <c r="D16" t="e">
        <f t="shared" si="0"/>
        <v>#N/A</v>
      </c>
      <c r="J16" s="113" t="s">
        <v>512</v>
      </c>
      <c r="K16" s="113" t="s">
        <v>2228</v>
      </c>
      <c r="L16" s="113" t="s">
        <v>2282</v>
      </c>
    </row>
    <row r="17" spans="1:12" ht="31.8" thickBot="1">
      <c r="A17" s="121" t="s">
        <v>2492</v>
      </c>
      <c r="B17" s="121">
        <v>6740732</v>
      </c>
      <c r="C17" s="121">
        <v>5478547</v>
      </c>
      <c r="D17" t="e">
        <f t="shared" si="0"/>
        <v>#N/A</v>
      </c>
      <c r="J17" s="113" t="s">
        <v>463</v>
      </c>
      <c r="K17" s="113" t="s">
        <v>2229</v>
      </c>
      <c r="L17" s="113" t="s">
        <v>2283</v>
      </c>
    </row>
    <row r="18" spans="1:12" ht="16.2" thickBot="1">
      <c r="A18" s="121" t="s">
        <v>2493</v>
      </c>
      <c r="B18" s="121">
        <v>65088194</v>
      </c>
      <c r="C18" s="121">
        <v>43980758</v>
      </c>
      <c r="D18" t="e">
        <f t="shared" si="0"/>
        <v>#N/A</v>
      </c>
      <c r="J18" s="113" t="s">
        <v>464</v>
      </c>
      <c r="K18" s="113" t="s">
        <v>2230</v>
      </c>
      <c r="L18" s="113" t="s">
        <v>2284</v>
      </c>
    </row>
    <row r="19" spans="1:12" ht="31.8" thickBot="1">
      <c r="A19" s="121" t="s">
        <v>2494</v>
      </c>
      <c r="B19" s="121">
        <v>5208445</v>
      </c>
      <c r="C19" s="121">
        <v>4390892</v>
      </c>
      <c r="D19" t="e">
        <f t="shared" si="0"/>
        <v>#N/A</v>
      </c>
      <c r="J19" s="113" t="s">
        <v>513</v>
      </c>
      <c r="K19" s="113" t="s">
        <v>2231</v>
      </c>
      <c r="L19" s="113" t="s">
        <v>2285</v>
      </c>
    </row>
    <row r="20" spans="1:12" ht="16.2" thickBot="1">
      <c r="A20" s="121" t="s">
        <v>2495</v>
      </c>
      <c r="B20" s="121">
        <v>14266272728</v>
      </c>
      <c r="C20" s="121">
        <v>9654260095</v>
      </c>
      <c r="D20" t="e">
        <f t="shared" si="0"/>
        <v>#N/A</v>
      </c>
      <c r="J20" s="113" t="s">
        <v>465</v>
      </c>
      <c r="K20" s="113" t="s">
        <v>2232</v>
      </c>
      <c r="L20" s="113" t="s">
        <v>2286</v>
      </c>
    </row>
    <row r="21" spans="1:12" ht="16.2" thickBot="1">
      <c r="A21" s="121" t="s">
        <v>2496</v>
      </c>
      <c r="B21" s="121">
        <v>3135347625</v>
      </c>
      <c r="C21" s="121">
        <v>2104226245</v>
      </c>
      <c r="D21" t="e">
        <f t="shared" si="0"/>
        <v>#N/A</v>
      </c>
      <c r="J21" s="113" t="s">
        <v>466</v>
      </c>
      <c r="K21" s="113" t="s">
        <v>2233</v>
      </c>
      <c r="L21" s="113" t="s">
        <v>2287</v>
      </c>
    </row>
    <row r="22" spans="1:12" ht="16.2" thickBot="1">
      <c r="A22" s="121" t="s">
        <v>2497</v>
      </c>
      <c r="B22" s="121">
        <v>11130925103</v>
      </c>
      <c r="C22" s="121">
        <v>7550033850</v>
      </c>
      <c r="D22" t="e">
        <f t="shared" si="0"/>
        <v>#N/A</v>
      </c>
      <c r="J22" s="113" t="s">
        <v>467</v>
      </c>
      <c r="K22" s="113" t="s">
        <v>2234</v>
      </c>
      <c r="L22" s="113" t="s">
        <v>2288</v>
      </c>
    </row>
    <row r="23" spans="1:12" ht="31.8" thickBot="1">
      <c r="A23" s="121" t="s">
        <v>2498</v>
      </c>
      <c r="B23" s="121">
        <v>11237250921</v>
      </c>
      <c r="C23" s="121">
        <v>7622587612</v>
      </c>
      <c r="D23" t="e">
        <f t="shared" si="0"/>
        <v>#N/A</v>
      </c>
      <c r="J23" s="113" t="s">
        <v>468</v>
      </c>
      <c r="K23" s="113" t="s">
        <v>2235</v>
      </c>
      <c r="L23" s="113" t="s">
        <v>2289</v>
      </c>
    </row>
    <row r="24" spans="1:12" ht="31.8" hidden="1" thickBot="1">
      <c r="A24" s="121" t="s">
        <v>2308</v>
      </c>
      <c r="B24" s="121">
        <v>-106325818</v>
      </c>
      <c r="C24" s="121">
        <v>-72553762</v>
      </c>
      <c r="D24" t="str">
        <f t="shared" si="0"/>
        <v>Minority shareholders' profit and loss</v>
      </c>
      <c r="J24" s="113" t="s">
        <v>2290</v>
      </c>
      <c r="K24" s="113" t="s">
        <v>2236</v>
      </c>
      <c r="L24" s="113" t="s">
        <v>2315</v>
      </c>
    </row>
    <row r="25" spans="1:12" ht="31.8" thickBot="1">
      <c r="A25" s="121" t="s">
        <v>2499</v>
      </c>
      <c r="D25" t="e">
        <f t="shared" si="0"/>
        <v>#N/A</v>
      </c>
      <c r="J25" s="113" t="s">
        <v>1779</v>
      </c>
      <c r="K25" s="113" t="s">
        <v>2237</v>
      </c>
      <c r="L25" s="113" t="s">
        <v>2291</v>
      </c>
    </row>
    <row r="26" spans="1:12" ht="16.2" thickBot="1">
      <c r="A26" s="121" t="s">
        <v>2500</v>
      </c>
      <c r="B26" s="121">
        <v>0.76</v>
      </c>
      <c r="C26" s="121">
        <v>0.51</v>
      </c>
      <c r="D26" t="e">
        <f t="shared" si="0"/>
        <v>#N/A</v>
      </c>
      <c r="J26" s="113" t="s">
        <v>2292</v>
      </c>
      <c r="K26" s="113" t="s">
        <v>2238</v>
      </c>
      <c r="L26" s="113" t="s">
        <v>2293</v>
      </c>
    </row>
    <row r="27" spans="1:12" ht="16.2" thickBot="1">
      <c r="A27" s="121" t="s">
        <v>2501</v>
      </c>
      <c r="B27" s="121">
        <v>0.76</v>
      </c>
      <c r="C27" s="121">
        <v>0.51</v>
      </c>
      <c r="D27" t="e">
        <f t="shared" si="0"/>
        <v>#N/A</v>
      </c>
      <c r="J27" s="113" t="s">
        <v>2294</v>
      </c>
      <c r="K27" s="113" t="s">
        <v>2239</v>
      </c>
      <c r="L27" s="113" t="s">
        <v>2295</v>
      </c>
    </row>
    <row r="28" spans="1:12" ht="16.2" thickBot="1">
      <c r="A28" s="121" t="s">
        <v>2502</v>
      </c>
      <c r="B28" s="121">
        <v>0</v>
      </c>
      <c r="C28" s="121">
        <v>0</v>
      </c>
      <c r="D28" t="e">
        <f t="shared" si="0"/>
        <v>#N/A</v>
      </c>
      <c r="J28" s="113" t="s">
        <v>514</v>
      </c>
      <c r="K28" s="113" t="s">
        <v>2240</v>
      </c>
      <c r="L28" s="113" t="s">
        <v>2296</v>
      </c>
    </row>
    <row r="29" spans="1:12" ht="16.2" thickBot="1">
      <c r="A29" s="121" t="s">
        <v>2503</v>
      </c>
      <c r="B29" s="121">
        <v>11130925103</v>
      </c>
      <c r="C29" s="121">
        <v>7550033850</v>
      </c>
      <c r="D29" t="e">
        <f t="shared" si="0"/>
        <v>#N/A</v>
      </c>
      <c r="J29" s="113" t="s">
        <v>2297</v>
      </c>
      <c r="K29" s="113" t="s">
        <v>2241</v>
      </c>
      <c r="L29" s="113" t="s">
        <v>2298</v>
      </c>
    </row>
    <row r="30" spans="1:12" ht="16.2" thickBot="1">
      <c r="A30" s="121" t="s">
        <v>2504</v>
      </c>
      <c r="B30" s="121">
        <v>11237250921</v>
      </c>
      <c r="C30" s="121">
        <v>7622587612</v>
      </c>
      <c r="D30" t="e">
        <f t="shared" si="0"/>
        <v>#N/A</v>
      </c>
      <c r="J30" s="113" t="s">
        <v>1780</v>
      </c>
      <c r="K30" s="113" t="s">
        <v>2242</v>
      </c>
      <c r="L30" s="113" t="s">
        <v>2299</v>
      </c>
    </row>
    <row r="31" spans="1:12" ht="16.2" hidden="1" thickBot="1">
      <c r="A31" s="121" t="s">
        <v>517</v>
      </c>
      <c r="B31" s="121">
        <v>-106325818</v>
      </c>
      <c r="C31" s="121">
        <v>-72553762</v>
      </c>
      <c r="D31" t="str">
        <f t="shared" si="0"/>
        <v>Total consolidated income attributable to minority shareholders</v>
      </c>
      <c r="J31" s="113" t="s">
        <v>1796</v>
      </c>
      <c r="K31" s="113" t="s">
        <v>2243</v>
      </c>
      <c r="L31" s="113" t="s">
        <v>2300</v>
      </c>
    </row>
    <row r="32" spans="1:12" ht="16.2" thickBot="1">
      <c r="J32" s="113" t="s">
        <v>2301</v>
      </c>
      <c r="K32" s="113" t="s">
        <v>2244</v>
      </c>
      <c r="L32" s="113" t="s">
        <v>2302</v>
      </c>
    </row>
    <row r="33" spans="10:12" ht="31.8" thickBot="1">
      <c r="J33" s="113" t="s">
        <v>2303</v>
      </c>
      <c r="K33" s="113" t="s">
        <v>2245</v>
      </c>
      <c r="L33" s="113" t="s">
        <v>2304</v>
      </c>
    </row>
    <row r="34" spans="10:12" ht="16.2" thickBot="1">
      <c r="J34" s="113" t="s">
        <v>2305</v>
      </c>
      <c r="K34" s="113" t="s">
        <v>2246</v>
      </c>
      <c r="L34" s="113" t="s">
        <v>2316</v>
      </c>
    </row>
    <row r="35" spans="10:12" ht="16.2" thickBot="1">
      <c r="J35" s="113" t="s">
        <v>2306</v>
      </c>
      <c r="K35" s="113" t="s">
        <v>2247</v>
      </c>
      <c r="L35" s="113" t="s">
        <v>2317</v>
      </c>
    </row>
    <row r="36" spans="10:12" ht="16.2" thickBot="1">
      <c r="J36" s="113" t="s">
        <v>2307</v>
      </c>
      <c r="K36" s="113" t="s">
        <v>2248</v>
      </c>
      <c r="L36" s="113" t="s">
        <v>2318</v>
      </c>
    </row>
    <row r="37" spans="10:12" ht="16.2" thickBot="1">
      <c r="J37" s="113" t="s">
        <v>2308</v>
      </c>
      <c r="K37" s="113" t="s">
        <v>2249</v>
      </c>
      <c r="L37" s="113" t="s">
        <v>2319</v>
      </c>
    </row>
    <row r="38" spans="10:12" ht="16.2" thickBot="1">
      <c r="J38" s="113" t="s">
        <v>2309</v>
      </c>
      <c r="K38" s="113" t="s">
        <v>2250</v>
      </c>
      <c r="L38" s="113" t="s">
        <v>2320</v>
      </c>
    </row>
    <row r="39" spans="10:12" ht="16.2" thickBot="1">
      <c r="J39" s="113" t="s">
        <v>2310</v>
      </c>
      <c r="K39" s="113" t="s">
        <v>2251</v>
      </c>
      <c r="L39" s="113" t="s">
        <v>2321</v>
      </c>
    </row>
    <row r="40" spans="10:12" ht="31.8" thickBot="1">
      <c r="J40" s="113" t="s">
        <v>515</v>
      </c>
      <c r="K40" s="113" t="s">
        <v>2252</v>
      </c>
      <c r="L40" s="113" t="s">
        <v>2322</v>
      </c>
    </row>
    <row r="41" spans="10:12" ht="31.8" thickBot="1">
      <c r="J41" s="113" t="s">
        <v>469</v>
      </c>
      <c r="K41" s="113" t="s">
        <v>2253</v>
      </c>
      <c r="L41" s="113" t="s">
        <v>2323</v>
      </c>
    </row>
    <row r="42" spans="10:12" ht="31.8" thickBot="1">
      <c r="J42" s="113" t="s">
        <v>2311</v>
      </c>
      <c r="K42" s="113" t="s">
        <v>2254</v>
      </c>
      <c r="L42" s="113" t="s">
        <v>2312</v>
      </c>
    </row>
    <row r="43" spans="10:12" ht="31.8" thickBot="1">
      <c r="J43" s="113" t="s">
        <v>516</v>
      </c>
      <c r="K43" s="113" t="s">
        <v>2255</v>
      </c>
      <c r="L43" s="113" t="s">
        <v>2324</v>
      </c>
    </row>
    <row r="44" spans="10:12" ht="31.8" thickBot="1">
      <c r="J44" s="113" t="s">
        <v>517</v>
      </c>
      <c r="K44" s="113" t="s">
        <v>2256</v>
      </c>
      <c r="L44" s="113" t="s">
        <v>2325</v>
      </c>
    </row>
    <row r="45" spans="10:12" ht="16.2" thickBot="1">
      <c r="J45" s="113" t="s">
        <v>2313</v>
      </c>
      <c r="K45" s="113" t="s">
        <v>2257</v>
      </c>
      <c r="L45" s="113" t="s">
        <v>2326</v>
      </c>
    </row>
    <row r="46" spans="10:12" ht="16.2" thickBot="1">
      <c r="J46" s="113" t="s">
        <v>2314</v>
      </c>
      <c r="K46" s="113" t="s">
        <v>2258</v>
      </c>
      <c r="L46" s="113" t="s">
        <v>2327</v>
      </c>
    </row>
  </sheetData>
  <autoFilter ref="A1:D31">
    <filterColumn colId="3">
      <filters>
        <filter val="#N/A"/>
      </filters>
    </filterColumn>
  </autoFilter>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D28" workbookViewId="0">
      <selection activeCell="F46" sqref="F46"/>
    </sheetView>
  </sheetViews>
  <sheetFormatPr defaultRowHeight="14.4"/>
  <cols>
    <col min="1" max="1" width="5.5546875" bestFit="1" customWidth="1"/>
    <col min="2" max="2" width="17.88671875" customWidth="1"/>
    <col min="3" max="3" width="16.21875" customWidth="1"/>
    <col min="4" max="4" width="42.44140625" bestFit="1" customWidth="1"/>
    <col min="5" max="5" width="60.77734375" customWidth="1"/>
    <col min="6" max="6" width="14.21875" bestFit="1" customWidth="1"/>
    <col min="7" max="7" width="13.88671875" customWidth="1"/>
    <col min="8" max="8" width="50.44140625" customWidth="1"/>
  </cols>
  <sheetData>
    <row r="1" spans="1:9" ht="16.2" thickBot="1">
      <c r="A1" s="110" t="s">
        <v>2076</v>
      </c>
      <c r="B1" s="111" t="s">
        <v>2070</v>
      </c>
      <c r="C1" s="111" t="s">
        <v>2259</v>
      </c>
      <c r="D1" s="111" t="s">
        <v>2260</v>
      </c>
      <c r="E1" s="111" t="s">
        <v>2261</v>
      </c>
      <c r="F1" s="111" t="s">
        <v>2614</v>
      </c>
      <c r="G1" s="111" t="s">
        <v>2263</v>
      </c>
    </row>
    <row r="2" spans="1:9" ht="47.4" thickBot="1">
      <c r="A2" s="112">
        <v>1</v>
      </c>
      <c r="B2" s="113" t="s">
        <v>266</v>
      </c>
      <c r="C2" s="113" t="s">
        <v>267</v>
      </c>
      <c r="D2" s="113" t="s">
        <v>268</v>
      </c>
      <c r="E2" s="113" t="s">
        <v>266</v>
      </c>
      <c r="F2" s="113" t="s">
        <v>2264</v>
      </c>
      <c r="G2" s="113" t="s">
        <v>454</v>
      </c>
    </row>
    <row r="3" spans="1:9" ht="78.599999999999994" thickBot="1">
      <c r="A3" s="112">
        <v>2</v>
      </c>
      <c r="B3" s="113" t="s">
        <v>270</v>
      </c>
      <c r="C3" s="113" t="s">
        <v>271</v>
      </c>
      <c r="D3" s="113" t="s">
        <v>272</v>
      </c>
      <c r="E3" s="113" t="s">
        <v>270</v>
      </c>
      <c r="F3" s="113" t="s">
        <v>2265</v>
      </c>
      <c r="G3" s="113" t="s">
        <v>455</v>
      </c>
    </row>
    <row r="4" spans="1:9" ht="125.4" thickBot="1">
      <c r="A4" s="112">
        <v>3</v>
      </c>
      <c r="B4" s="113" t="s">
        <v>274</v>
      </c>
      <c r="C4" s="113" t="s">
        <v>267</v>
      </c>
      <c r="D4" s="113" t="s">
        <v>275</v>
      </c>
      <c r="E4" s="113" t="s">
        <v>274</v>
      </c>
      <c r="F4" s="113" t="s">
        <v>2266</v>
      </c>
      <c r="G4" s="113" t="s">
        <v>276</v>
      </c>
    </row>
    <row r="5" spans="1:9" ht="31.8" thickBot="1">
      <c r="A5" s="112">
        <v>4</v>
      </c>
      <c r="B5" s="113" t="s">
        <v>470</v>
      </c>
      <c r="C5" s="113" t="s">
        <v>277</v>
      </c>
      <c r="D5" s="113" t="s">
        <v>2267</v>
      </c>
      <c r="E5" s="113" t="s">
        <v>2217</v>
      </c>
      <c r="F5" s="113" t="s">
        <v>2555</v>
      </c>
      <c r="G5" s="113"/>
      <c r="H5" s="123" t="str">
        <f>F5&amp;" = models.DecimalField('"&amp;D5&amp;"',max_digits=22,decimal_places=4,default=0.0000)"</f>
        <v>tl_oprtng_incm = models.DecimalField('营业总收入',max_digits=22,decimal_places=4,default=0.0000)</v>
      </c>
      <c r="I5" t="e">
        <f>VLOOKUP(F5,Manage_Income!F:G,2,0)</f>
        <v>#N/A</v>
      </c>
    </row>
    <row r="6" spans="1:9" ht="16.2" thickBot="1">
      <c r="A6" s="112">
        <v>5</v>
      </c>
      <c r="B6" s="113" t="s">
        <v>471</v>
      </c>
      <c r="C6" s="113" t="s">
        <v>277</v>
      </c>
      <c r="D6" s="113" t="s">
        <v>2269</v>
      </c>
      <c r="E6" s="113" t="s">
        <v>2218</v>
      </c>
      <c r="F6" s="113" t="s">
        <v>2270</v>
      </c>
      <c r="G6" s="113"/>
      <c r="H6" s="123" t="str">
        <f t="shared" ref="H6:H46" si="0">F6&amp;" = models.DecimalField('"&amp;D6&amp;"',max_digits=22,decimal_places=4,default=0.0000)"</f>
        <v>oprtng_incm = models.DecimalField('营业收入',max_digits=22,decimal_places=4,default=0.0000)</v>
      </c>
      <c r="I6">
        <f>VLOOKUP(F6,Manage_Income!F:G,2,0)</f>
        <v>0</v>
      </c>
    </row>
    <row r="7" spans="1:9" ht="16.2" thickBot="1">
      <c r="A7" s="112">
        <v>6</v>
      </c>
      <c r="B7" s="113" t="s">
        <v>472</v>
      </c>
      <c r="C7" s="113" t="s">
        <v>277</v>
      </c>
      <c r="D7" s="113" t="s">
        <v>456</v>
      </c>
      <c r="E7" s="113" t="s">
        <v>2219</v>
      </c>
      <c r="F7" s="113" t="s">
        <v>2271</v>
      </c>
      <c r="G7" s="113"/>
      <c r="H7" s="123" t="str">
        <f t="shared" si="0"/>
        <v>intrst_incm = models.DecimalField('利息收入',max_digits=22,decimal_places=4,default=0.0000)</v>
      </c>
      <c r="I7">
        <f>VLOOKUP(F7,Manage_Income!F:G,2,0)</f>
        <v>0</v>
      </c>
    </row>
    <row r="8" spans="1:9" ht="16.2" thickBot="1">
      <c r="A8" s="112">
        <v>7</v>
      </c>
      <c r="B8" s="113" t="s">
        <v>473</v>
      </c>
      <c r="C8" s="113" t="s">
        <v>277</v>
      </c>
      <c r="D8" s="113" t="s">
        <v>458</v>
      </c>
      <c r="E8" s="113" t="s">
        <v>2220</v>
      </c>
      <c r="F8" s="113" t="s">
        <v>2272</v>
      </c>
      <c r="G8" s="113"/>
      <c r="H8" s="123" t="str">
        <f t="shared" si="0"/>
        <v>ernd_prm = models.DecimalField('已赚保费',max_digits=22,decimal_places=4,default=0.0000)</v>
      </c>
      <c r="I8">
        <f>VLOOKUP(F8,Manage_Income!F:G,2,0)</f>
        <v>0</v>
      </c>
    </row>
    <row r="9" spans="1:9" ht="31.8" thickBot="1">
      <c r="A9" s="112">
        <v>8</v>
      </c>
      <c r="B9" s="113" t="s">
        <v>474</v>
      </c>
      <c r="C9" s="113" t="s">
        <v>277</v>
      </c>
      <c r="D9" s="113" t="s">
        <v>459</v>
      </c>
      <c r="E9" s="113" t="s">
        <v>2221</v>
      </c>
      <c r="F9" s="113" t="s">
        <v>2273</v>
      </c>
      <c r="G9" s="113"/>
      <c r="H9" s="123" t="str">
        <f t="shared" si="0"/>
        <v>f_and_cmsn_incm = models.DecimalField('手续费及佣金收入',max_digits=22,decimal_places=4,default=0.0000)</v>
      </c>
      <c r="I9">
        <f>VLOOKUP(F9,Manage_Income!F:G,2,0)</f>
        <v>0</v>
      </c>
    </row>
    <row r="10" spans="1:9" ht="16.2" thickBot="1">
      <c r="A10" s="112">
        <v>9</v>
      </c>
      <c r="B10" s="113" t="s">
        <v>503</v>
      </c>
      <c r="C10" s="113" t="s">
        <v>277</v>
      </c>
      <c r="D10" s="113" t="s">
        <v>2274</v>
      </c>
      <c r="E10" s="113" t="s">
        <v>2222</v>
      </c>
      <c r="F10" s="113" t="s">
        <v>2688</v>
      </c>
      <c r="G10" s="113"/>
      <c r="H10" s="123" t="str">
        <f t="shared" si="0"/>
        <v>tl_oprtng_csts = models.DecimalField('营业总成本',max_digits=22,decimal_places=4,default=0.0000)</v>
      </c>
      <c r="I10" t="e">
        <f>VLOOKUP(F10,Manage_Income!F:G,2,0)</f>
        <v>#N/A</v>
      </c>
    </row>
    <row r="11" spans="1:9" ht="16.2" thickBot="1">
      <c r="A11" s="112">
        <v>10</v>
      </c>
      <c r="B11" s="113" t="s">
        <v>475</v>
      </c>
      <c r="C11" s="113" t="s">
        <v>277</v>
      </c>
      <c r="D11" s="113" t="s">
        <v>2276</v>
      </c>
      <c r="E11" s="113" t="s">
        <v>2223</v>
      </c>
      <c r="F11" s="113" t="s">
        <v>2277</v>
      </c>
      <c r="G11" s="113"/>
      <c r="H11" s="123" t="str">
        <f t="shared" si="0"/>
        <v>oprtng_cst = models.DecimalField('营业成本',max_digits=22,decimal_places=4,default=0.0000)</v>
      </c>
      <c r="I11">
        <f>VLOOKUP(F11,Manage_Income!F:G,2,0)</f>
        <v>0</v>
      </c>
    </row>
    <row r="12" spans="1:9" ht="16.2" thickBot="1">
      <c r="A12" s="112">
        <v>11</v>
      </c>
      <c r="B12" s="113" t="s">
        <v>476</v>
      </c>
      <c r="C12" s="113" t="s">
        <v>277</v>
      </c>
      <c r="D12" s="113" t="s">
        <v>457</v>
      </c>
      <c r="E12" s="113" t="s">
        <v>2224</v>
      </c>
      <c r="F12" s="113" t="s">
        <v>2278</v>
      </c>
      <c r="G12" s="113"/>
      <c r="H12" s="123" t="str">
        <f t="shared" si="0"/>
        <v>intrst_expns = models.DecimalField('利息支出',max_digits=22,decimal_places=4,default=0.0000)</v>
      </c>
      <c r="I12">
        <f>VLOOKUP(F12,Manage_Income!F:G,2,0)</f>
        <v>0</v>
      </c>
    </row>
    <row r="13" spans="1:9" ht="31.8" thickBot="1">
      <c r="A13" s="112">
        <v>12</v>
      </c>
      <c r="B13" s="113" t="s">
        <v>477</v>
      </c>
      <c r="C13" s="113" t="s">
        <v>277</v>
      </c>
      <c r="D13" s="113" t="s">
        <v>460</v>
      </c>
      <c r="E13" s="113" t="s">
        <v>2225</v>
      </c>
      <c r="F13" s="113" t="s">
        <v>2279</v>
      </c>
      <c r="G13" s="113"/>
      <c r="H13" s="123" t="str">
        <f t="shared" si="0"/>
        <v>f_and_cmsn_expns = models.DecimalField('手续费及佣金支出',max_digits=22,decimal_places=4,default=0.0000)</v>
      </c>
      <c r="I13">
        <f>VLOOKUP(F13,Manage_Income!F:G,2,0)</f>
        <v>0</v>
      </c>
    </row>
    <row r="14" spans="1:9" ht="16.2" thickBot="1">
      <c r="A14" s="112">
        <v>13</v>
      </c>
      <c r="B14" s="113" t="s">
        <v>478</v>
      </c>
      <c r="C14" s="113" t="s">
        <v>277</v>
      </c>
      <c r="D14" s="113" t="s">
        <v>461</v>
      </c>
      <c r="E14" s="113" t="s">
        <v>2226</v>
      </c>
      <c r="F14" s="113" t="s">
        <v>2280</v>
      </c>
      <c r="G14" s="113"/>
      <c r="H14" s="123" t="str">
        <f t="shared" si="0"/>
        <v>srndr_mny = models.DecimalField('退保金',max_digits=22,decimal_places=4,default=0.0000)</v>
      </c>
      <c r="I14">
        <f>VLOOKUP(F14,Manage_Income!F:G,2,0)</f>
        <v>0</v>
      </c>
    </row>
    <row r="15" spans="1:9" ht="16.2" thickBot="1">
      <c r="A15" s="112">
        <v>14</v>
      </c>
      <c r="B15" s="113" t="s">
        <v>479</v>
      </c>
      <c r="C15" s="113" t="s">
        <v>277</v>
      </c>
      <c r="D15" s="113" t="s">
        <v>462</v>
      </c>
      <c r="E15" s="113" t="s">
        <v>2227</v>
      </c>
      <c r="F15" s="113" t="s">
        <v>2281</v>
      </c>
      <c r="G15" s="113"/>
      <c r="H15" s="123" t="str">
        <f t="shared" si="0"/>
        <v>clms_pyts_nt = models.DecimalField('赔付支出净额',max_digits=22,decimal_places=4,default=0.0000)</v>
      </c>
      <c r="I15">
        <f>VLOOKUP(F15,Manage_Income!F:G,2,0)</f>
        <v>0</v>
      </c>
    </row>
    <row r="16" spans="1:9" ht="31.8" thickBot="1">
      <c r="A16" s="112">
        <v>15</v>
      </c>
      <c r="B16" s="113" t="s">
        <v>480</v>
      </c>
      <c r="C16" s="113" t="s">
        <v>277</v>
      </c>
      <c r="D16" s="113" t="s">
        <v>512</v>
      </c>
      <c r="E16" s="113" t="s">
        <v>2228</v>
      </c>
      <c r="F16" s="113" t="s">
        <v>2282</v>
      </c>
      <c r="G16" s="113"/>
      <c r="H16" s="123" t="str">
        <f t="shared" si="0"/>
        <v>drw_insrnc_cntrct_rsrv_nt = models.DecimalField('提取保险合同准备金净额',max_digits=22,decimal_places=4,default=0.0000)</v>
      </c>
      <c r="I16">
        <f>VLOOKUP(F16,Manage_Income!F:G,2,0)</f>
        <v>0</v>
      </c>
    </row>
    <row r="17" spans="1:9" ht="31.8" thickBot="1">
      <c r="A17" s="112">
        <v>16</v>
      </c>
      <c r="B17" s="113" t="s">
        <v>481</v>
      </c>
      <c r="C17" s="113" t="s">
        <v>277</v>
      </c>
      <c r="D17" s="113" t="s">
        <v>463</v>
      </c>
      <c r="E17" s="113" t="s">
        <v>2229</v>
      </c>
      <c r="F17" s="113" t="s">
        <v>2283</v>
      </c>
      <c r="G17" s="113"/>
      <c r="H17" s="123" t="str">
        <f t="shared" si="0"/>
        <v>dvdnd_pymnt_plcy = models.DecimalField('保单红利支出',max_digits=22,decimal_places=4,default=0.0000)</v>
      </c>
      <c r="I17">
        <f>VLOOKUP(F17,Manage_Income!F:G,2,0)</f>
        <v>0</v>
      </c>
    </row>
    <row r="18" spans="1:9" ht="16.2" thickBot="1">
      <c r="A18" s="112">
        <v>17</v>
      </c>
      <c r="B18" s="113" t="s">
        <v>482</v>
      </c>
      <c r="C18" s="113" t="s">
        <v>277</v>
      </c>
      <c r="D18" s="113" t="s">
        <v>464</v>
      </c>
      <c r="E18" s="113" t="s">
        <v>2230</v>
      </c>
      <c r="F18" s="113" t="s">
        <v>2284</v>
      </c>
      <c r="G18" s="113"/>
      <c r="H18" s="123" t="str">
        <f t="shared" si="0"/>
        <v>rnsrnc_csts = models.DecimalField('分保费用',max_digits=22,decimal_places=4,default=0.0000)</v>
      </c>
      <c r="I18">
        <f>VLOOKUP(F18,Manage_Income!F:G,2,0)</f>
        <v>0</v>
      </c>
    </row>
    <row r="19" spans="1:9" ht="31.8" thickBot="1">
      <c r="A19" s="112">
        <v>18</v>
      </c>
      <c r="B19" s="113" t="s">
        <v>483</v>
      </c>
      <c r="C19" s="113" t="s">
        <v>277</v>
      </c>
      <c r="D19" s="113" t="s">
        <v>513</v>
      </c>
      <c r="E19" s="113" t="s">
        <v>2231</v>
      </c>
      <c r="F19" s="113" t="s">
        <v>2285</v>
      </c>
      <c r="G19" s="113"/>
      <c r="H19" s="123" t="str">
        <f t="shared" si="0"/>
        <v>txs_and_srchrgs = models.DecimalField('税金及附加',max_digits=22,decimal_places=4,default=0.0000)</v>
      </c>
      <c r="I19">
        <f>VLOOKUP(F19,Manage_Income!F:G,2,0)</f>
        <v>0</v>
      </c>
    </row>
    <row r="20" spans="1:9" ht="16.2" thickBot="1">
      <c r="A20" s="112">
        <v>19</v>
      </c>
      <c r="B20" s="113" t="s">
        <v>484</v>
      </c>
      <c r="C20" s="113" t="s">
        <v>277</v>
      </c>
      <c r="D20" s="113" t="s">
        <v>465</v>
      </c>
      <c r="E20" s="113" t="s">
        <v>2232</v>
      </c>
      <c r="F20" s="113" t="s">
        <v>2286</v>
      </c>
      <c r="G20" s="113"/>
      <c r="H20" s="123" t="str">
        <f t="shared" si="0"/>
        <v>sls_expns = models.DecimalField('销售费用',max_digits=22,decimal_places=4,default=0.0000)</v>
      </c>
      <c r="I20">
        <f>VLOOKUP(F20,Manage_Income!F:G,2,0)</f>
        <v>0</v>
      </c>
    </row>
    <row r="21" spans="1:9" ht="16.2" thickBot="1">
      <c r="A21" s="112">
        <v>20</v>
      </c>
      <c r="B21" s="113" t="s">
        <v>485</v>
      </c>
      <c r="C21" s="113" t="s">
        <v>277</v>
      </c>
      <c r="D21" s="113" t="s">
        <v>466</v>
      </c>
      <c r="E21" s="113" t="s">
        <v>2233</v>
      </c>
      <c r="F21" s="113" t="s">
        <v>2287</v>
      </c>
      <c r="G21" s="113"/>
      <c r="H21" s="123" t="str">
        <f t="shared" si="0"/>
        <v>mngmnt_csts = models.DecimalField('管理费用',max_digits=22,decimal_places=4,default=0.0000)</v>
      </c>
      <c r="I21">
        <f>VLOOKUP(F21,Manage_Income!F:G,2,0)</f>
        <v>0</v>
      </c>
    </row>
    <row r="22" spans="1:9" ht="16.2" thickBot="1">
      <c r="A22" s="112">
        <v>21</v>
      </c>
      <c r="B22" s="113" t="s">
        <v>486</v>
      </c>
      <c r="C22" s="113" t="s">
        <v>277</v>
      </c>
      <c r="D22" s="113" t="s">
        <v>467</v>
      </c>
      <c r="E22" s="113" t="s">
        <v>2234</v>
      </c>
      <c r="F22" s="113" t="s">
        <v>2288</v>
      </c>
      <c r="G22" s="113"/>
      <c r="H22" s="123" t="str">
        <f t="shared" si="0"/>
        <v>fncl_expns = models.DecimalField('财务费用',max_digits=22,decimal_places=4,default=0.0000)</v>
      </c>
      <c r="I22">
        <f>VLOOKUP(F22,Manage_Income!F:G,2,0)</f>
        <v>0</v>
      </c>
    </row>
    <row r="23" spans="1:9" ht="31.8" thickBot="1">
      <c r="A23" s="112">
        <v>22</v>
      </c>
      <c r="B23" s="113" t="s">
        <v>487</v>
      </c>
      <c r="C23" s="113" t="s">
        <v>277</v>
      </c>
      <c r="D23" s="113" t="s">
        <v>468</v>
      </c>
      <c r="E23" s="113" t="s">
        <v>2235</v>
      </c>
      <c r="F23" s="113" t="s">
        <v>2689</v>
      </c>
      <c r="G23" s="113"/>
      <c r="H23" s="123" t="str">
        <f t="shared" si="0"/>
        <v>ast_imprmnt_ls = models.DecimalField('资产减值损失',max_digits=22,decimal_places=4,default=0.0000)</v>
      </c>
      <c r="I23" t="e">
        <f>VLOOKUP(F23,Manage_Income!F:G,2,0)</f>
        <v>#N/A</v>
      </c>
    </row>
    <row r="24" spans="1:9" ht="31.8" thickBot="1">
      <c r="A24" s="112">
        <v>23</v>
      </c>
      <c r="B24" s="113" t="s">
        <v>488</v>
      </c>
      <c r="C24" s="113" t="s">
        <v>277</v>
      </c>
      <c r="D24" s="113" t="s">
        <v>2290</v>
      </c>
      <c r="E24" s="113" t="s">
        <v>2236</v>
      </c>
      <c r="F24" s="113" t="s">
        <v>2315</v>
      </c>
      <c r="G24" s="113"/>
      <c r="H24" s="123" t="str">
        <f t="shared" si="0"/>
        <v>gns_frm_chngs_in_fr_vl = models.DecimalField('公允价值变动收益',max_digits=22,decimal_places=4,default=0.0000)</v>
      </c>
      <c r="I24">
        <f>VLOOKUP(F24,Manage_Income!F:G,2,0)</f>
        <v>0</v>
      </c>
    </row>
    <row r="25" spans="1:9" ht="31.8" thickBot="1">
      <c r="A25" s="112">
        <v>24</v>
      </c>
      <c r="B25" s="113" t="s">
        <v>489</v>
      </c>
      <c r="C25" s="113" t="s">
        <v>277</v>
      </c>
      <c r="D25" s="113" t="s">
        <v>1779</v>
      </c>
      <c r="E25" s="113" t="s">
        <v>2237</v>
      </c>
      <c r="F25" s="113" t="s">
        <v>2291</v>
      </c>
      <c r="G25" s="113"/>
      <c r="H25" s="123" t="str">
        <f t="shared" si="0"/>
        <v>invstmnt_incm = models.DecimalField('投资收益',max_digits=22,decimal_places=4,default=0.0000)</v>
      </c>
      <c r="I25">
        <f>VLOOKUP(F25,Manage_Income!F:G,2,0)</f>
        <v>0</v>
      </c>
    </row>
    <row r="26" spans="1:9" ht="16.2" thickBot="1">
      <c r="A26" s="112">
        <v>25</v>
      </c>
      <c r="B26" s="113" t="s">
        <v>490</v>
      </c>
      <c r="C26" s="113" t="s">
        <v>277</v>
      </c>
      <c r="D26" s="113" t="s">
        <v>2292</v>
      </c>
      <c r="E26" s="113" t="s">
        <v>2238</v>
      </c>
      <c r="F26" s="113" t="s">
        <v>2293</v>
      </c>
      <c r="G26" s="113"/>
      <c r="H26" s="123" t="str">
        <f t="shared" si="0"/>
        <v>exchng_gns = models.DecimalField('汇兑收益',max_digits=22,decimal_places=4,default=0.0000)</v>
      </c>
      <c r="I26">
        <f>VLOOKUP(F26,Manage_Income!F:G,2,0)</f>
        <v>0</v>
      </c>
    </row>
    <row r="27" spans="1:9" ht="16.2" thickBot="1">
      <c r="A27" s="112">
        <v>26</v>
      </c>
      <c r="B27" s="113" t="s">
        <v>491</v>
      </c>
      <c r="C27" s="113" t="s">
        <v>277</v>
      </c>
      <c r="D27" s="113" t="s">
        <v>2294</v>
      </c>
      <c r="E27" s="113" t="s">
        <v>2239</v>
      </c>
      <c r="F27" s="113" t="s">
        <v>2295</v>
      </c>
      <c r="G27" s="113"/>
      <c r="H27" s="123" t="str">
        <f t="shared" si="0"/>
        <v>dspsl_of_asts = models.DecimalField('资产处置收益',max_digits=22,decimal_places=4,default=0.0000)</v>
      </c>
      <c r="I27">
        <f>VLOOKUP(F27,Manage_Income!F:G,2,0)</f>
        <v>0</v>
      </c>
    </row>
    <row r="28" spans="1:9" ht="16.2" thickBot="1">
      <c r="A28" s="112">
        <v>27</v>
      </c>
      <c r="B28" s="113" t="s">
        <v>492</v>
      </c>
      <c r="C28" s="113" t="s">
        <v>277</v>
      </c>
      <c r="D28" s="113" t="s">
        <v>514</v>
      </c>
      <c r="E28" s="113" t="s">
        <v>2240</v>
      </c>
      <c r="F28" s="113" t="s">
        <v>2296</v>
      </c>
      <c r="G28" s="113"/>
      <c r="H28" s="123" t="str">
        <f t="shared" si="0"/>
        <v>othr_bnfts = models.DecimalField('其他收益',max_digits=22,decimal_places=4,default=0.0000)</v>
      </c>
      <c r="I28">
        <f>VLOOKUP(F28,Manage_Income!F:G,2,0)</f>
        <v>0</v>
      </c>
    </row>
    <row r="29" spans="1:9" ht="16.2" thickBot="1">
      <c r="A29" s="112">
        <v>28</v>
      </c>
      <c r="B29" s="113" t="s">
        <v>493</v>
      </c>
      <c r="C29" s="113" t="s">
        <v>277</v>
      </c>
      <c r="D29" s="113" t="s">
        <v>2297</v>
      </c>
      <c r="E29" s="113" t="s">
        <v>2241</v>
      </c>
      <c r="F29" s="113" t="s">
        <v>2690</v>
      </c>
      <c r="G29" s="113"/>
      <c r="H29" s="123" t="str">
        <f t="shared" si="0"/>
        <v>oprtng_prft = models.DecimalField('营业利润',max_digits=22,decimal_places=4,default=0.0000)</v>
      </c>
      <c r="I29" t="e">
        <f>VLOOKUP(F29,Manage_Income!F:G,2,0)</f>
        <v>#N/A</v>
      </c>
    </row>
    <row r="30" spans="1:9" ht="16.2" thickBot="1">
      <c r="A30" s="112">
        <v>29</v>
      </c>
      <c r="B30" s="113" t="s">
        <v>495</v>
      </c>
      <c r="C30" s="113" t="s">
        <v>277</v>
      </c>
      <c r="D30" s="113" t="s">
        <v>1780</v>
      </c>
      <c r="E30" s="113" t="s">
        <v>2242</v>
      </c>
      <c r="F30" s="113" t="s">
        <v>2299</v>
      </c>
      <c r="G30" s="113"/>
      <c r="H30" s="123" t="str">
        <f t="shared" si="0"/>
        <v>n_prtng_incm = models.DecimalField('营业外收入',max_digits=22,decimal_places=4,default=0.0000)</v>
      </c>
      <c r="I30">
        <f>VLOOKUP(F30,Manage_Income!F:G,2,0)</f>
        <v>0</v>
      </c>
    </row>
    <row r="31" spans="1:9" ht="16.2" thickBot="1">
      <c r="A31" s="112">
        <v>30</v>
      </c>
      <c r="B31" s="113" t="s">
        <v>496</v>
      </c>
      <c r="C31" s="113" t="s">
        <v>277</v>
      </c>
      <c r="D31" s="113" t="s">
        <v>1796</v>
      </c>
      <c r="E31" s="113" t="s">
        <v>2243</v>
      </c>
      <c r="F31" s="113" t="s">
        <v>2300</v>
      </c>
      <c r="G31" s="113"/>
      <c r="H31" s="123" t="str">
        <f t="shared" si="0"/>
        <v>oprtng_expns = models.DecimalField('营业外支出',max_digits=22,decimal_places=4,default=0.0000)</v>
      </c>
      <c r="I31">
        <f>VLOOKUP(F31,Manage_Income!F:G,2,0)</f>
        <v>0</v>
      </c>
    </row>
    <row r="32" spans="1:9" ht="16.2" thickBot="1">
      <c r="A32" s="112">
        <v>31</v>
      </c>
      <c r="B32" s="113" t="s">
        <v>494</v>
      </c>
      <c r="C32" s="113" t="s">
        <v>277</v>
      </c>
      <c r="D32" s="113" t="s">
        <v>2301</v>
      </c>
      <c r="E32" s="113" t="s">
        <v>2244</v>
      </c>
      <c r="F32" s="113" t="s">
        <v>2691</v>
      </c>
      <c r="G32" s="113"/>
      <c r="H32" s="123" t="str">
        <f t="shared" si="0"/>
        <v>th_tl_prft = models.DecimalField('利润总额',max_digits=22,decimal_places=4,default=0.0000)</v>
      </c>
      <c r="I32" t="e">
        <f>VLOOKUP(F32,Manage_Income!F:G,2,0)</f>
        <v>#N/A</v>
      </c>
    </row>
    <row r="33" spans="1:9" ht="31.8" thickBot="1">
      <c r="A33" s="112">
        <v>32</v>
      </c>
      <c r="B33" s="113" t="s">
        <v>497</v>
      </c>
      <c r="C33" s="113" t="s">
        <v>277</v>
      </c>
      <c r="D33" s="113" t="s">
        <v>2303</v>
      </c>
      <c r="E33" s="113" t="s">
        <v>2245</v>
      </c>
      <c r="F33" s="113" t="s">
        <v>2692</v>
      </c>
      <c r="G33" s="113"/>
      <c r="H33" s="123" t="str">
        <f t="shared" si="0"/>
        <v>incm_tx_expns = models.DecimalField('所得税费用',max_digits=22,decimal_places=4,default=0.0000)</v>
      </c>
      <c r="I33" t="e">
        <f>VLOOKUP(F33,Manage_Income!F:G,2,0)</f>
        <v>#N/A</v>
      </c>
    </row>
    <row r="34" spans="1:9" ht="16.2" thickBot="1">
      <c r="A34" s="112">
        <v>33</v>
      </c>
      <c r="B34" s="113" t="s">
        <v>502</v>
      </c>
      <c r="C34" s="113" t="s">
        <v>277</v>
      </c>
      <c r="D34" s="113" t="s">
        <v>2305</v>
      </c>
      <c r="E34" s="113" t="s">
        <v>2246</v>
      </c>
      <c r="F34" s="113" t="s">
        <v>2693</v>
      </c>
      <c r="G34" s="113"/>
      <c r="H34" s="123" t="str">
        <f t="shared" si="0"/>
        <v>np = models.DecimalField('净利润',max_digits=22,decimal_places=4,default=0.0000)</v>
      </c>
      <c r="I34" t="e">
        <f>VLOOKUP(F34,Manage_Income!F:G,2,0)</f>
        <v>#N/A</v>
      </c>
    </row>
    <row r="35" spans="1:9" ht="16.2" thickBot="1">
      <c r="A35" s="112">
        <v>34</v>
      </c>
      <c r="B35" s="113" t="s">
        <v>498</v>
      </c>
      <c r="C35" s="113" t="s">
        <v>277</v>
      </c>
      <c r="D35" s="113" t="s">
        <v>2306</v>
      </c>
      <c r="E35" s="113" t="s">
        <v>2247</v>
      </c>
      <c r="F35" s="113" t="s">
        <v>2694</v>
      </c>
      <c r="G35" s="113"/>
      <c r="H35" s="123" t="str">
        <f t="shared" si="0"/>
        <v>cnt_np = models.DecimalField('持续经营净利润',max_digits=22,decimal_places=4,default=0.0000)</v>
      </c>
      <c r="I35" t="e">
        <f>VLOOKUP(F35,Manage_Income!F:G,2,0)</f>
        <v>#N/A</v>
      </c>
    </row>
    <row r="36" spans="1:9" ht="16.2" thickBot="1">
      <c r="A36" s="112">
        <v>35</v>
      </c>
      <c r="B36" s="113" t="s">
        <v>499</v>
      </c>
      <c r="C36" s="113" t="s">
        <v>277</v>
      </c>
      <c r="D36" s="113" t="s">
        <v>2307</v>
      </c>
      <c r="E36" s="113" t="s">
        <v>2248</v>
      </c>
      <c r="F36" s="113" t="s">
        <v>2695</v>
      </c>
      <c r="G36" s="113"/>
      <c r="H36" s="123" t="str">
        <f t="shared" si="0"/>
        <v>ter_np = models.DecimalField('终止经营净利润',max_digits=22,decimal_places=4,default=0.0000)</v>
      </c>
      <c r="I36" t="e">
        <f>VLOOKUP(F36,Manage_Income!F:G,2,0)</f>
        <v>#N/A</v>
      </c>
    </row>
    <row r="37" spans="1:9" ht="16.2" thickBot="1">
      <c r="A37" s="112">
        <v>36</v>
      </c>
      <c r="B37" s="113" t="s">
        <v>500</v>
      </c>
      <c r="C37" s="113" t="s">
        <v>277</v>
      </c>
      <c r="D37" s="113" t="s">
        <v>2308</v>
      </c>
      <c r="E37" s="113" t="s">
        <v>2249</v>
      </c>
      <c r="F37" s="113" t="s">
        <v>2696</v>
      </c>
      <c r="G37" s="113"/>
      <c r="H37" s="123" t="str">
        <f t="shared" si="0"/>
        <v>np_mi = models.DecimalField('少数股东损益',max_digits=22,decimal_places=4,default=0.0000)</v>
      </c>
      <c r="I37" t="e">
        <f>VLOOKUP(F37,Manage_Income!F:G,2,0)</f>
        <v>#N/A</v>
      </c>
    </row>
    <row r="38" spans="1:9" ht="16.2" thickBot="1">
      <c r="A38" s="112">
        <v>37</v>
      </c>
      <c r="B38" s="113" t="s">
        <v>501</v>
      </c>
      <c r="C38" s="113" t="s">
        <v>277</v>
      </c>
      <c r="D38" s="113" t="s">
        <v>2309</v>
      </c>
      <c r="E38" s="113" t="s">
        <v>2250</v>
      </c>
      <c r="F38" s="113" t="s">
        <v>2697</v>
      </c>
      <c r="G38" s="113"/>
      <c r="H38" s="123" t="str">
        <f t="shared" si="0"/>
        <v>np_pa = models.DecimalField('归属于母公司股东的净利润',max_digits=22,decimal_places=4,default=0.0000)</v>
      </c>
      <c r="I38" t="e">
        <f>VLOOKUP(F38,Manage_Income!F:G,2,0)</f>
        <v>#N/A</v>
      </c>
    </row>
    <row r="39" spans="1:9" ht="16.2" thickBot="1">
      <c r="A39" s="112">
        <v>38</v>
      </c>
      <c r="B39" s="113" t="s">
        <v>504</v>
      </c>
      <c r="C39" s="113" t="s">
        <v>277</v>
      </c>
      <c r="D39" s="113" t="s">
        <v>2310</v>
      </c>
      <c r="E39" s="113" t="s">
        <v>2251</v>
      </c>
      <c r="F39" s="113" t="s">
        <v>2698</v>
      </c>
      <c r="G39" s="113"/>
      <c r="H39" s="123" t="str">
        <f t="shared" si="0"/>
        <v>ocomin = models.DecimalField('其他综合收益的税后净额',max_digits=22,decimal_places=4,default=0.0000)</v>
      </c>
      <c r="I39" t="e">
        <f>VLOOKUP(F39,Manage_Income!F:G,2,0)</f>
        <v>#N/A</v>
      </c>
    </row>
    <row r="40" spans="1:9" ht="31.8" thickBot="1">
      <c r="A40" s="112">
        <v>39</v>
      </c>
      <c r="B40" s="113" t="s">
        <v>505</v>
      </c>
      <c r="C40" s="113" t="s">
        <v>277</v>
      </c>
      <c r="D40" s="113" t="s">
        <v>515</v>
      </c>
      <c r="E40" s="113" t="s">
        <v>2252</v>
      </c>
      <c r="F40" s="113" t="s">
        <v>2699</v>
      </c>
      <c r="G40" s="113"/>
      <c r="H40" s="123" t="str">
        <f t="shared" si="0"/>
        <v>ocomin_pa = models.DecimalField('归属母公司股东的其他综合收益的税后净额',max_digits=22,decimal_places=4,default=0.0000)</v>
      </c>
      <c r="I40" t="e">
        <f>VLOOKUP(F40,Manage_Income!F:G,2,0)</f>
        <v>#N/A</v>
      </c>
    </row>
    <row r="41" spans="1:9" ht="31.8" thickBot="1">
      <c r="A41" s="112">
        <v>40</v>
      </c>
      <c r="B41" s="113" t="s">
        <v>506</v>
      </c>
      <c r="C41" s="113" t="s">
        <v>277</v>
      </c>
      <c r="D41" s="113" t="s">
        <v>469</v>
      </c>
      <c r="E41" s="113" t="s">
        <v>2253</v>
      </c>
      <c r="F41" s="113" t="s">
        <v>2700</v>
      </c>
      <c r="G41" s="113"/>
      <c r="H41" s="123" t="str">
        <f t="shared" si="0"/>
        <v>ocomin_mi = models.DecimalField('归属于少数股东的其他综合收益的税后净额',max_digits=22,decimal_places=4,default=0.0000)</v>
      </c>
      <c r="I41" t="e">
        <f>VLOOKUP(F41,Manage_Income!F:G,2,0)</f>
        <v>#N/A</v>
      </c>
    </row>
    <row r="42" spans="1:9" ht="31.8" thickBot="1">
      <c r="A42" s="112">
        <v>41</v>
      </c>
      <c r="B42" s="113" t="s">
        <v>507</v>
      </c>
      <c r="C42" s="113" t="s">
        <v>277</v>
      </c>
      <c r="D42" s="113" t="s">
        <v>2311</v>
      </c>
      <c r="E42" s="113" t="s">
        <v>2254</v>
      </c>
      <c r="F42" s="113" t="s">
        <v>2701</v>
      </c>
      <c r="G42" s="113"/>
      <c r="H42" s="123" t="str">
        <f t="shared" si="0"/>
        <v>tl_cmprhnsv_incm = models.DecimalField('综合收益总额',max_digits=22,decimal_places=4,default=0.0000)</v>
      </c>
      <c r="I42" t="e">
        <f>VLOOKUP(F42,Manage_Income!F:G,2,0)</f>
        <v>#N/A</v>
      </c>
    </row>
    <row r="43" spans="1:9" ht="31.8" thickBot="1">
      <c r="A43" s="112">
        <v>42</v>
      </c>
      <c r="B43" s="113" t="s">
        <v>508</v>
      </c>
      <c r="C43" s="113" t="s">
        <v>277</v>
      </c>
      <c r="D43" s="113" t="s">
        <v>516</v>
      </c>
      <c r="E43" s="113" t="s">
        <v>2255</v>
      </c>
      <c r="F43" s="113" t="s">
        <v>2702</v>
      </c>
      <c r="G43" s="113"/>
      <c r="H43" s="123" t="str">
        <f t="shared" si="0"/>
        <v>comin_pa = models.DecimalField('归属于母公司股东的综合收益总额',max_digits=22,decimal_places=4,default=0.0000)</v>
      </c>
      <c r="I43" t="e">
        <f>VLOOKUP(F43,Manage_Income!F:G,2,0)</f>
        <v>#N/A</v>
      </c>
    </row>
    <row r="44" spans="1:9" ht="31.8" thickBot="1">
      <c r="A44" s="112">
        <v>43</v>
      </c>
      <c r="B44" s="113" t="s">
        <v>509</v>
      </c>
      <c r="C44" s="113" t="s">
        <v>277</v>
      </c>
      <c r="D44" s="113" t="s">
        <v>517</v>
      </c>
      <c r="E44" s="113" t="s">
        <v>2256</v>
      </c>
      <c r="F44" s="113" t="s">
        <v>2703</v>
      </c>
      <c r="G44" s="113"/>
      <c r="H44" s="123" t="str">
        <f t="shared" si="0"/>
        <v>comin_mi = models.DecimalField('归属于少数股东的综合收益总额',max_digits=22,decimal_places=4,default=0.0000)</v>
      </c>
      <c r="I44" t="e">
        <f>VLOOKUP(F44,Manage_Income!F:G,2,0)</f>
        <v>#N/A</v>
      </c>
    </row>
    <row r="45" spans="1:9" ht="16.2" thickBot="1">
      <c r="A45" s="112">
        <v>44</v>
      </c>
      <c r="B45" s="113" t="s">
        <v>510</v>
      </c>
      <c r="C45" s="113" t="s">
        <v>277</v>
      </c>
      <c r="D45" s="113" t="s">
        <v>2313</v>
      </c>
      <c r="E45" s="113" t="s">
        <v>2257</v>
      </c>
      <c r="F45" s="113" t="s">
        <v>2704</v>
      </c>
      <c r="G45" s="113"/>
      <c r="H45" s="123" t="str">
        <f t="shared" si="0"/>
        <v>eps = models.DecimalField('基本每股收益',max_digits=22,decimal_places=4,default=0.0000)</v>
      </c>
      <c r="I45" t="e">
        <f>VLOOKUP(F45,Manage_Income!F:G,2,0)</f>
        <v>#N/A</v>
      </c>
    </row>
    <row r="46" spans="1:9" ht="16.2" thickBot="1">
      <c r="A46" s="112">
        <v>45</v>
      </c>
      <c r="B46" s="113" t="s">
        <v>511</v>
      </c>
      <c r="C46" s="113" t="s">
        <v>277</v>
      </c>
      <c r="D46" s="113" t="s">
        <v>2314</v>
      </c>
      <c r="E46" s="113" t="s">
        <v>2258</v>
      </c>
      <c r="F46" s="113" t="s">
        <v>2705</v>
      </c>
      <c r="G46" s="113"/>
      <c r="H46" s="123" t="str">
        <f t="shared" si="0"/>
        <v>deps = models.DecimalField('稀释每股收益',max_digits=22,decimal_places=4,default=0.0000)</v>
      </c>
      <c r="I46" t="e">
        <f>VLOOKUP(F46,Manage_Income!F:G,2,0)</f>
        <v>#N/A</v>
      </c>
    </row>
  </sheetData>
  <phoneticPr fontId="3"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C14" sqref="C14"/>
    </sheetView>
  </sheetViews>
  <sheetFormatPr defaultRowHeight="14.4"/>
  <cols>
    <col min="1" max="1" width="42.44140625" bestFit="1" customWidth="1"/>
    <col min="2" max="2" width="26.88671875" bestFit="1" customWidth="1"/>
  </cols>
  <sheetData>
    <row r="1" spans="1:2" ht="15" thickBot="1">
      <c r="A1" s="122" t="s">
        <v>2124</v>
      </c>
      <c r="B1" s="122" t="s">
        <v>2070</v>
      </c>
    </row>
    <row r="2" spans="1:2" ht="16.2" thickBot="1">
      <c r="A2" s="113" t="s">
        <v>518</v>
      </c>
      <c r="B2" s="113" t="s">
        <v>2401</v>
      </c>
    </row>
    <row r="3" spans="1:2" ht="16.2" thickBot="1">
      <c r="A3" s="113" t="s">
        <v>519</v>
      </c>
      <c r="B3" s="113" t="s">
        <v>2392</v>
      </c>
    </row>
    <row r="4" spans="1:2" ht="16.2" thickBot="1">
      <c r="A4" s="113" t="s">
        <v>520</v>
      </c>
      <c r="B4" s="113" t="s">
        <v>2390</v>
      </c>
    </row>
    <row r="5" spans="1:2" ht="16.2" thickBot="1">
      <c r="A5" s="113" t="s">
        <v>521</v>
      </c>
      <c r="B5" s="113" t="s">
        <v>2410</v>
      </c>
    </row>
    <row r="6" spans="1:2" ht="16.2" thickBot="1">
      <c r="A6" s="113" t="s">
        <v>522</v>
      </c>
      <c r="B6" s="113" t="s">
        <v>2408</v>
      </c>
    </row>
    <row r="7" spans="1:2" ht="16.2" thickBot="1">
      <c r="A7" s="113" t="s">
        <v>523</v>
      </c>
      <c r="B7" s="113" t="s">
        <v>2388</v>
      </c>
    </row>
    <row r="8" spans="1:2" ht="16.2" thickBot="1">
      <c r="A8" s="113" t="s">
        <v>524</v>
      </c>
      <c r="B8" s="113" t="s">
        <v>2384</v>
      </c>
    </row>
    <row r="9" spans="1:2" ht="31.8" thickBot="1">
      <c r="A9" s="113" t="s">
        <v>618</v>
      </c>
      <c r="B9" s="113" t="s">
        <v>2386</v>
      </c>
    </row>
    <row r="10" spans="1:2" ht="16.2" thickBot="1">
      <c r="A10" s="113" t="s">
        <v>525</v>
      </c>
      <c r="B10" s="113" t="s">
        <v>2412</v>
      </c>
    </row>
    <row r="11" spans="1:2" ht="16.2" thickBot="1">
      <c r="A11" s="113" t="s">
        <v>526</v>
      </c>
      <c r="B11" s="113" t="s">
        <v>2394</v>
      </c>
    </row>
    <row r="12" spans="1:2" ht="16.2" thickBot="1">
      <c r="A12" s="113" t="s">
        <v>527</v>
      </c>
      <c r="B12" s="113" t="s">
        <v>2396</v>
      </c>
    </row>
    <row r="13" spans="1:2" ht="16.2" thickBot="1">
      <c r="A13" s="113" t="s">
        <v>528</v>
      </c>
      <c r="B13" s="113" t="s">
        <v>2382</v>
      </c>
    </row>
    <row r="14" spans="1:2" ht="16.2" thickBot="1">
      <c r="A14" s="113" t="s">
        <v>619</v>
      </c>
      <c r="B14" s="113" t="s">
        <v>2484</v>
      </c>
    </row>
    <row r="15" spans="1:2" ht="16.2" thickBot="1">
      <c r="A15" s="113" t="s">
        <v>557</v>
      </c>
      <c r="B15" s="113" t="s">
        <v>2486</v>
      </c>
    </row>
    <row r="16" spans="1:2" ht="16.2" thickBot="1">
      <c r="A16" s="113" t="s">
        <v>529</v>
      </c>
      <c r="B16" s="113" t="s">
        <v>2399</v>
      </c>
    </row>
    <row r="17" spans="1:2" ht="16.2" thickBot="1">
      <c r="A17" s="113" t="s">
        <v>530</v>
      </c>
      <c r="B17" s="113" t="s">
        <v>2403</v>
      </c>
    </row>
    <row r="18" spans="1:2" ht="16.2" thickBot="1">
      <c r="A18" s="113" t="s">
        <v>531</v>
      </c>
      <c r="B18" s="113" t="s">
        <v>2405</v>
      </c>
    </row>
    <row r="19" spans="1:2" ht="16.2" thickBot="1">
      <c r="A19" s="113" t="s">
        <v>532</v>
      </c>
      <c r="B19" s="113" t="s">
        <v>2407</v>
      </c>
    </row>
    <row r="20" spans="1:2" ht="16.2" thickBot="1">
      <c r="A20" s="113" t="s">
        <v>533</v>
      </c>
      <c r="B20" s="113" t="s">
        <v>2415</v>
      </c>
    </row>
    <row r="21" spans="1:2" ht="16.2" thickBot="1">
      <c r="A21" s="113" t="s">
        <v>534</v>
      </c>
      <c r="B21" s="113" t="s">
        <v>2417</v>
      </c>
    </row>
    <row r="22" spans="1:2" ht="16.2" thickBot="1">
      <c r="A22" s="113" t="s">
        <v>535</v>
      </c>
      <c r="B22" s="113" t="s">
        <v>2419</v>
      </c>
    </row>
    <row r="23" spans="1:2" ht="16.2" thickBot="1">
      <c r="A23" s="113" t="s">
        <v>536</v>
      </c>
      <c r="B23" s="113" t="s">
        <v>2421</v>
      </c>
    </row>
    <row r="24" spans="1:2" ht="16.2" thickBot="1">
      <c r="A24" s="113" t="s">
        <v>537</v>
      </c>
      <c r="B24" s="113" t="s">
        <v>2482</v>
      </c>
    </row>
    <row r="25" spans="1:2" ht="16.2" thickBot="1">
      <c r="A25" s="113" t="s">
        <v>558</v>
      </c>
      <c r="B25" s="113" t="s">
        <v>2480</v>
      </c>
    </row>
    <row r="26" spans="1:2" ht="16.2" thickBot="1">
      <c r="A26" s="113" t="s">
        <v>538</v>
      </c>
      <c r="B26" s="113" t="s">
        <v>2423</v>
      </c>
    </row>
    <row r="27" spans="1:2" ht="16.2" thickBot="1">
      <c r="A27" s="113" t="s">
        <v>539</v>
      </c>
      <c r="B27" s="113" t="s">
        <v>2425</v>
      </c>
    </row>
    <row r="28" spans="1:2" ht="16.2" thickBot="1">
      <c r="A28" s="113" t="s">
        <v>540</v>
      </c>
      <c r="B28" s="113" t="s">
        <v>2291</v>
      </c>
    </row>
    <row r="29" spans="1:2" ht="31.8" thickBot="1">
      <c r="A29" s="113" t="s">
        <v>541</v>
      </c>
      <c r="B29" s="113" t="s">
        <v>2428</v>
      </c>
    </row>
    <row r="30" spans="1:2" ht="16.2" thickBot="1">
      <c r="A30" s="113" t="s">
        <v>542</v>
      </c>
      <c r="B30" s="113" t="s">
        <v>2430</v>
      </c>
    </row>
    <row r="31" spans="1:2" ht="16.2" thickBot="1">
      <c r="A31" s="113" t="s">
        <v>620</v>
      </c>
      <c r="B31" s="113" t="s">
        <v>2476</v>
      </c>
    </row>
    <row r="32" spans="1:2" ht="16.2" thickBot="1">
      <c r="A32" s="113" t="s">
        <v>559</v>
      </c>
      <c r="B32" s="113" t="s">
        <v>2478</v>
      </c>
    </row>
    <row r="33" spans="1:2" ht="31.8" thickBot="1">
      <c r="A33" s="113" t="s">
        <v>543</v>
      </c>
      <c r="B33" s="113" t="s">
        <v>2432</v>
      </c>
    </row>
    <row r="34" spans="1:2" ht="16.2" thickBot="1">
      <c r="A34" s="113" t="s">
        <v>544</v>
      </c>
      <c r="B34" s="113" t="s">
        <v>2383</v>
      </c>
    </row>
    <row r="35" spans="1:2" ht="16.2" thickBot="1">
      <c r="A35" s="113" t="s">
        <v>545</v>
      </c>
      <c r="B35" s="113" t="s">
        <v>2434</v>
      </c>
    </row>
    <row r="36" spans="1:2" ht="16.2" thickBot="1">
      <c r="A36" s="113" t="s">
        <v>546</v>
      </c>
      <c r="B36" s="113" t="s">
        <v>2436</v>
      </c>
    </row>
    <row r="37" spans="1:2" ht="16.2" thickBot="1">
      <c r="A37" s="113" t="s">
        <v>547</v>
      </c>
      <c r="B37" s="113" t="s">
        <v>2474</v>
      </c>
    </row>
    <row r="38" spans="1:2" ht="16.2" thickBot="1">
      <c r="A38" s="113" t="s">
        <v>560</v>
      </c>
      <c r="B38" s="113" t="s">
        <v>2472</v>
      </c>
    </row>
    <row r="39" spans="1:2" ht="16.2" thickBot="1">
      <c r="A39" s="113" t="s">
        <v>548</v>
      </c>
      <c r="B39" s="113" t="s">
        <v>2438</v>
      </c>
    </row>
    <row r="40" spans="1:2" ht="16.2" thickBot="1">
      <c r="A40" s="113" t="s">
        <v>549</v>
      </c>
      <c r="B40" s="113" t="s">
        <v>2440</v>
      </c>
    </row>
    <row r="41" spans="1:2" ht="16.2" thickBot="1">
      <c r="A41" s="113" t="s">
        <v>550</v>
      </c>
      <c r="B41" s="113" t="s">
        <v>2468</v>
      </c>
    </row>
    <row r="42" spans="1:2" ht="16.2" thickBot="1">
      <c r="A42" s="113" t="s">
        <v>552</v>
      </c>
      <c r="B42" s="113" t="s">
        <v>2442</v>
      </c>
    </row>
    <row r="43" spans="1:2" ht="16.2" thickBot="1">
      <c r="A43" s="113" t="s">
        <v>551</v>
      </c>
      <c r="B43" s="113" t="s">
        <v>2444</v>
      </c>
    </row>
    <row r="44" spans="1:2" ht="16.2" thickBot="1">
      <c r="A44" t="s">
        <v>553</v>
      </c>
      <c r="B44" s="113" t="s">
        <v>2466</v>
      </c>
    </row>
    <row r="45" spans="1:2" ht="16.2" thickBot="1">
      <c r="A45" t="s">
        <v>561</v>
      </c>
      <c r="B45" s="113" t="s">
        <v>2459</v>
      </c>
    </row>
    <row r="46" spans="1:2" ht="16.2" thickBot="1">
      <c r="A46" t="s">
        <v>554</v>
      </c>
      <c r="B46" s="113" t="s">
        <v>2464</v>
      </c>
    </row>
    <row r="47" spans="1:2" ht="16.2" thickBot="1">
      <c r="A47" t="s">
        <v>555</v>
      </c>
      <c r="B47" s="113" t="s">
        <v>2446</v>
      </c>
    </row>
    <row r="48" spans="1:2" ht="16.2" thickBot="1">
      <c r="A48" t="s">
        <v>621</v>
      </c>
      <c r="B48" s="113" t="s">
        <v>2470</v>
      </c>
    </row>
    <row r="49" spans="1:2" ht="16.2" thickBot="1">
      <c r="A49" t="s">
        <v>622</v>
      </c>
      <c r="B49" s="113" t="s">
        <v>2461</v>
      </c>
    </row>
    <row r="50" spans="1:2" ht="16.2" thickBot="1">
      <c r="A50" t="s">
        <v>562</v>
      </c>
      <c r="B50" s="113" t="s">
        <v>2457</v>
      </c>
    </row>
    <row r="51" spans="1:2" ht="16.2" thickBot="1">
      <c r="A51" t="s">
        <v>563</v>
      </c>
      <c r="B51" s="113" t="s">
        <v>2455</v>
      </c>
    </row>
    <row r="52" spans="1:2" ht="16.2" thickBot="1">
      <c r="A52" t="s">
        <v>2506</v>
      </c>
      <c r="B52" s="113" t="s">
        <v>2447</v>
      </c>
    </row>
    <row r="53" spans="1:2" ht="16.2" thickBot="1">
      <c r="A53" t="s">
        <v>2507</v>
      </c>
      <c r="B53" s="113" t="s">
        <v>2449</v>
      </c>
    </row>
    <row r="54" spans="1:2" ht="16.2" thickBot="1">
      <c r="A54" t="s">
        <v>2508</v>
      </c>
      <c r="B54" s="113" t="s">
        <v>2451</v>
      </c>
    </row>
    <row r="55" spans="1:2" ht="16.2" thickBot="1">
      <c r="A55" t="s">
        <v>2509</v>
      </c>
      <c r="B55" s="113" t="s">
        <v>2453</v>
      </c>
    </row>
    <row r="56" spans="1:2" ht="16.2" thickBot="1">
      <c r="A56" s="121" t="s">
        <v>2511</v>
      </c>
      <c r="B56" s="113" t="s">
        <v>2484</v>
      </c>
    </row>
    <row r="57" spans="1:2" ht="16.2" thickBot="1">
      <c r="A57" s="121" t="s">
        <v>2512</v>
      </c>
      <c r="B57" s="113" t="s">
        <v>2482</v>
      </c>
    </row>
    <row r="58" spans="1:2" ht="16.2" thickBot="1">
      <c r="A58" s="121" t="s">
        <v>2514</v>
      </c>
      <c r="B58" s="113" t="s">
        <v>2425</v>
      </c>
    </row>
    <row r="59" spans="1:2" ht="16.2" thickBot="1">
      <c r="A59" s="121" t="s">
        <v>2515</v>
      </c>
      <c r="B59" s="113" t="s">
        <v>2291</v>
      </c>
    </row>
    <row r="60" spans="1:2" ht="16.2" thickBot="1">
      <c r="A60" s="121" t="s">
        <v>2516</v>
      </c>
      <c r="B60" s="113" t="s">
        <v>2428</v>
      </c>
    </row>
    <row r="61" spans="1:2" ht="16.2" thickBot="1">
      <c r="A61" s="121" t="s">
        <v>2517</v>
      </c>
      <c r="B61" s="113" t="s">
        <v>2476</v>
      </c>
    </row>
    <row r="62" spans="1:2" ht="16.2" thickBot="1">
      <c r="A62" s="121" t="s">
        <v>2518</v>
      </c>
      <c r="B62" s="113" t="s">
        <v>2432</v>
      </c>
    </row>
    <row r="63" spans="1:2" ht="16.2" thickBot="1">
      <c r="A63" s="121" t="s">
        <v>2519</v>
      </c>
      <c r="B63" s="113" t="s">
        <v>2383</v>
      </c>
    </row>
    <row r="64" spans="1:2" ht="16.2" thickBot="1">
      <c r="A64" s="121" t="s">
        <v>2520</v>
      </c>
      <c r="B64" s="113" t="s">
        <v>2474</v>
      </c>
    </row>
    <row r="65" spans="1:2" ht="16.2" thickBot="1">
      <c r="A65" s="121" t="s">
        <v>2522</v>
      </c>
      <c r="B65" s="113" t="s">
        <v>2446</v>
      </c>
    </row>
    <row r="66" spans="1:2" ht="16.2" thickBot="1">
      <c r="A66" s="121" t="s">
        <v>2523</v>
      </c>
      <c r="B66" s="113" t="s">
        <v>2447</v>
      </c>
    </row>
    <row r="67" spans="1:2" ht="16.2" thickBot="1">
      <c r="A67" s="121" t="s">
        <v>2524</v>
      </c>
      <c r="B67" s="113" t="s">
        <v>2449</v>
      </c>
    </row>
    <row r="68" spans="1:2" ht="16.2" thickBot="1">
      <c r="A68" s="121" t="s">
        <v>2525</v>
      </c>
      <c r="B68" s="113" t="s">
        <v>2451</v>
      </c>
    </row>
    <row r="69" spans="1:2" ht="16.2" thickBot="1">
      <c r="A69" s="121" t="s">
        <v>2526</v>
      </c>
      <c r="B69" s="113" t="s">
        <v>2453</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A21" sqref="A21"/>
    </sheetView>
  </sheetViews>
  <sheetFormatPr defaultRowHeight="14.4"/>
  <cols>
    <col min="1" max="1" width="75.88671875" customWidth="1"/>
    <col min="2" max="2" width="33.21875" customWidth="1"/>
  </cols>
  <sheetData>
    <row r="1" spans="1:2" ht="16.2" thickBot="1">
      <c r="A1" s="111" t="s">
        <v>2215</v>
      </c>
      <c r="B1" s="111" t="s">
        <v>2505</v>
      </c>
    </row>
    <row r="2" spans="1:2" ht="16.2" thickBot="1">
      <c r="A2" s="113" t="s">
        <v>268</v>
      </c>
      <c r="B2" s="113" t="s">
        <v>2212</v>
      </c>
    </row>
    <row r="3" spans="1:2" ht="16.2" thickBot="1">
      <c r="A3" s="113" t="s">
        <v>272</v>
      </c>
      <c r="B3" s="113" t="s">
        <v>2214</v>
      </c>
    </row>
    <row r="4" spans="1:2" ht="16.2" thickBot="1">
      <c r="A4" s="113" t="s">
        <v>275</v>
      </c>
      <c r="B4" s="113" t="s">
        <v>2213</v>
      </c>
    </row>
    <row r="5" spans="1:2" ht="16.2" thickBot="1">
      <c r="A5" s="113" t="s">
        <v>518</v>
      </c>
      <c r="B5" s="113" t="s">
        <v>2402</v>
      </c>
    </row>
    <row r="6" spans="1:2" ht="16.2" thickBot="1">
      <c r="A6" s="113" t="s">
        <v>519</v>
      </c>
      <c r="B6" s="113" t="s">
        <v>2393</v>
      </c>
    </row>
    <row r="7" spans="1:2" ht="16.2" thickBot="1">
      <c r="A7" s="113" t="s">
        <v>520</v>
      </c>
      <c r="B7" s="113" t="s">
        <v>2391</v>
      </c>
    </row>
    <row r="8" spans="1:2" ht="16.2" thickBot="1">
      <c r="A8" s="113" t="s">
        <v>521</v>
      </c>
      <c r="B8" s="113" t="s">
        <v>2411</v>
      </c>
    </row>
    <row r="9" spans="1:2" ht="16.2" thickBot="1">
      <c r="A9" s="113" t="s">
        <v>522</v>
      </c>
      <c r="B9" s="113" t="s">
        <v>2409</v>
      </c>
    </row>
    <row r="10" spans="1:2" ht="16.2" thickBot="1">
      <c r="A10" s="113" t="s">
        <v>523</v>
      </c>
      <c r="B10" s="113" t="s">
        <v>2389</v>
      </c>
    </row>
    <row r="11" spans="1:2" ht="16.2" thickBot="1">
      <c r="A11" s="113" t="s">
        <v>524</v>
      </c>
      <c r="B11" s="113" t="s">
        <v>2385</v>
      </c>
    </row>
    <row r="12" spans="1:2" ht="16.2" thickBot="1">
      <c r="A12" s="113" t="s">
        <v>618</v>
      </c>
      <c r="B12" s="113" t="s">
        <v>2387</v>
      </c>
    </row>
    <row r="13" spans="1:2" ht="16.2" thickBot="1">
      <c r="A13" s="113" t="s">
        <v>525</v>
      </c>
      <c r="B13" s="113" t="s">
        <v>2413</v>
      </c>
    </row>
    <row r="14" spans="1:2" ht="16.2" thickBot="1">
      <c r="A14" s="113" t="s">
        <v>526</v>
      </c>
      <c r="B14" s="113" t="s">
        <v>2395</v>
      </c>
    </row>
    <row r="15" spans="1:2" ht="16.2" thickBot="1">
      <c r="A15" s="113" t="s">
        <v>527</v>
      </c>
      <c r="B15" s="113" t="s">
        <v>2397</v>
      </c>
    </row>
    <row r="16" spans="1:2" ht="16.2" thickBot="1">
      <c r="A16" s="113" t="s">
        <v>528</v>
      </c>
      <c r="B16" s="113" t="s">
        <v>2398</v>
      </c>
    </row>
    <row r="17" spans="1:2" ht="16.2" thickBot="1">
      <c r="A17" s="113" t="s">
        <v>619</v>
      </c>
      <c r="B17" s="113" t="s">
        <v>2485</v>
      </c>
    </row>
    <row r="18" spans="1:2" ht="16.2" thickBot="1">
      <c r="A18" s="113" t="s">
        <v>557</v>
      </c>
      <c r="B18" s="113" t="s">
        <v>2487</v>
      </c>
    </row>
    <row r="19" spans="1:2" ht="16.2" thickBot="1">
      <c r="A19" s="113" t="s">
        <v>529</v>
      </c>
      <c r="B19" s="113" t="s">
        <v>2400</v>
      </c>
    </row>
    <row r="20" spans="1:2" ht="16.2" thickBot="1">
      <c r="A20" s="113" t="s">
        <v>530</v>
      </c>
      <c r="B20" s="113" t="s">
        <v>2404</v>
      </c>
    </row>
    <row r="21" spans="1:2" ht="16.2" thickBot="1">
      <c r="A21" s="113" t="s">
        <v>531</v>
      </c>
      <c r="B21" s="113" t="s">
        <v>2406</v>
      </c>
    </row>
    <row r="22" spans="1:2" ht="16.2" thickBot="1">
      <c r="A22" s="113" t="s">
        <v>532</v>
      </c>
      <c r="B22" s="113" t="s">
        <v>2414</v>
      </c>
    </row>
    <row r="23" spans="1:2" ht="16.2" thickBot="1">
      <c r="A23" s="113" t="s">
        <v>533</v>
      </c>
      <c r="B23" s="113" t="s">
        <v>2416</v>
      </c>
    </row>
    <row r="24" spans="1:2" ht="16.2" thickBot="1">
      <c r="A24" s="113" t="s">
        <v>534</v>
      </c>
      <c r="B24" s="113" t="s">
        <v>2418</v>
      </c>
    </row>
    <row r="25" spans="1:2" ht="16.2" thickBot="1">
      <c r="A25" s="113" t="s">
        <v>535</v>
      </c>
      <c r="B25" s="113" t="s">
        <v>2420</v>
      </c>
    </row>
    <row r="26" spans="1:2" ht="16.2" thickBot="1">
      <c r="A26" s="113" t="s">
        <v>536</v>
      </c>
      <c r="B26" s="113" t="s">
        <v>2422</v>
      </c>
    </row>
    <row r="27" spans="1:2" ht="16.2" thickBot="1">
      <c r="A27" s="113" t="s">
        <v>537</v>
      </c>
      <c r="B27" s="113" t="s">
        <v>2483</v>
      </c>
    </row>
    <row r="28" spans="1:2" ht="16.2" thickBot="1">
      <c r="A28" s="113" t="s">
        <v>558</v>
      </c>
      <c r="B28" s="113" t="s">
        <v>2481</v>
      </c>
    </row>
    <row r="29" spans="1:2" ht="16.2" thickBot="1">
      <c r="A29" s="113" t="s">
        <v>538</v>
      </c>
      <c r="B29" s="113" t="s">
        <v>2424</v>
      </c>
    </row>
    <row r="30" spans="1:2" ht="16.2" thickBot="1">
      <c r="A30" s="113" t="s">
        <v>539</v>
      </c>
      <c r="B30" s="113" t="s">
        <v>2426</v>
      </c>
    </row>
    <row r="31" spans="1:2" ht="16.2" thickBot="1">
      <c r="A31" s="113" t="s">
        <v>540</v>
      </c>
      <c r="B31" s="113" t="s">
        <v>2427</v>
      </c>
    </row>
    <row r="32" spans="1:2" ht="16.2" thickBot="1">
      <c r="A32" s="113" t="s">
        <v>541</v>
      </c>
      <c r="B32" s="113" t="s">
        <v>2429</v>
      </c>
    </row>
    <row r="33" spans="1:2" ht="16.2" thickBot="1">
      <c r="A33" s="113" t="s">
        <v>542</v>
      </c>
      <c r="B33" s="113" t="s">
        <v>2431</v>
      </c>
    </row>
    <row r="34" spans="1:2" ht="16.2" thickBot="1">
      <c r="A34" s="113" t="s">
        <v>620</v>
      </c>
      <c r="B34" s="113" t="s">
        <v>2477</v>
      </c>
    </row>
    <row r="35" spans="1:2" ht="16.2" thickBot="1">
      <c r="A35" s="113" t="s">
        <v>559</v>
      </c>
      <c r="B35" s="113" t="s">
        <v>2479</v>
      </c>
    </row>
    <row r="36" spans="1:2" ht="16.2" thickBot="1">
      <c r="A36" s="113" t="s">
        <v>543</v>
      </c>
      <c r="B36" s="113" t="s">
        <v>2433</v>
      </c>
    </row>
    <row r="37" spans="1:2" ht="16.2" thickBot="1">
      <c r="A37" s="113" t="s">
        <v>544</v>
      </c>
      <c r="B37" s="113" t="s">
        <v>2383</v>
      </c>
    </row>
    <row r="38" spans="1:2" ht="16.2" thickBot="1">
      <c r="A38" s="113" t="s">
        <v>545</v>
      </c>
      <c r="B38" s="113" t="s">
        <v>2435</v>
      </c>
    </row>
    <row r="39" spans="1:2" ht="16.2" thickBot="1">
      <c r="A39" s="113" t="s">
        <v>546</v>
      </c>
      <c r="B39" s="113" t="s">
        <v>2437</v>
      </c>
    </row>
    <row r="40" spans="1:2" ht="16.2" thickBot="1">
      <c r="A40" s="113" t="s">
        <v>547</v>
      </c>
      <c r="B40" s="113" t="s">
        <v>2475</v>
      </c>
    </row>
    <row r="41" spans="1:2" ht="16.2" thickBot="1">
      <c r="A41" s="113" t="s">
        <v>560</v>
      </c>
      <c r="B41" s="113" t="s">
        <v>2473</v>
      </c>
    </row>
    <row r="42" spans="1:2" ht="16.2" thickBot="1">
      <c r="A42" s="113" t="s">
        <v>548</v>
      </c>
      <c r="B42" s="113" t="s">
        <v>2439</v>
      </c>
    </row>
    <row r="43" spans="1:2" ht="16.2" thickBot="1">
      <c r="A43" s="113" t="s">
        <v>549</v>
      </c>
      <c r="B43" s="113" t="s">
        <v>2441</v>
      </c>
    </row>
    <row r="44" spans="1:2" ht="16.2" thickBot="1">
      <c r="A44" s="113" t="s">
        <v>550</v>
      </c>
      <c r="B44" s="113" t="s">
        <v>2469</v>
      </c>
    </row>
    <row r="45" spans="1:2" ht="16.2" thickBot="1">
      <c r="A45" s="113" t="s">
        <v>552</v>
      </c>
      <c r="B45" s="113" t="s">
        <v>2443</v>
      </c>
    </row>
    <row r="46" spans="1:2" ht="16.2" thickBot="1">
      <c r="A46" s="113" t="s">
        <v>551</v>
      </c>
      <c r="B46" s="113" t="s">
        <v>2445</v>
      </c>
    </row>
    <row r="47" spans="1:2" ht="16.2" thickBot="1">
      <c r="A47" s="113" t="s">
        <v>553</v>
      </c>
      <c r="B47" s="113" t="s">
        <v>2467</v>
      </c>
    </row>
    <row r="48" spans="1:2" ht="16.2" thickBot="1">
      <c r="A48" s="113" t="s">
        <v>561</v>
      </c>
      <c r="B48" s="113" t="s">
        <v>2460</v>
      </c>
    </row>
    <row r="49" spans="1:2" ht="16.2" thickBot="1">
      <c r="A49" s="113" t="s">
        <v>554</v>
      </c>
      <c r="B49" s="113" t="s">
        <v>2465</v>
      </c>
    </row>
    <row r="50" spans="1:2" ht="16.2" thickBot="1">
      <c r="A50" s="113" t="s">
        <v>555</v>
      </c>
      <c r="B50" s="113" t="s">
        <v>2463</v>
      </c>
    </row>
    <row r="51" spans="1:2" ht="16.2" thickBot="1">
      <c r="A51" s="113" t="s">
        <v>621</v>
      </c>
      <c r="B51" s="113" t="s">
        <v>2471</v>
      </c>
    </row>
    <row r="52" spans="1:2" ht="16.2" thickBot="1">
      <c r="A52" s="113" t="s">
        <v>622</v>
      </c>
      <c r="B52" s="113" t="s">
        <v>2462</v>
      </c>
    </row>
    <row r="53" spans="1:2" ht="16.2" thickBot="1">
      <c r="A53" s="113" t="s">
        <v>562</v>
      </c>
      <c r="B53" s="113" t="s">
        <v>2458</v>
      </c>
    </row>
    <row r="54" spans="1:2" ht="16.2" thickBot="1">
      <c r="A54" s="113" t="s">
        <v>563</v>
      </c>
      <c r="B54" s="113" t="s">
        <v>2456</v>
      </c>
    </row>
    <row r="55" spans="1:2" ht="16.2" thickBot="1">
      <c r="A55" s="113" t="s">
        <v>623</v>
      </c>
      <c r="B55" s="113" t="s">
        <v>2448</v>
      </c>
    </row>
    <row r="56" spans="1:2" ht="16.2" thickBot="1">
      <c r="A56" s="113" t="s">
        <v>624</v>
      </c>
      <c r="B56" s="113" t="s">
        <v>2450</v>
      </c>
    </row>
    <row r="57" spans="1:2" ht="16.2" thickBot="1">
      <c r="A57" s="113" t="s">
        <v>625</v>
      </c>
      <c r="B57" s="113" t="s">
        <v>2452</v>
      </c>
    </row>
    <row r="58" spans="1:2" ht="16.2" thickBot="1">
      <c r="A58" s="113" t="s">
        <v>626</v>
      </c>
      <c r="B58" s="113" t="s">
        <v>2454</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7"/>
  <sheetViews>
    <sheetView workbookViewId="0">
      <selection activeCell="A43" sqref="A6:A43"/>
    </sheetView>
  </sheetViews>
  <sheetFormatPr defaultRowHeight="14.4"/>
  <cols>
    <col min="1" max="1" width="57.77734375" style="121" bestFit="1" customWidth="1"/>
    <col min="2" max="2" width="8.88671875" style="121"/>
    <col min="7" max="7" width="75.88671875" customWidth="1"/>
    <col min="8" max="8" width="53.88671875" customWidth="1"/>
  </cols>
  <sheetData>
    <row r="1" spans="1:8" ht="16.2" thickBot="1">
      <c r="A1" s="121" t="s">
        <v>2099</v>
      </c>
      <c r="B1" s="121">
        <v>20170930</v>
      </c>
      <c r="G1" s="111" t="s">
        <v>2260</v>
      </c>
      <c r="H1" s="111" t="s">
        <v>2261</v>
      </c>
    </row>
    <row r="2" spans="1:8" ht="16.2" hidden="1" thickBot="1">
      <c r="A2" s="121" t="s">
        <v>2100</v>
      </c>
      <c r="B2" s="121" t="s">
        <v>2101</v>
      </c>
      <c r="G2" s="113" t="s">
        <v>268</v>
      </c>
      <c r="H2" s="113" t="s">
        <v>266</v>
      </c>
    </row>
    <row r="3" spans="1:8" ht="16.2" hidden="1" thickBot="1">
      <c r="A3" s="121" t="s">
        <v>2510</v>
      </c>
      <c r="G3" s="113" t="s">
        <v>272</v>
      </c>
      <c r="H3" s="113" t="s">
        <v>270</v>
      </c>
    </row>
    <row r="4" spans="1:8" ht="16.2" hidden="1" thickBot="1">
      <c r="A4" s="121" t="s">
        <v>518</v>
      </c>
      <c r="B4" s="121">
        <v>35754531190</v>
      </c>
      <c r="C4" t="str">
        <f>VLOOKUP(A4,G:H,2,0)</f>
        <v>Cash received from sales of goods and services</v>
      </c>
      <c r="G4" s="113" t="s">
        <v>275</v>
      </c>
      <c r="H4" s="113" t="s">
        <v>274</v>
      </c>
    </row>
    <row r="5" spans="1:8" ht="16.2" hidden="1" thickBot="1">
      <c r="A5" s="121" t="s">
        <v>528</v>
      </c>
      <c r="B5" s="121">
        <v>0</v>
      </c>
      <c r="C5" t="str">
        <f t="shared" ref="C5:C68" si="0">VLOOKUP(A5,G:H,2,0)</f>
        <v>Tax Refund</v>
      </c>
      <c r="G5" s="113" t="s">
        <v>518</v>
      </c>
      <c r="H5" s="113" t="s">
        <v>2328</v>
      </c>
    </row>
    <row r="6" spans="1:8" ht="31.8" thickBot="1">
      <c r="A6" s="121" t="s">
        <v>2511</v>
      </c>
      <c r="B6" s="121">
        <v>438656069</v>
      </c>
      <c r="C6" t="e">
        <f t="shared" si="0"/>
        <v>#N/A</v>
      </c>
      <c r="G6" s="113" t="s">
        <v>519</v>
      </c>
      <c r="H6" s="113" t="s">
        <v>2329</v>
      </c>
    </row>
    <row r="7" spans="1:8" ht="16.2" hidden="1" thickBot="1">
      <c r="A7" s="121" t="s">
        <v>557</v>
      </c>
      <c r="B7" s="121">
        <v>36193187259</v>
      </c>
      <c r="C7" t="str">
        <f t="shared" si="0"/>
        <v>Subtotal of cash inflow from operating activities</v>
      </c>
      <c r="G7" s="113" t="s">
        <v>520</v>
      </c>
      <c r="H7" s="113" t="s">
        <v>2330</v>
      </c>
    </row>
    <row r="8" spans="1:8" ht="16.2" hidden="1" thickBot="1">
      <c r="A8" s="121" t="s">
        <v>529</v>
      </c>
      <c r="B8" s="121">
        <v>6834210458</v>
      </c>
      <c r="C8" t="str">
        <f t="shared" si="0"/>
        <v>Cash paid for the purchase of goods and services</v>
      </c>
      <c r="G8" s="113" t="s">
        <v>521</v>
      </c>
      <c r="H8" s="113" t="s">
        <v>2331</v>
      </c>
    </row>
    <row r="9" spans="1:8" ht="31.8" hidden="1" thickBot="1">
      <c r="A9" s="121" t="s">
        <v>535</v>
      </c>
      <c r="B9" s="121">
        <v>10879002896</v>
      </c>
      <c r="C9" t="str">
        <f t="shared" si="0"/>
        <v>Payments to employees and cash paid to employees</v>
      </c>
      <c r="G9" s="113" t="s">
        <v>522</v>
      </c>
      <c r="H9" s="113" t="s">
        <v>2332</v>
      </c>
    </row>
    <row r="10" spans="1:8" ht="16.2" hidden="1" thickBot="1">
      <c r="A10" s="121" t="s">
        <v>536</v>
      </c>
      <c r="B10" s="121">
        <v>3865143570</v>
      </c>
      <c r="C10" t="str">
        <f t="shared" si="0"/>
        <v>Pay taxes and fees</v>
      </c>
      <c r="G10" s="113" t="s">
        <v>523</v>
      </c>
      <c r="H10" s="113" t="s">
        <v>2333</v>
      </c>
    </row>
    <row r="11" spans="1:8" ht="31.8" thickBot="1">
      <c r="A11" s="121" t="s">
        <v>2512</v>
      </c>
      <c r="B11" s="121">
        <v>616235299</v>
      </c>
      <c r="C11" t="e">
        <f t="shared" si="0"/>
        <v>#N/A</v>
      </c>
      <c r="G11" s="113" t="s">
        <v>524</v>
      </c>
      <c r="H11" s="113" t="s">
        <v>2334</v>
      </c>
    </row>
    <row r="12" spans="1:8" ht="31.8" hidden="1" thickBot="1">
      <c r="A12" s="121" t="s">
        <v>558</v>
      </c>
      <c r="B12" s="121">
        <v>22194592223</v>
      </c>
      <c r="C12" t="str">
        <f t="shared" si="0"/>
        <v>Subtotal of cash outflow from operating activities</v>
      </c>
      <c r="G12" s="113" t="s">
        <v>618</v>
      </c>
      <c r="H12" s="113" t="s">
        <v>2335</v>
      </c>
    </row>
    <row r="13" spans="1:8" ht="16.2" hidden="1" thickBot="1">
      <c r="A13" s="121" t="s">
        <v>538</v>
      </c>
      <c r="B13" s="121">
        <v>13998595036</v>
      </c>
      <c r="C13" t="str">
        <f t="shared" si="0"/>
        <v>Net cash flow from operating activities</v>
      </c>
      <c r="G13" s="113" t="s">
        <v>525</v>
      </c>
      <c r="H13" s="113" t="s">
        <v>2336</v>
      </c>
    </row>
    <row r="14" spans="1:8" ht="16.2" thickBot="1">
      <c r="A14" s="121" t="s">
        <v>2513</v>
      </c>
      <c r="C14" t="e">
        <f t="shared" si="0"/>
        <v>#N/A</v>
      </c>
      <c r="G14" s="113" t="s">
        <v>526</v>
      </c>
      <c r="H14" s="113" t="s">
        <v>2337</v>
      </c>
    </row>
    <row r="15" spans="1:8" ht="16.2" thickBot="1">
      <c r="A15" s="121" t="s">
        <v>2514</v>
      </c>
      <c r="B15" s="121">
        <v>0</v>
      </c>
      <c r="C15" t="e">
        <f t="shared" si="0"/>
        <v>#N/A</v>
      </c>
      <c r="G15" s="113" t="s">
        <v>527</v>
      </c>
      <c r="H15" s="113" t="s">
        <v>2338</v>
      </c>
    </row>
    <row r="16" spans="1:8" ht="16.2" thickBot="1">
      <c r="A16" s="121" t="s">
        <v>2515</v>
      </c>
      <c r="B16" s="121">
        <v>1248117260</v>
      </c>
      <c r="C16" t="e">
        <f t="shared" si="0"/>
        <v>#N/A</v>
      </c>
      <c r="G16" s="113" t="s">
        <v>528</v>
      </c>
      <c r="H16" s="113" t="s">
        <v>2339</v>
      </c>
    </row>
    <row r="17" spans="1:8" ht="16.2" thickBot="1">
      <c r="A17" s="121" t="s">
        <v>2516</v>
      </c>
      <c r="B17" s="121">
        <v>10997364</v>
      </c>
      <c r="C17" t="e">
        <f t="shared" si="0"/>
        <v>#N/A</v>
      </c>
      <c r="G17" s="113" t="s">
        <v>619</v>
      </c>
      <c r="H17" s="113" t="s">
        <v>2340</v>
      </c>
    </row>
    <row r="18" spans="1:8" ht="16.2" hidden="1" thickBot="1">
      <c r="A18" s="121" t="s">
        <v>542</v>
      </c>
      <c r="B18" s="121">
        <v>0</v>
      </c>
      <c r="C18" t="str">
        <f t="shared" si="0"/>
        <v>Net cash received from disposal of subsidiaries and other business units</v>
      </c>
      <c r="G18" s="113" t="s">
        <v>557</v>
      </c>
      <c r="H18" s="113" t="s">
        <v>2341</v>
      </c>
    </row>
    <row r="19" spans="1:8" ht="16.2" thickBot="1">
      <c r="A19" s="121" t="s">
        <v>2517</v>
      </c>
      <c r="B19" s="121">
        <v>150927305</v>
      </c>
      <c r="C19" t="e">
        <f t="shared" si="0"/>
        <v>#N/A</v>
      </c>
      <c r="G19" s="113" t="s">
        <v>529</v>
      </c>
      <c r="H19" s="113" t="s">
        <v>2342</v>
      </c>
    </row>
    <row r="20" spans="1:8" ht="16.2" hidden="1" thickBot="1">
      <c r="A20" s="121" t="s">
        <v>559</v>
      </c>
      <c r="B20" s="121">
        <v>1410041929</v>
      </c>
      <c r="C20" t="str">
        <f t="shared" si="0"/>
        <v>Subtotal of cash inflows from investment activities</v>
      </c>
      <c r="G20" s="113" t="s">
        <v>530</v>
      </c>
      <c r="H20" s="113" t="s">
        <v>2343</v>
      </c>
    </row>
    <row r="21" spans="1:8" ht="16.2" thickBot="1">
      <c r="A21" s="121" t="s">
        <v>2518</v>
      </c>
      <c r="B21" s="121">
        <v>2250123750</v>
      </c>
      <c r="C21" t="e">
        <f t="shared" si="0"/>
        <v>#N/A</v>
      </c>
      <c r="G21" s="113" t="s">
        <v>531</v>
      </c>
      <c r="H21" s="113" t="s">
        <v>2344</v>
      </c>
    </row>
    <row r="22" spans="1:8" ht="16.2" thickBot="1">
      <c r="A22" s="121" t="s">
        <v>2519</v>
      </c>
      <c r="B22" s="121">
        <v>0</v>
      </c>
      <c r="C22" t="e">
        <f t="shared" si="0"/>
        <v>#N/A</v>
      </c>
      <c r="G22" s="113" t="s">
        <v>532</v>
      </c>
      <c r="H22" s="113" t="s">
        <v>2345</v>
      </c>
    </row>
    <row r="23" spans="1:8" ht="16.2" hidden="1" thickBot="1">
      <c r="A23" s="121" t="s">
        <v>546</v>
      </c>
      <c r="B23" s="121">
        <v>0</v>
      </c>
      <c r="C23" t="str">
        <f t="shared" si="0"/>
        <v>Acquisition of net cash paid by subsidiaries and other business units</v>
      </c>
      <c r="G23" s="113" t="s">
        <v>533</v>
      </c>
      <c r="H23" s="113" t="s">
        <v>2346</v>
      </c>
    </row>
    <row r="24" spans="1:8" ht="16.2" thickBot="1">
      <c r="A24" s="121" t="s">
        <v>2520</v>
      </c>
      <c r="B24" s="121">
        <v>0</v>
      </c>
      <c r="C24" t="e">
        <f t="shared" si="0"/>
        <v>#N/A</v>
      </c>
      <c r="G24" s="113" t="s">
        <v>534</v>
      </c>
      <c r="H24" s="113" t="s">
        <v>2347</v>
      </c>
    </row>
    <row r="25" spans="1:8" ht="16.2" hidden="1" thickBot="1">
      <c r="A25" s="121" t="s">
        <v>560</v>
      </c>
      <c r="B25" s="121">
        <v>2250123750</v>
      </c>
      <c r="C25" t="str">
        <f t="shared" si="0"/>
        <v>Subtotal of cash outflow from investment activities</v>
      </c>
      <c r="G25" s="113" t="s">
        <v>535</v>
      </c>
      <c r="H25" s="113" t="s">
        <v>2348</v>
      </c>
    </row>
    <row r="26" spans="1:8" ht="16.2" hidden="1" thickBot="1">
      <c r="A26" s="121" t="s">
        <v>548</v>
      </c>
      <c r="B26" s="121">
        <v>-840081821</v>
      </c>
      <c r="C26" t="str">
        <f t="shared" si="0"/>
        <v>Net cash flows from investing activities</v>
      </c>
      <c r="G26" s="113" t="s">
        <v>536</v>
      </c>
      <c r="H26" s="113" t="s">
        <v>2349</v>
      </c>
    </row>
    <row r="27" spans="1:8" ht="16.2" thickBot="1">
      <c r="A27" s="121" t="s">
        <v>2521</v>
      </c>
      <c r="C27" t="e">
        <f t="shared" si="0"/>
        <v>#N/A</v>
      </c>
      <c r="G27" s="113" t="s">
        <v>537</v>
      </c>
      <c r="H27" s="113" t="s">
        <v>2350</v>
      </c>
    </row>
    <row r="28" spans="1:8" ht="16.2" hidden="1" thickBot="1">
      <c r="A28" s="121" t="s">
        <v>549</v>
      </c>
      <c r="B28" s="121">
        <v>11400000</v>
      </c>
      <c r="C28" t="str">
        <f t="shared" si="0"/>
        <v>Absorb investment received cash</v>
      </c>
      <c r="G28" s="113" t="s">
        <v>558</v>
      </c>
      <c r="H28" s="113" t="s">
        <v>2351</v>
      </c>
    </row>
    <row r="29" spans="1:8" ht="16.2" hidden="1" thickBot="1">
      <c r="A29" s="121" t="s">
        <v>550</v>
      </c>
      <c r="B29" s="121">
        <v>11400000</v>
      </c>
      <c r="C29" t="str">
        <f t="shared" si="0"/>
        <v>Including: Subsidiaries absorb cash received from investments of minority shareholders</v>
      </c>
      <c r="G29" s="113" t="s">
        <v>538</v>
      </c>
      <c r="H29" s="113" t="s">
        <v>2352</v>
      </c>
    </row>
    <row r="30" spans="1:8" ht="16.2" hidden="1" thickBot="1">
      <c r="A30" s="121" t="s">
        <v>552</v>
      </c>
      <c r="B30" s="121">
        <v>300000000</v>
      </c>
      <c r="C30" t="str">
        <f t="shared" si="0"/>
        <v>Cash received for borrowings</v>
      </c>
      <c r="G30" s="113" t="s">
        <v>539</v>
      </c>
      <c r="H30" s="113" t="s">
        <v>2353</v>
      </c>
    </row>
    <row r="31" spans="1:8" ht="16.2" hidden="1" thickBot="1">
      <c r="A31" s="121" t="s">
        <v>551</v>
      </c>
      <c r="B31" s="121">
        <v>0</v>
      </c>
      <c r="C31" t="str">
        <f t="shared" si="0"/>
        <v>Cash received from issuance of bonds</v>
      </c>
      <c r="G31" s="113" t="s">
        <v>540</v>
      </c>
      <c r="H31" s="113" t="s">
        <v>2354</v>
      </c>
    </row>
    <row r="32" spans="1:8" ht="31.8" hidden="1" thickBot="1">
      <c r="A32" s="121" t="s">
        <v>553</v>
      </c>
      <c r="B32" s="121">
        <v>138478716</v>
      </c>
      <c r="C32" t="str">
        <f t="shared" si="0"/>
        <v>Received other cash related to financing activities</v>
      </c>
      <c r="G32" s="113" t="s">
        <v>541</v>
      </c>
      <c r="H32" s="113" t="s">
        <v>2355</v>
      </c>
    </row>
    <row r="33" spans="1:8" ht="31.8" hidden="1" thickBot="1">
      <c r="A33" s="121" t="s">
        <v>561</v>
      </c>
      <c r="B33" s="121">
        <v>449878716</v>
      </c>
      <c r="C33" t="str">
        <f t="shared" si="0"/>
        <v>Subtotal of cash inflows from financing activities</v>
      </c>
      <c r="G33" s="113" t="s">
        <v>542</v>
      </c>
      <c r="H33" s="113" t="s">
        <v>2356</v>
      </c>
    </row>
    <row r="34" spans="1:8" ht="16.2" hidden="1" thickBot="1">
      <c r="A34" s="121" t="s">
        <v>554</v>
      </c>
      <c r="B34" s="121">
        <v>6129448000</v>
      </c>
      <c r="C34" t="str">
        <f t="shared" si="0"/>
        <v>Repayment of debt paid for cash</v>
      </c>
      <c r="G34" s="113" t="s">
        <v>620</v>
      </c>
      <c r="H34" s="113" t="s">
        <v>2357</v>
      </c>
    </row>
    <row r="35" spans="1:8" ht="16.2" thickBot="1">
      <c r="A35" s="121" t="s">
        <v>2522</v>
      </c>
      <c r="B35" s="121">
        <v>4165879490</v>
      </c>
      <c r="C35" t="e">
        <f t="shared" si="0"/>
        <v>#N/A</v>
      </c>
      <c r="G35" s="113" t="s">
        <v>559</v>
      </c>
      <c r="H35" s="113" t="s">
        <v>2358</v>
      </c>
    </row>
    <row r="36" spans="1:8" ht="31.8" hidden="1" thickBot="1">
      <c r="A36" s="121" t="s">
        <v>621</v>
      </c>
      <c r="B36" s="121">
        <v>3000000</v>
      </c>
      <c r="C36" t="str">
        <f t="shared" si="0"/>
        <v>Among them: dividends and profits paid by subsidiaries to minority shareholders</v>
      </c>
      <c r="G36" s="113" t="s">
        <v>543</v>
      </c>
      <c r="H36" s="113" t="s">
        <v>2359</v>
      </c>
    </row>
    <row r="37" spans="1:8" ht="16.2" hidden="1" thickBot="1">
      <c r="A37" s="121" t="s">
        <v>622</v>
      </c>
      <c r="B37" s="121">
        <v>0</v>
      </c>
      <c r="C37" t="str">
        <f t="shared" si="0"/>
        <v>Pay other cash related to fund-raising activities</v>
      </c>
      <c r="G37" s="113" t="s">
        <v>544</v>
      </c>
      <c r="H37" s="113" t="s">
        <v>2360</v>
      </c>
    </row>
    <row r="38" spans="1:8" ht="16.2" hidden="1" thickBot="1">
      <c r="A38" s="121" t="s">
        <v>562</v>
      </c>
      <c r="B38" s="121">
        <v>10295327490</v>
      </c>
      <c r="C38" t="str">
        <f t="shared" si="0"/>
        <v>Subtotal of cash outflow from financing activities</v>
      </c>
      <c r="G38" s="113" t="s">
        <v>545</v>
      </c>
      <c r="H38" s="113" t="s">
        <v>2361</v>
      </c>
    </row>
    <row r="39" spans="1:8" ht="31.8" hidden="1" thickBot="1">
      <c r="A39" s="121" t="s">
        <v>563</v>
      </c>
      <c r="B39" s="121">
        <v>-9845448774</v>
      </c>
      <c r="C39" t="str">
        <f t="shared" si="0"/>
        <v>Net cash flow from financing activities</v>
      </c>
      <c r="G39" s="113" t="s">
        <v>546</v>
      </c>
      <c r="H39" s="113" t="s">
        <v>2362</v>
      </c>
    </row>
    <row r="40" spans="1:8" ht="16.2" thickBot="1">
      <c r="A40" s="121" t="s">
        <v>2523</v>
      </c>
      <c r="B40" s="121">
        <v>0</v>
      </c>
      <c r="C40" t="e">
        <f t="shared" si="0"/>
        <v>#N/A</v>
      </c>
      <c r="G40" s="113" t="s">
        <v>547</v>
      </c>
      <c r="H40" s="113" t="s">
        <v>2363</v>
      </c>
    </row>
    <row r="41" spans="1:8" ht="16.2" thickBot="1">
      <c r="A41" s="121" t="s">
        <v>2524</v>
      </c>
      <c r="B41" s="121">
        <v>3313064441</v>
      </c>
      <c r="C41" t="e">
        <f t="shared" si="0"/>
        <v>#N/A</v>
      </c>
      <c r="G41" s="113" t="s">
        <v>560</v>
      </c>
      <c r="H41" s="113" t="s">
        <v>2364</v>
      </c>
    </row>
    <row r="42" spans="1:8" ht="16.2" thickBot="1">
      <c r="A42" s="121" t="s">
        <v>2525</v>
      </c>
      <c r="B42" s="121">
        <v>11638240506</v>
      </c>
      <c r="C42" t="e">
        <f t="shared" si="0"/>
        <v>#N/A</v>
      </c>
      <c r="G42" s="113" t="s">
        <v>548</v>
      </c>
      <c r="H42" s="113" t="s">
        <v>2365</v>
      </c>
    </row>
    <row r="43" spans="1:8" ht="16.2" thickBot="1">
      <c r="A43" s="121" t="s">
        <v>2526</v>
      </c>
      <c r="B43" s="121">
        <v>14951304947</v>
      </c>
      <c r="C43" t="e">
        <f t="shared" si="0"/>
        <v>#N/A</v>
      </c>
      <c r="G43" s="113" t="s">
        <v>549</v>
      </c>
      <c r="H43" s="113" t="s">
        <v>2366</v>
      </c>
    </row>
    <row r="44" spans="1:8" ht="31.8" thickBot="1">
      <c r="A44" s="121" t="s">
        <v>2527</v>
      </c>
      <c r="C44" t="e">
        <f t="shared" si="0"/>
        <v>#N/A</v>
      </c>
      <c r="G44" s="113" t="s">
        <v>550</v>
      </c>
      <c r="H44" s="113" t="s">
        <v>2367</v>
      </c>
    </row>
    <row r="45" spans="1:8" ht="16.2" thickBot="1">
      <c r="A45" s="121" t="s">
        <v>2305</v>
      </c>
      <c r="B45" s="121">
        <v>0</v>
      </c>
      <c r="C45" t="e">
        <f t="shared" si="0"/>
        <v>#N/A</v>
      </c>
      <c r="G45" s="113" t="s">
        <v>552</v>
      </c>
      <c r="H45" s="113" t="s">
        <v>2368</v>
      </c>
    </row>
    <row r="46" spans="1:8" ht="16.2" thickBot="1">
      <c r="A46" s="121" t="s">
        <v>328</v>
      </c>
      <c r="B46" s="121">
        <v>0</v>
      </c>
      <c r="C46" t="e">
        <f t="shared" si="0"/>
        <v>#N/A</v>
      </c>
      <c r="G46" s="113" t="s">
        <v>551</v>
      </c>
      <c r="H46" s="113" t="s">
        <v>2369</v>
      </c>
    </row>
    <row r="47" spans="1:8" ht="16.2" thickBot="1">
      <c r="A47" s="121" t="s">
        <v>2528</v>
      </c>
      <c r="B47" s="121">
        <v>0</v>
      </c>
      <c r="C47" t="e">
        <f t="shared" si="0"/>
        <v>#N/A</v>
      </c>
      <c r="G47" s="113" t="s">
        <v>553</v>
      </c>
      <c r="H47" s="113" t="s">
        <v>2370</v>
      </c>
    </row>
    <row r="48" spans="1:8" ht="16.2" thickBot="1">
      <c r="A48" s="121" t="s">
        <v>1422</v>
      </c>
      <c r="B48" s="121">
        <v>0</v>
      </c>
      <c r="C48" t="e">
        <f t="shared" si="0"/>
        <v>#N/A</v>
      </c>
      <c r="G48" s="113" t="s">
        <v>561</v>
      </c>
      <c r="H48" s="113" t="s">
        <v>2371</v>
      </c>
    </row>
    <row r="49" spans="1:8" ht="16.2" thickBot="1">
      <c r="A49" s="121" t="s">
        <v>2529</v>
      </c>
      <c r="B49" s="121">
        <v>0</v>
      </c>
      <c r="C49" t="e">
        <f t="shared" si="0"/>
        <v>#N/A</v>
      </c>
      <c r="G49" s="113" t="s">
        <v>554</v>
      </c>
      <c r="H49" s="113" t="s">
        <v>2372</v>
      </c>
    </row>
    <row r="50" spans="1:8" ht="31.8" thickBot="1">
      <c r="A50" s="121" t="s">
        <v>2530</v>
      </c>
      <c r="B50" s="121">
        <v>0</v>
      </c>
      <c r="C50" t="e">
        <f t="shared" si="0"/>
        <v>#N/A</v>
      </c>
      <c r="G50" s="113" t="s">
        <v>555</v>
      </c>
      <c r="H50" s="113" t="s">
        <v>2373</v>
      </c>
    </row>
    <row r="51" spans="1:8" ht="31.8" thickBot="1">
      <c r="A51" s="121" t="s">
        <v>2531</v>
      </c>
      <c r="B51" s="121">
        <v>0</v>
      </c>
      <c r="C51" t="e">
        <f t="shared" si="0"/>
        <v>#N/A</v>
      </c>
      <c r="G51" s="113" t="s">
        <v>621</v>
      </c>
      <c r="H51" s="113" t="s">
        <v>2374</v>
      </c>
    </row>
    <row r="52" spans="1:8" ht="16.2" thickBot="1">
      <c r="A52" s="121" t="s">
        <v>2532</v>
      </c>
      <c r="B52" s="121">
        <v>0</v>
      </c>
      <c r="C52" t="e">
        <f t="shared" si="0"/>
        <v>#N/A</v>
      </c>
      <c r="G52" s="113" t="s">
        <v>622</v>
      </c>
      <c r="H52" s="113" t="s">
        <v>2375</v>
      </c>
    </row>
    <row r="53" spans="1:8" ht="16.2" thickBot="1">
      <c r="A53" s="121" t="s">
        <v>2533</v>
      </c>
      <c r="B53" s="121">
        <v>0</v>
      </c>
      <c r="C53" t="e">
        <f t="shared" si="0"/>
        <v>#N/A</v>
      </c>
      <c r="G53" s="113" t="s">
        <v>562</v>
      </c>
      <c r="H53" s="113" t="s">
        <v>2376</v>
      </c>
    </row>
    <row r="54" spans="1:8" ht="16.2" thickBot="1">
      <c r="A54" s="121" t="s">
        <v>2534</v>
      </c>
      <c r="B54" s="121">
        <v>0</v>
      </c>
      <c r="C54" t="e">
        <f t="shared" si="0"/>
        <v>#N/A</v>
      </c>
      <c r="G54" s="113" t="s">
        <v>563</v>
      </c>
      <c r="H54" s="113" t="s">
        <v>2377</v>
      </c>
    </row>
    <row r="55" spans="1:8" ht="31.8" thickBot="1">
      <c r="A55" s="121" t="s">
        <v>2535</v>
      </c>
      <c r="B55" s="121">
        <v>0</v>
      </c>
      <c r="C55" t="e">
        <f t="shared" si="0"/>
        <v>#N/A</v>
      </c>
      <c r="G55" s="113" t="s">
        <v>623</v>
      </c>
      <c r="H55" s="113" t="s">
        <v>2378</v>
      </c>
    </row>
    <row r="56" spans="1:8" ht="16.2" thickBot="1">
      <c r="A56" s="121" t="s">
        <v>2536</v>
      </c>
      <c r="B56" s="121">
        <v>0</v>
      </c>
      <c r="C56" t="e">
        <f t="shared" si="0"/>
        <v>#N/A</v>
      </c>
      <c r="G56" s="113" t="s">
        <v>624</v>
      </c>
      <c r="H56" s="113" t="s">
        <v>2379</v>
      </c>
    </row>
    <row r="57" spans="1:8" ht="16.2" thickBot="1">
      <c r="A57" s="121" t="s">
        <v>2537</v>
      </c>
      <c r="B57" s="121">
        <v>0</v>
      </c>
      <c r="C57" t="e">
        <f t="shared" si="0"/>
        <v>#N/A</v>
      </c>
      <c r="G57" s="113" t="s">
        <v>625</v>
      </c>
      <c r="H57" s="113" t="s">
        <v>2380</v>
      </c>
    </row>
    <row r="58" spans="1:8" ht="16.2" thickBot="1">
      <c r="A58" s="121" t="s">
        <v>316</v>
      </c>
      <c r="B58" s="121">
        <v>0</v>
      </c>
      <c r="C58" t="e">
        <f t="shared" si="0"/>
        <v>#N/A</v>
      </c>
      <c r="G58" s="113" t="s">
        <v>626</v>
      </c>
      <c r="H58" s="113" t="s">
        <v>2381</v>
      </c>
    </row>
    <row r="59" spans="1:8">
      <c r="A59" s="121" t="s">
        <v>467</v>
      </c>
      <c r="B59" s="121">
        <v>0</v>
      </c>
      <c r="C59" t="e">
        <f t="shared" si="0"/>
        <v>#N/A</v>
      </c>
    </row>
    <row r="60" spans="1:8">
      <c r="A60" s="121" t="s">
        <v>2538</v>
      </c>
      <c r="B60" s="121">
        <v>0</v>
      </c>
      <c r="C60" t="e">
        <f t="shared" si="0"/>
        <v>#N/A</v>
      </c>
    </row>
    <row r="61" spans="1:8">
      <c r="A61" s="121" t="s">
        <v>2539</v>
      </c>
      <c r="B61" s="121">
        <v>0</v>
      </c>
      <c r="C61" t="e">
        <f t="shared" si="0"/>
        <v>#N/A</v>
      </c>
    </row>
    <row r="62" spans="1:8">
      <c r="A62" s="121" t="s">
        <v>2540</v>
      </c>
      <c r="B62" s="121">
        <v>0</v>
      </c>
      <c r="C62" t="e">
        <f t="shared" si="0"/>
        <v>#N/A</v>
      </c>
    </row>
    <row r="63" spans="1:8">
      <c r="A63" s="121" t="s">
        <v>2541</v>
      </c>
      <c r="B63" s="121">
        <v>0</v>
      </c>
      <c r="C63" t="e">
        <f t="shared" si="0"/>
        <v>#N/A</v>
      </c>
    </row>
    <row r="64" spans="1:8">
      <c r="A64" s="121" t="s">
        <v>2542</v>
      </c>
      <c r="B64" s="121">
        <v>0</v>
      </c>
      <c r="C64" t="e">
        <f t="shared" si="0"/>
        <v>#N/A</v>
      </c>
    </row>
    <row r="65" spans="1:3">
      <c r="A65" s="121" t="s">
        <v>2543</v>
      </c>
      <c r="B65" s="121">
        <v>0</v>
      </c>
      <c r="C65" t="e">
        <f t="shared" si="0"/>
        <v>#N/A</v>
      </c>
    </row>
    <row r="66" spans="1:3">
      <c r="A66" s="121" t="s">
        <v>2544</v>
      </c>
      <c r="B66" s="121">
        <v>0</v>
      </c>
      <c r="C66" t="e">
        <f t="shared" si="0"/>
        <v>#N/A</v>
      </c>
    </row>
    <row r="67" spans="1:3">
      <c r="A67" s="121" t="s">
        <v>2545</v>
      </c>
      <c r="B67" s="121">
        <v>0</v>
      </c>
      <c r="C67" t="e">
        <f t="shared" si="0"/>
        <v>#N/A</v>
      </c>
    </row>
    <row r="68" spans="1:3">
      <c r="A68" s="121" t="s">
        <v>671</v>
      </c>
      <c r="B68" s="121">
        <v>0</v>
      </c>
      <c r="C68" t="e">
        <f t="shared" si="0"/>
        <v>#N/A</v>
      </c>
    </row>
    <row r="69" spans="1:3">
      <c r="A69" s="121" t="s">
        <v>2546</v>
      </c>
      <c r="B69" s="121">
        <v>0</v>
      </c>
      <c r="C69" t="e">
        <f t="shared" ref="C69:C77" si="1">VLOOKUP(A69,G:H,2,0)</f>
        <v>#N/A</v>
      </c>
    </row>
    <row r="70" spans="1:3">
      <c r="A70" s="121" t="s">
        <v>2547</v>
      </c>
      <c r="B70" s="121">
        <v>0</v>
      </c>
      <c r="C70" t="e">
        <f t="shared" si="1"/>
        <v>#N/A</v>
      </c>
    </row>
    <row r="71" spans="1:3">
      <c r="A71" s="121" t="s">
        <v>2548</v>
      </c>
      <c r="B71" s="121">
        <v>0</v>
      </c>
      <c r="C71" t="e">
        <f t="shared" si="1"/>
        <v>#N/A</v>
      </c>
    </row>
    <row r="72" spans="1:3">
      <c r="A72" s="121" t="s">
        <v>2549</v>
      </c>
      <c r="B72" s="121">
        <v>0</v>
      </c>
      <c r="C72" t="e">
        <f t="shared" si="1"/>
        <v>#N/A</v>
      </c>
    </row>
    <row r="73" spans="1:3">
      <c r="A73" s="121" t="s">
        <v>2550</v>
      </c>
      <c r="B73" s="121">
        <v>0</v>
      </c>
      <c r="C73" t="e">
        <f t="shared" si="1"/>
        <v>#N/A</v>
      </c>
    </row>
    <row r="74" spans="1:3">
      <c r="A74" s="121" t="s">
        <v>2551</v>
      </c>
      <c r="B74" s="121">
        <v>0</v>
      </c>
      <c r="C74" t="e">
        <f t="shared" si="1"/>
        <v>#N/A</v>
      </c>
    </row>
    <row r="75" spans="1:3">
      <c r="A75" s="121" t="s">
        <v>2552</v>
      </c>
      <c r="B75" s="121">
        <v>0</v>
      </c>
      <c r="C75" t="e">
        <f t="shared" si="1"/>
        <v>#N/A</v>
      </c>
    </row>
    <row r="76" spans="1:3">
      <c r="A76" s="121" t="s">
        <v>2553</v>
      </c>
      <c r="B76" s="121">
        <v>0</v>
      </c>
      <c r="C76" t="e">
        <f t="shared" si="1"/>
        <v>#N/A</v>
      </c>
    </row>
    <row r="77" spans="1:3">
      <c r="A77" s="121" t="s">
        <v>2554</v>
      </c>
      <c r="B77" s="121">
        <v>0</v>
      </c>
      <c r="C77" t="e">
        <f t="shared" si="1"/>
        <v>#N/A</v>
      </c>
    </row>
  </sheetData>
  <autoFilter ref="A1:C77">
    <filterColumn colId="2">
      <filters>
        <filter val="#N/A"/>
      </filters>
    </filterColumn>
  </autoFilter>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H1" sqref="A1:H1048576"/>
    </sheetView>
  </sheetViews>
  <sheetFormatPr defaultRowHeight="14.4"/>
  <cols>
    <col min="1" max="1" width="5.5546875" bestFit="1" customWidth="1"/>
    <col min="2" max="2" width="14.33203125" bestFit="1" customWidth="1"/>
    <col min="3" max="3" width="10.44140625" bestFit="1" customWidth="1"/>
    <col min="4" max="4" width="75.88671875" customWidth="1"/>
    <col min="5" max="5" width="53.88671875" customWidth="1"/>
    <col min="6" max="6" width="33.21875" customWidth="1"/>
    <col min="7" max="7" width="102.33203125" customWidth="1"/>
  </cols>
  <sheetData>
    <row r="1" spans="1:8" ht="16.2" thickBot="1">
      <c r="A1" s="110" t="s">
        <v>2076</v>
      </c>
      <c r="B1" s="111" t="s">
        <v>2070</v>
      </c>
      <c r="C1" s="111" t="s">
        <v>2259</v>
      </c>
      <c r="D1" s="111" t="s">
        <v>2260</v>
      </c>
      <c r="E1" s="111" t="s">
        <v>2261</v>
      </c>
      <c r="F1" s="111" t="s">
        <v>2262</v>
      </c>
      <c r="G1" s="111" t="s">
        <v>2263</v>
      </c>
    </row>
    <row r="2" spans="1:8" ht="16.2" thickBot="1">
      <c r="A2" s="112">
        <v>1</v>
      </c>
      <c r="B2" s="113" t="s">
        <v>266</v>
      </c>
      <c r="C2" s="113" t="s">
        <v>267</v>
      </c>
      <c r="D2" s="113" t="s">
        <v>268</v>
      </c>
      <c r="E2" s="113" t="s">
        <v>266</v>
      </c>
      <c r="F2" s="113" t="s">
        <v>2264</v>
      </c>
      <c r="G2" s="113" t="s">
        <v>454</v>
      </c>
    </row>
    <row r="3" spans="1:8" ht="16.2" thickBot="1">
      <c r="A3" s="112">
        <v>2</v>
      </c>
      <c r="B3" s="113" t="s">
        <v>270</v>
      </c>
      <c r="C3" s="113" t="s">
        <v>271</v>
      </c>
      <c r="D3" s="113" t="s">
        <v>272</v>
      </c>
      <c r="E3" s="113" t="s">
        <v>270</v>
      </c>
      <c r="F3" s="113" t="s">
        <v>2265</v>
      </c>
      <c r="G3" s="113" t="s">
        <v>455</v>
      </c>
    </row>
    <row r="4" spans="1:8" ht="16.2" thickBot="1">
      <c r="A4" s="112">
        <v>3</v>
      </c>
      <c r="B4" s="113" t="s">
        <v>274</v>
      </c>
      <c r="C4" s="113" t="s">
        <v>267</v>
      </c>
      <c r="D4" s="113" t="s">
        <v>275</v>
      </c>
      <c r="E4" s="113" t="s">
        <v>274</v>
      </c>
      <c r="F4" s="113" t="s">
        <v>2266</v>
      </c>
      <c r="G4" s="113" t="s">
        <v>276</v>
      </c>
    </row>
    <row r="5" spans="1:8" ht="16.2" thickBot="1">
      <c r="A5" s="112">
        <v>4</v>
      </c>
      <c r="B5" s="113" t="s">
        <v>564</v>
      </c>
      <c r="C5" s="113" t="s">
        <v>556</v>
      </c>
      <c r="D5" s="113" t="s">
        <v>518</v>
      </c>
      <c r="E5" s="113" t="s">
        <v>2328</v>
      </c>
      <c r="F5" s="113" t="s">
        <v>2402</v>
      </c>
      <c r="G5" s="113"/>
      <c r="H5" s="123" t="str">
        <f>F5&amp;" = models.DecimalField('"&amp;D5&amp;"',max_digits=22,decimal_places=4,default=0.0000)"</f>
        <v>rcv_gds_srvc = models.DecimalField('销售商品、提供劳务收到的现金',max_digits=22,decimal_places=4,default=0.0000)</v>
      </c>
    </row>
    <row r="6" spans="1:8" ht="31.8" thickBot="1">
      <c r="A6" s="112">
        <v>5</v>
      </c>
      <c r="B6" s="113" t="s">
        <v>565</v>
      </c>
      <c r="C6" s="113" t="s">
        <v>556</v>
      </c>
      <c r="D6" s="113" t="s">
        <v>519</v>
      </c>
      <c r="E6" s="113" t="s">
        <v>2329</v>
      </c>
      <c r="F6" s="113" t="s">
        <v>2393</v>
      </c>
      <c r="G6" s="113"/>
      <c r="H6" s="123" t="str">
        <f t="shared" ref="H6:H58" si="0">F6&amp;" = models.DecimalField('"&amp;D6&amp;"',max_digits=22,decimal_places=4,default=0.0000)"</f>
        <v>cstmr_intrbnk = models.DecimalField('客户存款和同业存放款项净增加额',max_digits=22,decimal_places=4,default=0.0000)</v>
      </c>
    </row>
    <row r="7" spans="1:8" ht="16.2" thickBot="1">
      <c r="A7" s="112">
        <v>6</v>
      </c>
      <c r="B7" s="113" t="s">
        <v>566</v>
      </c>
      <c r="C7" s="113" t="s">
        <v>556</v>
      </c>
      <c r="D7" s="113" t="s">
        <v>520</v>
      </c>
      <c r="E7" s="113" t="s">
        <v>2330</v>
      </c>
      <c r="F7" s="113" t="s">
        <v>2391</v>
      </c>
      <c r="G7" s="113"/>
      <c r="H7" s="123" t="str">
        <f t="shared" si="0"/>
        <v>br_cntrl_bnk = models.DecimalField('向中央银行借款净增加额',max_digits=22,decimal_places=4,default=0.0000)</v>
      </c>
    </row>
    <row r="8" spans="1:8" ht="16.2" thickBot="1">
      <c r="A8" s="112">
        <v>7</v>
      </c>
      <c r="B8" s="113" t="s">
        <v>567</v>
      </c>
      <c r="C8" s="113" t="s">
        <v>556</v>
      </c>
      <c r="D8" s="113" t="s">
        <v>521</v>
      </c>
      <c r="E8" s="113" t="s">
        <v>2331</v>
      </c>
      <c r="F8" s="113" t="s">
        <v>2411</v>
      </c>
      <c r="G8" s="113"/>
      <c r="H8" s="123" t="str">
        <f t="shared" si="0"/>
        <v>rcv_othr_fncl_instns = models.DecimalField('向其他金融机构拆入资金净增加额',max_digits=22,decimal_places=4,default=0.0000)</v>
      </c>
    </row>
    <row r="9" spans="1:8" ht="31.8" thickBot="1">
      <c r="A9" s="112">
        <v>8</v>
      </c>
      <c r="B9" s="113" t="s">
        <v>568</v>
      </c>
      <c r="C9" s="113" t="s">
        <v>556</v>
      </c>
      <c r="D9" s="113" t="s">
        <v>522</v>
      </c>
      <c r="E9" s="113" t="s">
        <v>2332</v>
      </c>
      <c r="F9" s="113" t="s">
        <v>2409</v>
      </c>
      <c r="G9" s="113"/>
      <c r="H9" s="123" t="str">
        <f t="shared" si="0"/>
        <v>rcv_orgnl_insrnc = models.DecimalField('收到原保险合同保费取得的现金',max_digits=22,decimal_places=4,default=0.0000)</v>
      </c>
    </row>
    <row r="10" spans="1:8" ht="16.2" thickBot="1">
      <c r="A10" s="112">
        <v>9</v>
      </c>
      <c r="B10" s="113" t="s">
        <v>569</v>
      </c>
      <c r="C10" s="113" t="s">
        <v>556</v>
      </c>
      <c r="D10" s="113" t="s">
        <v>523</v>
      </c>
      <c r="E10" s="113" t="s">
        <v>2333</v>
      </c>
      <c r="F10" s="113" t="s">
        <v>2389</v>
      </c>
      <c r="G10" s="113"/>
      <c r="H10" s="123" t="str">
        <f t="shared" si="0"/>
        <v>rnsrnc_bsns = models.DecimalField('收到再保险业务现金净额',max_digits=22,decimal_places=4,default=0.0000)</v>
      </c>
    </row>
    <row r="11" spans="1:8" ht="31.8" thickBot="1">
      <c r="A11" s="112">
        <v>10</v>
      </c>
      <c r="B11" s="113" t="s">
        <v>570</v>
      </c>
      <c r="C11" s="113" t="s">
        <v>556</v>
      </c>
      <c r="D11" s="113" t="s">
        <v>524</v>
      </c>
      <c r="E11" s="113" t="s">
        <v>2334</v>
      </c>
      <c r="F11" s="113" t="s">
        <v>2385</v>
      </c>
      <c r="G11" s="113"/>
      <c r="H11" s="123" t="str">
        <f t="shared" si="0"/>
        <v>hshld_dpsts_nt_incrs = models.DecimalField('保户储金及投资款净增加额',max_digits=22,decimal_places=4,default=0.0000)</v>
      </c>
    </row>
    <row r="12" spans="1:8" ht="31.8" thickBot="1">
      <c r="A12" s="112">
        <v>11</v>
      </c>
      <c r="B12" s="113" t="s">
        <v>571</v>
      </c>
      <c r="C12" s="113" t="s">
        <v>556</v>
      </c>
      <c r="D12" s="113" t="s">
        <v>618</v>
      </c>
      <c r="E12" s="113" t="s">
        <v>2335</v>
      </c>
      <c r="F12" s="113" t="s">
        <v>2387</v>
      </c>
      <c r="G12" s="113"/>
      <c r="H12" s="123" t="str">
        <f t="shared" si="0"/>
        <v>dspsl_fncl_asts = models.DecimalField('处置以公允价值计量且其变动计入当期损益的金融资产净增加额',max_digits=22,decimal_places=4,default=0.0000)</v>
      </c>
    </row>
    <row r="13" spans="1:8" ht="16.2" thickBot="1">
      <c r="A13" s="112">
        <v>12</v>
      </c>
      <c r="B13" s="113" t="s">
        <v>572</v>
      </c>
      <c r="C13" s="113" t="s">
        <v>556</v>
      </c>
      <c r="D13" s="113" t="s">
        <v>525</v>
      </c>
      <c r="E13" s="113" t="s">
        <v>2336</v>
      </c>
      <c r="F13" s="113" t="s">
        <v>2413</v>
      </c>
      <c r="G13" s="113"/>
      <c r="H13" s="123" t="str">
        <f t="shared" si="0"/>
        <v>rcv_intrst_fe_cmsn = models.DecimalField('收取利息、手续费及佣金的现金',max_digits=22,decimal_places=4,default=0.0000)</v>
      </c>
    </row>
    <row r="14" spans="1:8" ht="16.2" thickBot="1">
      <c r="A14" s="112">
        <v>13</v>
      </c>
      <c r="B14" s="113" t="s">
        <v>573</v>
      </c>
      <c r="C14" s="113" t="s">
        <v>556</v>
      </c>
      <c r="D14" s="113" t="s">
        <v>526</v>
      </c>
      <c r="E14" s="113" t="s">
        <v>2337</v>
      </c>
      <c r="F14" s="113" t="s">
        <v>2395</v>
      </c>
      <c r="G14" s="113"/>
      <c r="H14" s="123" t="str">
        <f t="shared" si="0"/>
        <v>cptl_insrtd = models.DecimalField('拆入资金净增加额',max_digits=22,decimal_places=4,default=0.0000)</v>
      </c>
    </row>
    <row r="15" spans="1:8" ht="16.2" thickBot="1">
      <c r="A15" s="112">
        <v>14</v>
      </c>
      <c r="B15" s="113" t="s">
        <v>574</v>
      </c>
      <c r="C15" s="113" t="s">
        <v>556</v>
      </c>
      <c r="D15" s="113" t="s">
        <v>527</v>
      </c>
      <c r="E15" s="113" t="s">
        <v>2338</v>
      </c>
      <c r="F15" s="113" t="s">
        <v>2397</v>
      </c>
      <c r="G15" s="113"/>
      <c r="H15" s="123" t="str">
        <f t="shared" si="0"/>
        <v>rprchs_bsns_fnds = models.DecimalField('回购业务资金净增加额',max_digits=22,decimal_places=4,default=0.0000)</v>
      </c>
    </row>
    <row r="16" spans="1:8" ht="16.2" thickBot="1">
      <c r="A16" s="112">
        <v>15</v>
      </c>
      <c r="B16" s="113" t="s">
        <v>575</v>
      </c>
      <c r="C16" s="113" t="s">
        <v>556</v>
      </c>
      <c r="D16" s="113" t="s">
        <v>528</v>
      </c>
      <c r="E16" s="113" t="s">
        <v>2339</v>
      </c>
      <c r="F16" s="113" t="s">
        <v>2398</v>
      </c>
      <c r="G16" s="113"/>
      <c r="H16" s="123" t="str">
        <f t="shared" si="0"/>
        <v>tx_rfnd = models.DecimalField('收到的税费返还',max_digits=22,decimal_places=4,default=0.0000)</v>
      </c>
    </row>
    <row r="17" spans="1:8" ht="16.2" thickBot="1">
      <c r="A17" s="112">
        <v>16</v>
      </c>
      <c r="B17" s="113" t="s">
        <v>576</v>
      </c>
      <c r="C17" s="113" t="s">
        <v>556</v>
      </c>
      <c r="D17" s="113" t="s">
        <v>619</v>
      </c>
      <c r="E17" s="113" t="s">
        <v>2340</v>
      </c>
      <c r="F17" s="113" t="s">
        <v>2485</v>
      </c>
      <c r="G17" s="113"/>
      <c r="H17" s="123" t="str">
        <f t="shared" si="0"/>
        <v>rcv_othr_oprtng = models.DecimalField('收到其他与经营活动有关的现金',max_digits=22,decimal_places=4,default=0.0000)</v>
      </c>
    </row>
    <row r="18" spans="1:8" ht="16.2" thickBot="1">
      <c r="A18" s="112">
        <v>17</v>
      </c>
      <c r="B18" s="113" t="s">
        <v>577</v>
      </c>
      <c r="C18" s="113" t="s">
        <v>556</v>
      </c>
      <c r="D18" s="113" t="s">
        <v>557</v>
      </c>
      <c r="E18" s="113" t="s">
        <v>2341</v>
      </c>
      <c r="F18" s="113" t="s">
        <v>2487</v>
      </c>
      <c r="G18" s="113"/>
      <c r="H18" s="123" t="str">
        <f t="shared" si="0"/>
        <v>sub_rcv_oprtng = models.DecimalField('经营活动现金流入小计',max_digits=22,decimal_places=4,default=0.0000)</v>
      </c>
    </row>
    <row r="19" spans="1:8" ht="16.2" thickBot="1">
      <c r="A19" s="112">
        <v>18</v>
      </c>
      <c r="B19" s="113" t="s">
        <v>578</v>
      </c>
      <c r="C19" s="113" t="s">
        <v>556</v>
      </c>
      <c r="D19" s="113" t="s">
        <v>529</v>
      </c>
      <c r="E19" s="113" t="s">
        <v>2342</v>
      </c>
      <c r="F19" s="113" t="s">
        <v>2400</v>
      </c>
      <c r="G19" s="113"/>
      <c r="H19" s="123" t="str">
        <f t="shared" si="0"/>
        <v>pay_gds_and_srvcs = models.DecimalField('购买商品、接受劳务支付的现金',max_digits=22,decimal_places=4,default=0.0000)</v>
      </c>
    </row>
    <row r="20" spans="1:8" ht="16.2" thickBot="1">
      <c r="A20" s="112">
        <v>19</v>
      </c>
      <c r="B20" s="113" t="s">
        <v>579</v>
      </c>
      <c r="C20" s="113" t="s">
        <v>556</v>
      </c>
      <c r="D20" s="113" t="s">
        <v>530</v>
      </c>
      <c r="E20" s="113" t="s">
        <v>2343</v>
      </c>
      <c r="F20" s="113" t="s">
        <v>2404</v>
      </c>
      <c r="G20" s="113"/>
      <c r="H20" s="123" t="str">
        <f t="shared" si="0"/>
        <v>cstmr_lns_and_advncs = models.DecimalField('客户贷款及垫款净增加额',max_digits=22,decimal_places=4,default=0.0000)</v>
      </c>
    </row>
    <row r="21" spans="1:8" ht="16.2" thickBot="1">
      <c r="A21" s="112">
        <v>20</v>
      </c>
      <c r="B21" s="113" t="s">
        <v>580</v>
      </c>
      <c r="C21" s="113" t="s">
        <v>556</v>
      </c>
      <c r="D21" s="113" t="s">
        <v>531</v>
      </c>
      <c r="E21" s="113" t="s">
        <v>2344</v>
      </c>
      <c r="F21" s="113" t="s">
        <v>2406</v>
      </c>
      <c r="G21" s="113"/>
      <c r="H21" s="123" t="str">
        <f t="shared" si="0"/>
        <v>pay_cntrl_bnks = models.DecimalField('存放中央银行和同业款项净增加额',max_digits=22,decimal_places=4,default=0.0000)</v>
      </c>
    </row>
    <row r="22" spans="1:8" ht="16.2" thickBot="1">
      <c r="A22" s="112">
        <v>21</v>
      </c>
      <c r="B22" s="113" t="s">
        <v>581</v>
      </c>
      <c r="C22" s="113" t="s">
        <v>556</v>
      </c>
      <c r="D22" s="113" t="s">
        <v>532</v>
      </c>
      <c r="E22" s="113" t="s">
        <v>2345</v>
      </c>
      <c r="F22" s="113" t="s">
        <v>2414</v>
      </c>
      <c r="G22" s="113"/>
      <c r="H22" s="123" t="str">
        <f t="shared" si="0"/>
        <v>pay_orgnl_insrnc = models.DecimalField('支付原保险合同赔付款项的现金',max_digits=22,decimal_places=4,default=0.0000)</v>
      </c>
    </row>
    <row r="23" spans="1:8" ht="16.2" thickBot="1">
      <c r="A23" s="112">
        <v>22</v>
      </c>
      <c r="B23" s="113" t="s">
        <v>582</v>
      </c>
      <c r="C23" s="113" t="s">
        <v>556</v>
      </c>
      <c r="D23" s="113" t="s">
        <v>533</v>
      </c>
      <c r="E23" s="113" t="s">
        <v>2346</v>
      </c>
      <c r="F23" s="113" t="s">
        <v>2416</v>
      </c>
      <c r="G23" s="113"/>
      <c r="H23" s="123" t="str">
        <f t="shared" si="0"/>
        <v>pay_intrst_fe_cmsn = models.DecimalField('支付利息、手续费及佣金的现金',max_digits=22,decimal_places=4,default=0.0000)</v>
      </c>
    </row>
    <row r="24" spans="1:8" ht="16.2" thickBot="1">
      <c r="A24" s="112">
        <v>23</v>
      </c>
      <c r="B24" s="113" t="s">
        <v>583</v>
      </c>
      <c r="C24" s="113" t="s">
        <v>556</v>
      </c>
      <c r="D24" s="113" t="s">
        <v>534</v>
      </c>
      <c r="E24" s="113" t="s">
        <v>2347</v>
      </c>
      <c r="F24" s="113" t="s">
        <v>2418</v>
      </c>
      <c r="G24" s="113"/>
      <c r="H24" s="123" t="str">
        <f t="shared" si="0"/>
        <v>pay_plcy_dvdnds = models.DecimalField('支付保单红利的现金',max_digits=22,decimal_places=4,default=0.0000)</v>
      </c>
    </row>
    <row r="25" spans="1:8" ht="16.2" thickBot="1">
      <c r="A25" s="112">
        <v>24</v>
      </c>
      <c r="B25" s="113" t="s">
        <v>584</v>
      </c>
      <c r="C25" s="113" t="s">
        <v>556</v>
      </c>
      <c r="D25" s="113" t="s">
        <v>535</v>
      </c>
      <c r="E25" s="113" t="s">
        <v>2348</v>
      </c>
      <c r="F25" s="113" t="s">
        <v>2420</v>
      </c>
      <c r="G25" s="113"/>
      <c r="H25" s="123" t="str">
        <f t="shared" si="0"/>
        <v>pay_emplyee = models.DecimalField('支付给职工以及为职工支付的现金',max_digits=22,decimal_places=4,default=0.0000)</v>
      </c>
    </row>
    <row r="26" spans="1:8" ht="16.2" thickBot="1">
      <c r="A26" s="112">
        <v>25</v>
      </c>
      <c r="B26" s="113" t="s">
        <v>585</v>
      </c>
      <c r="C26" s="113" t="s">
        <v>556</v>
      </c>
      <c r="D26" s="113" t="s">
        <v>536</v>
      </c>
      <c r="E26" s="113" t="s">
        <v>2349</v>
      </c>
      <c r="F26" s="113" t="s">
        <v>2422</v>
      </c>
      <c r="G26" s="113"/>
      <c r="H26" s="123" t="str">
        <f t="shared" si="0"/>
        <v>pay_txs = models.DecimalField('支付的各项税费',max_digits=22,decimal_places=4,default=0.0000)</v>
      </c>
    </row>
    <row r="27" spans="1:8" ht="16.2" thickBot="1">
      <c r="A27" s="112">
        <v>26</v>
      </c>
      <c r="B27" s="113" t="s">
        <v>586</v>
      </c>
      <c r="C27" s="113" t="s">
        <v>556</v>
      </c>
      <c r="D27" s="113" t="s">
        <v>537</v>
      </c>
      <c r="E27" s="113" t="s">
        <v>2350</v>
      </c>
      <c r="F27" s="113" t="s">
        <v>2483</v>
      </c>
      <c r="G27" s="113"/>
      <c r="H27" s="123" t="str">
        <f t="shared" si="0"/>
        <v>pay_othr_oprtng = models.DecimalField('支付其他与经营活动有关的现金',max_digits=22,decimal_places=4,default=0.0000)</v>
      </c>
    </row>
    <row r="28" spans="1:8" ht="16.2" thickBot="1">
      <c r="A28" s="112">
        <v>27</v>
      </c>
      <c r="B28" s="113" t="s">
        <v>587</v>
      </c>
      <c r="C28" s="113" t="s">
        <v>556</v>
      </c>
      <c r="D28" s="113" t="s">
        <v>558</v>
      </c>
      <c r="E28" s="113" t="s">
        <v>2351</v>
      </c>
      <c r="F28" s="113" t="s">
        <v>2481</v>
      </c>
      <c r="G28" s="113"/>
      <c r="H28" s="123" t="str">
        <f t="shared" si="0"/>
        <v>sub_pay_oprtng = models.DecimalField('经营活动现金流出小计',max_digits=22,decimal_places=4,default=0.0000)</v>
      </c>
    </row>
    <row r="29" spans="1:8" ht="16.2" thickBot="1">
      <c r="A29" s="112">
        <v>28</v>
      </c>
      <c r="B29" s="113" t="s">
        <v>588</v>
      </c>
      <c r="C29" s="113" t="s">
        <v>556</v>
      </c>
      <c r="D29" s="113" t="s">
        <v>538</v>
      </c>
      <c r="E29" s="113" t="s">
        <v>2352</v>
      </c>
      <c r="F29" s="113" t="s">
        <v>2424</v>
      </c>
      <c r="G29" s="113"/>
      <c r="H29" s="123" t="str">
        <f t="shared" si="0"/>
        <v>nt_oprtng_actvts = models.DecimalField('经营活动产生的现金流量净额',max_digits=22,decimal_places=4,default=0.0000)</v>
      </c>
    </row>
    <row r="30" spans="1:8" ht="16.2" thickBot="1">
      <c r="A30" s="112">
        <v>29</v>
      </c>
      <c r="B30" s="113" t="s">
        <v>589</v>
      </c>
      <c r="C30" s="113" t="s">
        <v>556</v>
      </c>
      <c r="D30" s="113" t="s">
        <v>539</v>
      </c>
      <c r="E30" s="113" t="s">
        <v>2353</v>
      </c>
      <c r="F30" s="113" t="s">
        <v>2426</v>
      </c>
      <c r="G30" s="113"/>
      <c r="H30" s="123" t="str">
        <f t="shared" si="0"/>
        <v>rcvd_frm_invstmnt = models.DecimalField('收回投资收到的现金',max_digits=22,decimal_places=4,default=0.0000)</v>
      </c>
    </row>
    <row r="31" spans="1:8" ht="16.2" thickBot="1">
      <c r="A31" s="112">
        <v>30</v>
      </c>
      <c r="B31" s="113" t="s">
        <v>590</v>
      </c>
      <c r="C31" s="113" t="s">
        <v>556</v>
      </c>
      <c r="D31" s="113" t="s">
        <v>540</v>
      </c>
      <c r="E31" s="113" t="s">
        <v>2354</v>
      </c>
      <c r="F31" s="113" t="s">
        <v>2427</v>
      </c>
      <c r="G31" s="113"/>
      <c r="H31" s="123" t="str">
        <f t="shared" si="0"/>
        <v>invstmnt_incm = models.DecimalField('取得投资收益收到的现金',max_digits=22,decimal_places=4,default=0.0000)</v>
      </c>
    </row>
    <row r="32" spans="1:8" ht="31.8" thickBot="1">
      <c r="A32" s="112">
        <v>31</v>
      </c>
      <c r="B32" s="113" t="s">
        <v>591</v>
      </c>
      <c r="C32" s="113" t="s">
        <v>556</v>
      </c>
      <c r="D32" s="113" t="s">
        <v>541</v>
      </c>
      <c r="E32" s="113" t="s">
        <v>2355</v>
      </c>
      <c r="F32" s="113" t="s">
        <v>2429</v>
      </c>
      <c r="G32" s="113"/>
      <c r="H32" s="123" t="str">
        <f t="shared" si="0"/>
        <v>dspsl_fxd_asts = models.DecimalField('处置固定资产、无形资产和其他长期资产收回的现金净额',max_digits=22,decimal_places=4,default=0.0000)</v>
      </c>
    </row>
    <row r="33" spans="1:8" ht="31.8" thickBot="1">
      <c r="A33" s="112">
        <v>32</v>
      </c>
      <c r="B33" s="113" t="s">
        <v>592</v>
      </c>
      <c r="C33" s="113" t="s">
        <v>556</v>
      </c>
      <c r="D33" s="113" t="s">
        <v>542</v>
      </c>
      <c r="E33" s="113" t="s">
        <v>2356</v>
      </c>
      <c r="F33" s="113" t="s">
        <v>2431</v>
      </c>
      <c r="G33" s="113"/>
      <c r="H33" s="123" t="str">
        <f t="shared" si="0"/>
        <v>dspsl_sbsdrs = models.DecimalField('处置子公司及其他营业单位收到的现金净额',max_digits=22,decimal_places=4,default=0.0000)</v>
      </c>
    </row>
    <row r="34" spans="1:8" ht="16.2" thickBot="1">
      <c r="A34" s="112">
        <v>33</v>
      </c>
      <c r="B34" s="113" t="s">
        <v>593</v>
      </c>
      <c r="C34" s="113" t="s">
        <v>556</v>
      </c>
      <c r="D34" s="113" t="s">
        <v>620</v>
      </c>
      <c r="E34" s="113" t="s">
        <v>2357</v>
      </c>
      <c r="F34" s="113" t="s">
        <v>2477</v>
      </c>
      <c r="G34" s="113"/>
      <c r="H34" s="123" t="str">
        <f t="shared" si="0"/>
        <v>rcv_othr_invstng = models.DecimalField('收到其他与投资活动有关的现金',max_digits=22,decimal_places=4,default=0.0000)</v>
      </c>
    </row>
    <row r="35" spans="1:8" ht="16.2" thickBot="1">
      <c r="A35" s="112">
        <v>34</v>
      </c>
      <c r="B35" s="113" t="s">
        <v>594</v>
      </c>
      <c r="C35" s="113" t="s">
        <v>556</v>
      </c>
      <c r="D35" s="113" t="s">
        <v>559</v>
      </c>
      <c r="E35" s="113" t="s">
        <v>2358</v>
      </c>
      <c r="F35" s="113" t="s">
        <v>2479</v>
      </c>
      <c r="G35" s="113"/>
      <c r="H35" s="123" t="str">
        <f t="shared" si="0"/>
        <v>sub_rcv_invstmnt = models.DecimalField('投资活动现金流入小计',max_digits=22,decimal_places=4,default=0.0000)</v>
      </c>
    </row>
    <row r="36" spans="1:8" ht="31.8" thickBot="1">
      <c r="A36" s="112">
        <v>35</v>
      </c>
      <c r="B36" s="113" t="s">
        <v>595</v>
      </c>
      <c r="C36" s="113" t="s">
        <v>556</v>
      </c>
      <c r="D36" s="113" t="s">
        <v>543</v>
      </c>
      <c r="E36" s="113" t="s">
        <v>2359</v>
      </c>
      <c r="F36" s="113" t="s">
        <v>2433</v>
      </c>
      <c r="G36" s="113"/>
      <c r="H36" s="123" t="str">
        <f t="shared" si="0"/>
        <v>bld_fxd_asts = models.DecimalField('购建固定资产、无形资产和其他长期资产支付的现金',max_digits=22,decimal_places=4,default=0.0000)</v>
      </c>
    </row>
    <row r="37" spans="1:8" ht="16.2" thickBot="1">
      <c r="A37" s="112">
        <v>36</v>
      </c>
      <c r="B37" s="113" t="s">
        <v>596</v>
      </c>
      <c r="C37" s="113" t="s">
        <v>556</v>
      </c>
      <c r="D37" s="113" t="s">
        <v>544</v>
      </c>
      <c r="E37" s="113" t="s">
        <v>2360</v>
      </c>
      <c r="F37" s="113" t="s">
        <v>2383</v>
      </c>
      <c r="G37" s="113"/>
      <c r="H37" s="123" t="str">
        <f t="shared" si="0"/>
        <v>csh_invstmnt = models.DecimalField('投资支付的现金',max_digits=22,decimal_places=4,default=0.0000)</v>
      </c>
    </row>
    <row r="38" spans="1:8" ht="16.2" thickBot="1">
      <c r="A38" s="112">
        <v>37</v>
      </c>
      <c r="B38" s="113" t="s">
        <v>597</v>
      </c>
      <c r="C38" s="113" t="s">
        <v>556</v>
      </c>
      <c r="D38" s="113" t="s">
        <v>545</v>
      </c>
      <c r="E38" s="113" t="s">
        <v>2361</v>
      </c>
      <c r="F38" s="113" t="s">
        <v>2435</v>
      </c>
      <c r="G38" s="113"/>
      <c r="H38" s="123" t="str">
        <f t="shared" si="0"/>
        <v>pldgd_lns = models.DecimalField('质押贷款净增加额',max_digits=22,decimal_places=4,default=0.0000)</v>
      </c>
    </row>
    <row r="39" spans="1:8" ht="31.8" thickBot="1">
      <c r="A39" s="112">
        <v>38</v>
      </c>
      <c r="B39" s="113" t="s">
        <v>598</v>
      </c>
      <c r="C39" s="113" t="s">
        <v>556</v>
      </c>
      <c r="D39" s="113" t="s">
        <v>546</v>
      </c>
      <c r="E39" s="113" t="s">
        <v>2362</v>
      </c>
      <c r="F39" s="113" t="s">
        <v>2437</v>
      </c>
      <c r="G39" s="113"/>
      <c r="H39" s="123" t="str">
        <f t="shared" si="0"/>
        <v>acq_sbsdrs = models.DecimalField('取得子公司及其他营业单位支付的现金净额',max_digits=22,decimal_places=4,default=0.0000)</v>
      </c>
    </row>
    <row r="40" spans="1:8" ht="16.2" thickBot="1">
      <c r="A40" s="112">
        <v>39</v>
      </c>
      <c r="B40" s="113" t="s">
        <v>599</v>
      </c>
      <c r="C40" s="113" t="s">
        <v>556</v>
      </c>
      <c r="D40" s="113" t="s">
        <v>547</v>
      </c>
      <c r="E40" s="113" t="s">
        <v>2363</v>
      </c>
      <c r="F40" s="113" t="s">
        <v>2475</v>
      </c>
      <c r="G40" s="113"/>
      <c r="H40" s="123" t="str">
        <f t="shared" si="0"/>
        <v>pay_othr_invstng = models.DecimalField('支付其他与投资活动有关的现金',max_digits=22,decimal_places=4,default=0.0000)</v>
      </c>
    </row>
    <row r="41" spans="1:8" ht="16.2" thickBot="1">
      <c r="A41" s="112">
        <v>40</v>
      </c>
      <c r="B41" s="113" t="s">
        <v>600</v>
      </c>
      <c r="C41" s="113" t="s">
        <v>556</v>
      </c>
      <c r="D41" s="113" t="s">
        <v>560</v>
      </c>
      <c r="E41" s="113" t="s">
        <v>2364</v>
      </c>
      <c r="F41" s="113" t="s">
        <v>2473</v>
      </c>
      <c r="G41" s="113"/>
      <c r="H41" s="123" t="str">
        <f t="shared" si="0"/>
        <v>sub_pay_invstmnt = models.DecimalField('投资活动现金流出小计',max_digits=22,decimal_places=4,default=0.0000)</v>
      </c>
    </row>
    <row r="42" spans="1:8" ht="16.2" thickBot="1">
      <c r="A42" s="112">
        <v>41</v>
      </c>
      <c r="B42" s="113" t="s">
        <v>601</v>
      </c>
      <c r="C42" s="113" t="s">
        <v>556</v>
      </c>
      <c r="D42" s="113" t="s">
        <v>548</v>
      </c>
      <c r="E42" s="113" t="s">
        <v>2365</v>
      </c>
      <c r="F42" s="113" t="s">
        <v>2439</v>
      </c>
      <c r="G42" s="113"/>
      <c r="H42" s="123" t="str">
        <f t="shared" si="0"/>
        <v>nt_invstng_actvts = models.DecimalField('投资活动产生的现金流量净额',max_digits=22,decimal_places=4,default=0.0000)</v>
      </c>
    </row>
    <row r="43" spans="1:8" ht="16.2" thickBot="1">
      <c r="A43" s="112">
        <v>42</v>
      </c>
      <c r="B43" s="113" t="s">
        <v>602</v>
      </c>
      <c r="C43" s="113" t="s">
        <v>556</v>
      </c>
      <c r="D43" s="113" t="s">
        <v>549</v>
      </c>
      <c r="E43" s="113" t="s">
        <v>2366</v>
      </c>
      <c r="F43" s="113" t="s">
        <v>2441</v>
      </c>
      <c r="G43" s="113"/>
      <c r="H43" s="123" t="str">
        <f t="shared" si="0"/>
        <v>absrb_invstmnt = models.DecimalField('吸收投资收到的现金',max_digits=22,decimal_places=4,default=0.0000)</v>
      </c>
    </row>
    <row r="44" spans="1:8" ht="31.8" thickBot="1">
      <c r="A44" s="112">
        <v>43</v>
      </c>
      <c r="B44" s="113" t="s">
        <v>603</v>
      </c>
      <c r="C44" s="113" t="s">
        <v>556</v>
      </c>
      <c r="D44" s="113" t="s">
        <v>550</v>
      </c>
      <c r="E44" s="113" t="s">
        <v>2367</v>
      </c>
      <c r="F44" s="113" t="s">
        <v>2469</v>
      </c>
      <c r="G44" s="113"/>
      <c r="H44" s="123" t="str">
        <f t="shared" si="0"/>
        <v>incld_rcv_mnrty = models.DecimalField('其中：子公司吸收少数股东投资收到的现金',max_digits=22,decimal_places=4,default=0.0000)</v>
      </c>
    </row>
    <row r="45" spans="1:8" ht="16.2" thickBot="1">
      <c r="A45" s="112">
        <v>44</v>
      </c>
      <c r="B45" s="113" t="s">
        <v>604</v>
      </c>
      <c r="C45" s="113" t="s">
        <v>556</v>
      </c>
      <c r="D45" s="113" t="s">
        <v>552</v>
      </c>
      <c r="E45" s="113" t="s">
        <v>2368</v>
      </c>
      <c r="F45" s="113" t="s">
        <v>2443</v>
      </c>
      <c r="G45" s="113"/>
      <c r="H45" s="123" t="str">
        <f t="shared" si="0"/>
        <v>brwngs = models.DecimalField('取得借款收到的现金',max_digits=22,decimal_places=4,default=0.0000)</v>
      </c>
    </row>
    <row r="46" spans="1:8" ht="16.2" thickBot="1">
      <c r="A46" s="112">
        <v>45</v>
      </c>
      <c r="B46" s="113" t="s">
        <v>605</v>
      </c>
      <c r="C46" s="113" t="s">
        <v>556</v>
      </c>
      <c r="D46" s="113" t="s">
        <v>551</v>
      </c>
      <c r="E46" s="113" t="s">
        <v>2369</v>
      </c>
      <c r="F46" s="113" t="s">
        <v>2445</v>
      </c>
      <c r="G46" s="113"/>
      <c r="H46" s="123" t="str">
        <f t="shared" si="0"/>
        <v>isnc_bnds = models.DecimalField('发行债券收到的现金',max_digits=22,decimal_places=4,default=0.0000)</v>
      </c>
    </row>
    <row r="47" spans="1:8" ht="16.2" thickBot="1">
      <c r="A47" s="112">
        <v>46</v>
      </c>
      <c r="B47" s="113" t="s">
        <v>606</v>
      </c>
      <c r="C47" s="113" t="s">
        <v>556</v>
      </c>
      <c r="D47" s="113" t="s">
        <v>553</v>
      </c>
      <c r="E47" s="113" t="s">
        <v>2370</v>
      </c>
      <c r="F47" s="113" t="s">
        <v>2467</v>
      </c>
      <c r="G47" s="113"/>
      <c r="H47" s="123" t="str">
        <f t="shared" si="0"/>
        <v>rcvd_othr_ncng = models.DecimalField('收到其他与筹资活动有关的现金',max_digits=22,decimal_places=4,default=0.0000)</v>
      </c>
    </row>
    <row r="48" spans="1:8" ht="16.2" thickBot="1">
      <c r="A48" s="112">
        <v>47</v>
      </c>
      <c r="B48" s="113" t="s">
        <v>607</v>
      </c>
      <c r="C48" s="113" t="s">
        <v>556</v>
      </c>
      <c r="D48" s="113" t="s">
        <v>561</v>
      </c>
      <c r="E48" s="113" t="s">
        <v>2371</v>
      </c>
      <c r="F48" s="113" t="s">
        <v>2460</v>
      </c>
      <c r="G48" s="113"/>
      <c r="H48" s="123" t="str">
        <f t="shared" si="0"/>
        <v>sub_rcv_fncng = models.DecimalField('筹资活动现金流入小计',max_digits=22,decimal_places=4,default=0.0000)</v>
      </c>
    </row>
    <row r="49" spans="1:8" ht="16.2" thickBot="1">
      <c r="A49" s="112">
        <v>48</v>
      </c>
      <c r="B49" s="113" t="s">
        <v>608</v>
      </c>
      <c r="C49" s="113" t="s">
        <v>556</v>
      </c>
      <c r="D49" s="113" t="s">
        <v>554</v>
      </c>
      <c r="E49" s="113" t="s">
        <v>2372</v>
      </c>
      <c r="F49" s="113" t="s">
        <v>2465</v>
      </c>
      <c r="G49" s="113"/>
      <c r="H49" s="123" t="str">
        <f t="shared" si="0"/>
        <v>pay_dbt = models.DecimalField('偿还债务支付的现金',max_digits=22,decimal_places=4,default=0.0000)</v>
      </c>
    </row>
    <row r="50" spans="1:8" ht="31.8" thickBot="1">
      <c r="A50" s="112">
        <v>49</v>
      </c>
      <c r="B50" s="113" t="s">
        <v>609</v>
      </c>
      <c r="C50" s="113" t="s">
        <v>556</v>
      </c>
      <c r="D50" s="113" t="s">
        <v>555</v>
      </c>
      <c r="E50" s="113" t="s">
        <v>2373</v>
      </c>
      <c r="F50" s="113" t="s">
        <v>2463</v>
      </c>
      <c r="G50" s="113"/>
      <c r="H50" s="123" t="str">
        <f t="shared" si="0"/>
        <v>dstrbt_dvdnds = models.DecimalField('分配股利、利润或偿付利息支付的现金',max_digits=22,decimal_places=4,default=0.0000)</v>
      </c>
    </row>
    <row r="51" spans="1:8" ht="31.8" thickBot="1">
      <c r="A51" s="112">
        <v>50</v>
      </c>
      <c r="B51" s="113" t="s">
        <v>610</v>
      </c>
      <c r="C51" s="113" t="s">
        <v>556</v>
      </c>
      <c r="D51" s="113" t="s">
        <v>621</v>
      </c>
      <c r="E51" s="113" t="s">
        <v>2374</v>
      </c>
      <c r="F51" s="113" t="s">
        <v>2471</v>
      </c>
      <c r="G51" s="113"/>
      <c r="H51" s="123" t="str">
        <f t="shared" si="0"/>
        <v>py_prf_mnrty = models.DecimalField('其中：子公司支付给少数股东的股利、利润',max_digits=22,decimal_places=4,default=0.0000)</v>
      </c>
    </row>
    <row r="52" spans="1:8" ht="16.2" thickBot="1">
      <c r="A52" s="112">
        <v>51</v>
      </c>
      <c r="B52" s="113" t="s">
        <v>611</v>
      </c>
      <c r="C52" s="113" t="s">
        <v>556</v>
      </c>
      <c r="D52" s="113" t="s">
        <v>622</v>
      </c>
      <c r="E52" s="113" t="s">
        <v>2375</v>
      </c>
      <c r="F52" s="113" t="s">
        <v>2462</v>
      </c>
      <c r="G52" s="113"/>
      <c r="H52" s="123" t="str">
        <f t="shared" si="0"/>
        <v>py_othr_rsng = models.DecimalField('支付其他与筹资活动有关的现金',max_digits=22,decimal_places=4,default=0.0000)</v>
      </c>
    </row>
    <row r="53" spans="1:8" ht="16.2" thickBot="1">
      <c r="A53" s="112">
        <v>52</v>
      </c>
      <c r="B53" s="113" t="s">
        <v>612</v>
      </c>
      <c r="C53" s="113" t="s">
        <v>556</v>
      </c>
      <c r="D53" s="113" t="s">
        <v>562</v>
      </c>
      <c r="E53" s="113" t="s">
        <v>2376</v>
      </c>
      <c r="F53" s="113" t="s">
        <v>2458</v>
      </c>
      <c r="G53" s="113"/>
      <c r="H53" s="123" t="str">
        <f t="shared" si="0"/>
        <v>sub_pay_fncng = models.DecimalField('筹资活动现金流出小计',max_digits=22,decimal_places=4,default=0.0000)</v>
      </c>
    </row>
    <row r="54" spans="1:8" ht="16.2" thickBot="1">
      <c r="A54" s="112">
        <v>53</v>
      </c>
      <c r="B54" s="113" t="s">
        <v>613</v>
      </c>
      <c r="C54" s="113" t="s">
        <v>556</v>
      </c>
      <c r="D54" s="113" t="s">
        <v>563</v>
      </c>
      <c r="E54" s="113" t="s">
        <v>2377</v>
      </c>
      <c r="F54" s="113" t="s">
        <v>2456</v>
      </c>
      <c r="G54" s="113"/>
      <c r="H54" s="123" t="str">
        <f t="shared" si="0"/>
        <v>nt_fncng = models.DecimalField('筹资活动产生的现金流量净额',max_digits=22,decimal_places=4,default=0.0000)</v>
      </c>
    </row>
    <row r="55" spans="1:8" ht="31.8" thickBot="1">
      <c r="A55" s="112">
        <v>54</v>
      </c>
      <c r="B55" s="113" t="s">
        <v>614</v>
      </c>
      <c r="C55" s="113" t="s">
        <v>556</v>
      </c>
      <c r="D55" s="113" t="s">
        <v>623</v>
      </c>
      <c r="E55" s="113" t="s">
        <v>2378</v>
      </c>
      <c r="F55" s="113" t="s">
        <v>2448</v>
      </c>
      <c r="G55" s="113"/>
      <c r="H55" s="123" t="str">
        <f t="shared" si="0"/>
        <v>exchng_rt = models.DecimalField('汇率变动对现金及现金等价物的影响',max_digits=22,decimal_places=4,default=0.0000)</v>
      </c>
    </row>
    <row r="56" spans="1:8" ht="16.2" thickBot="1">
      <c r="A56" s="112">
        <v>55</v>
      </c>
      <c r="B56" s="113" t="s">
        <v>615</v>
      </c>
      <c r="C56" s="113" t="s">
        <v>556</v>
      </c>
      <c r="D56" s="113" t="s">
        <v>624</v>
      </c>
      <c r="E56" s="113" t="s">
        <v>2379</v>
      </c>
      <c r="F56" s="113" t="s">
        <v>2450</v>
      </c>
      <c r="G56" s="113"/>
      <c r="H56" s="123" t="str">
        <f t="shared" si="0"/>
        <v>csh_incr = models.DecimalField('现金及现金等价物净增加额',max_digits=22,decimal_places=4,default=0.0000)</v>
      </c>
    </row>
    <row r="57" spans="1:8" ht="16.2" thickBot="1">
      <c r="A57" s="112">
        <v>56</v>
      </c>
      <c r="B57" s="113" t="s">
        <v>617</v>
      </c>
      <c r="C57" s="113" t="s">
        <v>556</v>
      </c>
      <c r="D57" s="113" t="s">
        <v>625</v>
      </c>
      <c r="E57" s="113" t="s">
        <v>2380</v>
      </c>
      <c r="F57" s="113" t="s">
        <v>2452</v>
      </c>
      <c r="G57" s="113"/>
      <c r="H57" s="123" t="str">
        <f t="shared" si="0"/>
        <v>beg_csh = models.DecimalField('期初现金及现金等价物余额',max_digits=22,decimal_places=4,default=0.0000)</v>
      </c>
    </row>
    <row r="58" spans="1:8" ht="16.2" thickBot="1">
      <c r="A58" s="112">
        <v>57</v>
      </c>
      <c r="B58" s="113" t="s">
        <v>616</v>
      </c>
      <c r="C58" s="113" t="s">
        <v>556</v>
      </c>
      <c r="D58" s="113" t="s">
        <v>626</v>
      </c>
      <c r="E58" s="113" t="s">
        <v>2381</v>
      </c>
      <c r="F58" s="113" t="s">
        <v>2454</v>
      </c>
      <c r="G58" s="113"/>
      <c r="H58" s="123" t="str">
        <f t="shared" si="0"/>
        <v>end_csh = models.DecimalField('期末现金及现金等价物余额',max_digits=22,decimal_places=4,default=0.0000)</v>
      </c>
    </row>
  </sheetData>
  <phoneticPr fontId="3" type="noConversion"/>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4"/>
  <sheetViews>
    <sheetView workbookViewId="0">
      <selection activeCell="B1" sqref="B1:G14"/>
    </sheetView>
  </sheetViews>
  <sheetFormatPr defaultRowHeight="14.4"/>
  <cols>
    <col min="2" max="2" width="16.109375" bestFit="1" customWidth="1"/>
    <col min="3" max="3" width="62.21875" bestFit="1" customWidth="1"/>
    <col min="4" max="4" width="35.88671875" bestFit="1" customWidth="1"/>
    <col min="5" max="5" width="21.5546875" bestFit="1" customWidth="1"/>
    <col min="6" max="6" width="12.77734375" bestFit="1" customWidth="1"/>
  </cols>
  <sheetData>
    <row r="1" spans="1:7" ht="16.2" thickBot="1">
      <c r="A1" t="s">
        <v>2598</v>
      </c>
      <c r="B1" t="s">
        <v>2599</v>
      </c>
      <c r="C1" t="s">
        <v>2600</v>
      </c>
      <c r="D1" s="111" t="s">
        <v>2261</v>
      </c>
      <c r="E1" t="s">
        <v>2614</v>
      </c>
      <c r="F1" t="s">
        <v>2615</v>
      </c>
    </row>
    <row r="2" spans="1:7">
      <c r="A2" t="s">
        <v>2568</v>
      </c>
      <c r="B2" t="s">
        <v>2556</v>
      </c>
      <c r="C2" t="s">
        <v>2557</v>
      </c>
      <c r="D2" t="s">
        <v>2585</v>
      </c>
      <c r="E2" s="121" t="s">
        <v>2601</v>
      </c>
      <c r="G2" t="str">
        <f>E2&amp;" = models.DecimalField('"&amp;B2&amp;"',max_digits=20,decimal_places=4,default=0.0000)"</f>
        <v>crnt_rt = models.DecimalField('流动比率',max_digits=20,decimal_places=4,default=0.0000)</v>
      </c>
    </row>
    <row r="3" spans="1:7">
      <c r="B3" t="s">
        <v>2559</v>
      </c>
      <c r="C3" t="s">
        <v>2560</v>
      </c>
      <c r="D3" t="s">
        <v>2586</v>
      </c>
      <c r="E3" s="121" t="s">
        <v>2602</v>
      </c>
      <c r="G3" t="str">
        <f t="shared" ref="G3:G14" si="0">E3&amp;" = models.DecimalField('"&amp;B3&amp;"',max_digits=20,decimal_places=4,default=0.0000)"</f>
        <v>asts_and_lblts = models.DecimalField('资产负债率',max_digits=20,decimal_places=4,default=0.0000)</v>
      </c>
    </row>
    <row r="4" spans="1:7">
      <c r="B4" t="s">
        <v>2561</v>
      </c>
      <c r="C4" t="s">
        <v>2558</v>
      </c>
      <c r="D4" t="s">
        <v>2587</v>
      </c>
      <c r="E4" s="121" t="s">
        <v>2603</v>
      </c>
      <c r="G4" t="str">
        <f t="shared" si="0"/>
        <v>incrsd_ast_lblty_rt = models.DecimalField('调增资产负债率',max_digits=20,decimal_places=4,default=0.0000)</v>
      </c>
    </row>
    <row r="5" spans="1:7">
      <c r="B5" t="s">
        <v>2562</v>
      </c>
      <c r="C5" t="s">
        <v>2563</v>
      </c>
      <c r="D5" t="s">
        <v>2588</v>
      </c>
      <c r="E5" s="121" t="s">
        <v>2604</v>
      </c>
      <c r="G5" t="str">
        <f t="shared" si="0"/>
        <v>prprty_rt = models.DecimalField('产权比率',max_digits=20,decimal_places=4,default=0.0000)</v>
      </c>
    </row>
    <row r="6" spans="1:7">
      <c r="B6" t="s">
        <v>2564</v>
      </c>
      <c r="C6" t="s">
        <v>2565</v>
      </c>
      <c r="D6" t="s">
        <v>2589</v>
      </c>
      <c r="E6" s="121" t="s">
        <v>2605</v>
      </c>
      <c r="G6" t="str">
        <f t="shared" si="0"/>
        <v>eqty_mltplr = models.DecimalField('权益乘数',max_digits=20,decimal_places=4,default=0.0000)</v>
      </c>
    </row>
    <row r="7" spans="1:7">
      <c r="B7" t="s">
        <v>2566</v>
      </c>
      <c r="C7" t="s">
        <v>2567</v>
      </c>
      <c r="D7" t="s">
        <v>2590</v>
      </c>
      <c r="E7" s="121" t="s">
        <v>2606</v>
      </c>
      <c r="G7" t="str">
        <f t="shared" si="0"/>
        <v>lng_trm_dbt_rt = models.DecimalField('长期资本负债率',max_digits=20,decimal_places=4,default=0.0000)</v>
      </c>
    </row>
    <row r="8" spans="1:7">
      <c r="A8" t="s">
        <v>2569</v>
      </c>
      <c r="B8" t="s">
        <v>2570</v>
      </c>
      <c r="C8" t="s">
        <v>2571</v>
      </c>
      <c r="D8" t="s">
        <v>2591</v>
      </c>
      <c r="E8" s="121" t="s">
        <v>2607</v>
      </c>
      <c r="G8" t="str">
        <f t="shared" si="0"/>
        <v>acnt_rcvbl_trnvr_rt = models.DecimalField('应收账款周转率',max_digits=20,decimal_places=4,default=0.0000)</v>
      </c>
    </row>
    <row r="9" spans="1:7">
      <c r="B9" t="s">
        <v>2572</v>
      </c>
      <c r="C9" t="s">
        <v>2573</v>
      </c>
      <c r="D9" t="s">
        <v>2592</v>
      </c>
      <c r="E9" s="121" t="s">
        <v>2608</v>
      </c>
      <c r="G9" t="str">
        <f t="shared" si="0"/>
        <v>invntry_trnvr = models.DecimalField('存货周转率',max_digits=20,decimal_places=4,default=0.0000)</v>
      </c>
    </row>
    <row r="10" spans="1:7">
      <c r="B10" t="s">
        <v>2574</v>
      </c>
      <c r="C10" t="s">
        <v>2575</v>
      </c>
      <c r="D10" t="s">
        <v>2593</v>
      </c>
      <c r="E10" s="121" t="s">
        <v>2609</v>
      </c>
      <c r="G10" t="str">
        <f t="shared" si="0"/>
        <v>tl_ast_trnvr = models.DecimalField('总资产周转率',max_digits=20,decimal_places=4,default=0.0000)</v>
      </c>
    </row>
    <row r="11" spans="1:7">
      <c r="A11" t="s">
        <v>2576</v>
      </c>
      <c r="B11" t="s">
        <v>2577</v>
      </c>
      <c r="C11" t="s">
        <v>2580</v>
      </c>
      <c r="D11" t="s">
        <v>2594</v>
      </c>
      <c r="E11" s="121" t="s">
        <v>2610</v>
      </c>
      <c r="G11" t="str">
        <f t="shared" si="0"/>
        <v>sls_mrgn = models.DecimalField('销售净利率',max_digits=20,decimal_places=4,default=0.0000)</v>
      </c>
    </row>
    <row r="12" spans="1:7">
      <c r="B12" t="s">
        <v>2578</v>
      </c>
      <c r="C12" t="s">
        <v>2579</v>
      </c>
      <c r="D12" t="s">
        <v>2595</v>
      </c>
      <c r="E12" s="121" t="s">
        <v>2611</v>
      </c>
      <c r="G12" t="str">
        <f t="shared" si="0"/>
        <v>sls_grs_mrgn = models.DecimalField('销售毛利率',max_digits=20,decimal_places=4,default=0.0000)</v>
      </c>
    </row>
    <row r="13" spans="1:7">
      <c r="B13" t="s">
        <v>2581</v>
      </c>
      <c r="C13" t="s">
        <v>2582</v>
      </c>
      <c r="D13" t="s">
        <v>2596</v>
      </c>
      <c r="E13" s="121" t="s">
        <v>2612</v>
      </c>
      <c r="G13" t="str">
        <f t="shared" si="0"/>
        <v>tl_ast_nt_rt = models.DecimalField('总资产净利率',max_digits=20,decimal_places=4,default=0.0000)</v>
      </c>
    </row>
    <row r="14" spans="1:7">
      <c r="B14" t="s">
        <v>2583</v>
      </c>
      <c r="C14" t="s">
        <v>2584</v>
      </c>
      <c r="D14" t="s">
        <v>2597</v>
      </c>
      <c r="E14" s="121" t="s">
        <v>2613</v>
      </c>
      <c r="G14" t="str">
        <f t="shared" si="0"/>
        <v>eqty_nt_rt = models.DecimalField('权益净利率',max_digits=20,decimal_places=4,default=0.0000)</v>
      </c>
    </row>
  </sheetData>
  <phoneticPr fontId="3"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7"/>
  <sheetViews>
    <sheetView topLeftCell="A38" zoomScaleNormal="100" zoomScaleSheetLayoutView="100" workbookViewId="0">
      <selection activeCell="A45" sqref="A45:A59"/>
    </sheetView>
  </sheetViews>
  <sheetFormatPr defaultColWidth="10.109375" defaultRowHeight="15"/>
  <cols>
    <col min="1" max="1" width="43.44140625" style="1" customWidth="1"/>
    <col min="2" max="2" width="7.77734375" style="32" customWidth="1"/>
    <col min="3" max="3" width="26.109375" style="32" customWidth="1"/>
    <col min="4" max="4" width="26.5546875" style="32" customWidth="1"/>
    <col min="5" max="256" width="10.109375" style="1"/>
    <col min="257" max="257" width="43.44140625" style="1" customWidth="1"/>
    <col min="258" max="258" width="7.77734375" style="1" customWidth="1"/>
    <col min="259" max="259" width="26.109375" style="1" customWidth="1"/>
    <col min="260" max="260" width="26.5546875" style="1" customWidth="1"/>
    <col min="261" max="512" width="10.109375" style="1"/>
    <col min="513" max="513" width="43.44140625" style="1" customWidth="1"/>
    <col min="514" max="514" width="7.77734375" style="1" customWidth="1"/>
    <col min="515" max="515" width="26.109375" style="1" customWidth="1"/>
    <col min="516" max="516" width="26.5546875" style="1" customWidth="1"/>
    <col min="517" max="768" width="10.109375" style="1"/>
    <col min="769" max="769" width="43.44140625" style="1" customWidth="1"/>
    <col min="770" max="770" width="7.77734375" style="1" customWidth="1"/>
    <col min="771" max="771" width="26.109375" style="1" customWidth="1"/>
    <col min="772" max="772" width="26.5546875" style="1" customWidth="1"/>
    <col min="773" max="1024" width="10.109375" style="1"/>
    <col min="1025" max="1025" width="43.44140625" style="1" customWidth="1"/>
    <col min="1026" max="1026" width="7.77734375" style="1" customWidth="1"/>
    <col min="1027" max="1027" width="26.109375" style="1" customWidth="1"/>
    <col min="1028" max="1028" width="26.5546875" style="1" customWidth="1"/>
    <col min="1029" max="1280" width="10.109375" style="1"/>
    <col min="1281" max="1281" width="43.44140625" style="1" customWidth="1"/>
    <col min="1282" max="1282" width="7.77734375" style="1" customWidth="1"/>
    <col min="1283" max="1283" width="26.109375" style="1" customWidth="1"/>
    <col min="1284" max="1284" width="26.5546875" style="1" customWidth="1"/>
    <col min="1285" max="1536" width="10.109375" style="1"/>
    <col min="1537" max="1537" width="43.44140625" style="1" customWidth="1"/>
    <col min="1538" max="1538" width="7.77734375" style="1" customWidth="1"/>
    <col min="1539" max="1539" width="26.109375" style="1" customWidth="1"/>
    <col min="1540" max="1540" width="26.5546875" style="1" customWidth="1"/>
    <col min="1541" max="1792" width="10.109375" style="1"/>
    <col min="1793" max="1793" width="43.44140625" style="1" customWidth="1"/>
    <col min="1794" max="1794" width="7.77734375" style="1" customWidth="1"/>
    <col min="1795" max="1795" width="26.109375" style="1" customWidth="1"/>
    <col min="1796" max="1796" width="26.5546875" style="1" customWidth="1"/>
    <col min="1797" max="2048" width="10.109375" style="1"/>
    <col min="2049" max="2049" width="43.44140625" style="1" customWidth="1"/>
    <col min="2050" max="2050" width="7.77734375" style="1" customWidth="1"/>
    <col min="2051" max="2051" width="26.109375" style="1" customWidth="1"/>
    <col min="2052" max="2052" width="26.5546875" style="1" customWidth="1"/>
    <col min="2053" max="2304" width="10.109375" style="1"/>
    <col min="2305" max="2305" width="43.44140625" style="1" customWidth="1"/>
    <col min="2306" max="2306" width="7.77734375" style="1" customWidth="1"/>
    <col min="2307" max="2307" width="26.109375" style="1" customWidth="1"/>
    <col min="2308" max="2308" width="26.5546875" style="1" customWidth="1"/>
    <col min="2309" max="2560" width="10.109375" style="1"/>
    <col min="2561" max="2561" width="43.44140625" style="1" customWidth="1"/>
    <col min="2562" max="2562" width="7.77734375" style="1" customWidth="1"/>
    <col min="2563" max="2563" width="26.109375" style="1" customWidth="1"/>
    <col min="2564" max="2564" width="26.5546875" style="1" customWidth="1"/>
    <col min="2565" max="2816" width="10.109375" style="1"/>
    <col min="2817" max="2817" width="43.44140625" style="1" customWidth="1"/>
    <col min="2818" max="2818" width="7.77734375" style="1" customWidth="1"/>
    <col min="2819" max="2819" width="26.109375" style="1" customWidth="1"/>
    <col min="2820" max="2820" width="26.5546875" style="1" customWidth="1"/>
    <col min="2821" max="3072" width="10.109375" style="1"/>
    <col min="3073" max="3073" width="43.44140625" style="1" customWidth="1"/>
    <col min="3074" max="3074" width="7.77734375" style="1" customWidth="1"/>
    <col min="3075" max="3075" width="26.109375" style="1" customWidth="1"/>
    <col min="3076" max="3076" width="26.5546875" style="1" customWidth="1"/>
    <col min="3077" max="3328" width="10.109375" style="1"/>
    <col min="3329" max="3329" width="43.44140625" style="1" customWidth="1"/>
    <col min="3330" max="3330" width="7.77734375" style="1" customWidth="1"/>
    <col min="3331" max="3331" width="26.109375" style="1" customWidth="1"/>
    <col min="3332" max="3332" width="26.5546875" style="1" customWidth="1"/>
    <col min="3333" max="3584" width="10.109375" style="1"/>
    <col min="3585" max="3585" width="43.44140625" style="1" customWidth="1"/>
    <col min="3586" max="3586" width="7.77734375" style="1" customWidth="1"/>
    <col min="3587" max="3587" width="26.109375" style="1" customWidth="1"/>
    <col min="3588" max="3588" width="26.5546875" style="1" customWidth="1"/>
    <col min="3589" max="3840" width="10.109375" style="1"/>
    <col min="3841" max="3841" width="43.44140625" style="1" customWidth="1"/>
    <col min="3842" max="3842" width="7.77734375" style="1" customWidth="1"/>
    <col min="3843" max="3843" width="26.109375" style="1" customWidth="1"/>
    <col min="3844" max="3844" width="26.5546875" style="1" customWidth="1"/>
    <col min="3845" max="4096" width="10.109375" style="1"/>
    <col min="4097" max="4097" width="43.44140625" style="1" customWidth="1"/>
    <col min="4098" max="4098" width="7.77734375" style="1" customWidth="1"/>
    <col min="4099" max="4099" width="26.109375" style="1" customWidth="1"/>
    <col min="4100" max="4100" width="26.5546875" style="1" customWidth="1"/>
    <col min="4101" max="4352" width="10.109375" style="1"/>
    <col min="4353" max="4353" width="43.44140625" style="1" customWidth="1"/>
    <col min="4354" max="4354" width="7.77734375" style="1" customWidth="1"/>
    <col min="4355" max="4355" width="26.109375" style="1" customWidth="1"/>
    <col min="4356" max="4356" width="26.5546875" style="1" customWidth="1"/>
    <col min="4357" max="4608" width="10.109375" style="1"/>
    <col min="4609" max="4609" width="43.44140625" style="1" customWidth="1"/>
    <col min="4610" max="4610" width="7.77734375" style="1" customWidth="1"/>
    <col min="4611" max="4611" width="26.109375" style="1" customWidth="1"/>
    <col min="4612" max="4612" width="26.5546875" style="1" customWidth="1"/>
    <col min="4613" max="4864" width="10.109375" style="1"/>
    <col min="4865" max="4865" width="43.44140625" style="1" customWidth="1"/>
    <col min="4866" max="4866" width="7.77734375" style="1" customWidth="1"/>
    <col min="4867" max="4867" width="26.109375" style="1" customWidth="1"/>
    <col min="4868" max="4868" width="26.5546875" style="1" customWidth="1"/>
    <col min="4869" max="5120" width="10.109375" style="1"/>
    <col min="5121" max="5121" width="43.44140625" style="1" customWidth="1"/>
    <col min="5122" max="5122" width="7.77734375" style="1" customWidth="1"/>
    <col min="5123" max="5123" width="26.109375" style="1" customWidth="1"/>
    <col min="5124" max="5124" width="26.5546875" style="1" customWidth="1"/>
    <col min="5125" max="5376" width="10.109375" style="1"/>
    <col min="5377" max="5377" width="43.44140625" style="1" customWidth="1"/>
    <col min="5378" max="5378" width="7.77734375" style="1" customWidth="1"/>
    <col min="5379" max="5379" width="26.109375" style="1" customWidth="1"/>
    <col min="5380" max="5380" width="26.5546875" style="1" customWidth="1"/>
    <col min="5381" max="5632" width="10.109375" style="1"/>
    <col min="5633" max="5633" width="43.44140625" style="1" customWidth="1"/>
    <col min="5634" max="5634" width="7.77734375" style="1" customWidth="1"/>
    <col min="5635" max="5635" width="26.109375" style="1" customWidth="1"/>
    <col min="5636" max="5636" width="26.5546875" style="1" customWidth="1"/>
    <col min="5637" max="5888" width="10.109375" style="1"/>
    <col min="5889" max="5889" width="43.44140625" style="1" customWidth="1"/>
    <col min="5890" max="5890" width="7.77734375" style="1" customWidth="1"/>
    <col min="5891" max="5891" width="26.109375" style="1" customWidth="1"/>
    <col min="5892" max="5892" width="26.5546875" style="1" customWidth="1"/>
    <col min="5893" max="6144" width="10.109375" style="1"/>
    <col min="6145" max="6145" width="43.44140625" style="1" customWidth="1"/>
    <col min="6146" max="6146" width="7.77734375" style="1" customWidth="1"/>
    <col min="6147" max="6147" width="26.109375" style="1" customWidth="1"/>
    <col min="6148" max="6148" width="26.5546875" style="1" customWidth="1"/>
    <col min="6149" max="6400" width="10.109375" style="1"/>
    <col min="6401" max="6401" width="43.44140625" style="1" customWidth="1"/>
    <col min="6402" max="6402" width="7.77734375" style="1" customWidth="1"/>
    <col min="6403" max="6403" width="26.109375" style="1" customWidth="1"/>
    <col min="6404" max="6404" width="26.5546875" style="1" customWidth="1"/>
    <col min="6405" max="6656" width="10.109375" style="1"/>
    <col min="6657" max="6657" width="43.44140625" style="1" customWidth="1"/>
    <col min="6658" max="6658" width="7.77734375" style="1" customWidth="1"/>
    <col min="6659" max="6659" width="26.109375" style="1" customWidth="1"/>
    <col min="6660" max="6660" width="26.5546875" style="1" customWidth="1"/>
    <col min="6661" max="6912" width="10.109375" style="1"/>
    <col min="6913" max="6913" width="43.44140625" style="1" customWidth="1"/>
    <col min="6914" max="6914" width="7.77734375" style="1" customWidth="1"/>
    <col min="6915" max="6915" width="26.109375" style="1" customWidth="1"/>
    <col min="6916" max="6916" width="26.5546875" style="1" customWidth="1"/>
    <col min="6917" max="7168" width="10.109375" style="1"/>
    <col min="7169" max="7169" width="43.44140625" style="1" customWidth="1"/>
    <col min="7170" max="7170" width="7.77734375" style="1" customWidth="1"/>
    <col min="7171" max="7171" width="26.109375" style="1" customWidth="1"/>
    <col min="7172" max="7172" width="26.5546875" style="1" customWidth="1"/>
    <col min="7173" max="7424" width="10.109375" style="1"/>
    <col min="7425" max="7425" width="43.44140625" style="1" customWidth="1"/>
    <col min="7426" max="7426" width="7.77734375" style="1" customWidth="1"/>
    <col min="7427" max="7427" width="26.109375" style="1" customWidth="1"/>
    <col min="7428" max="7428" width="26.5546875" style="1" customWidth="1"/>
    <col min="7429" max="7680" width="10.109375" style="1"/>
    <col min="7681" max="7681" width="43.44140625" style="1" customWidth="1"/>
    <col min="7682" max="7682" width="7.77734375" style="1" customWidth="1"/>
    <col min="7683" max="7683" width="26.109375" style="1" customWidth="1"/>
    <col min="7684" max="7684" width="26.5546875" style="1" customWidth="1"/>
    <col min="7685" max="7936" width="10.109375" style="1"/>
    <col min="7937" max="7937" width="43.44140625" style="1" customWidth="1"/>
    <col min="7938" max="7938" width="7.77734375" style="1" customWidth="1"/>
    <col min="7939" max="7939" width="26.109375" style="1" customWidth="1"/>
    <col min="7940" max="7940" width="26.5546875" style="1" customWidth="1"/>
    <col min="7941" max="8192" width="10.109375" style="1"/>
    <col min="8193" max="8193" width="43.44140625" style="1" customWidth="1"/>
    <col min="8194" max="8194" width="7.77734375" style="1" customWidth="1"/>
    <col min="8195" max="8195" width="26.109375" style="1" customWidth="1"/>
    <col min="8196" max="8196" width="26.5546875" style="1" customWidth="1"/>
    <col min="8197" max="8448" width="10.109375" style="1"/>
    <col min="8449" max="8449" width="43.44140625" style="1" customWidth="1"/>
    <col min="8450" max="8450" width="7.77734375" style="1" customWidth="1"/>
    <col min="8451" max="8451" width="26.109375" style="1" customWidth="1"/>
    <col min="8452" max="8452" width="26.5546875" style="1" customWidth="1"/>
    <col min="8453" max="8704" width="10.109375" style="1"/>
    <col min="8705" max="8705" width="43.44140625" style="1" customWidth="1"/>
    <col min="8706" max="8706" width="7.77734375" style="1" customWidth="1"/>
    <col min="8707" max="8707" width="26.109375" style="1" customWidth="1"/>
    <col min="8708" max="8708" width="26.5546875" style="1" customWidth="1"/>
    <col min="8709" max="8960" width="10.109375" style="1"/>
    <col min="8961" max="8961" width="43.44140625" style="1" customWidth="1"/>
    <col min="8962" max="8962" width="7.77734375" style="1" customWidth="1"/>
    <col min="8963" max="8963" width="26.109375" style="1" customWidth="1"/>
    <col min="8964" max="8964" width="26.5546875" style="1" customWidth="1"/>
    <col min="8965" max="9216" width="10.109375" style="1"/>
    <col min="9217" max="9217" width="43.44140625" style="1" customWidth="1"/>
    <col min="9218" max="9218" width="7.77734375" style="1" customWidth="1"/>
    <col min="9219" max="9219" width="26.109375" style="1" customWidth="1"/>
    <col min="9220" max="9220" width="26.5546875" style="1" customWidth="1"/>
    <col min="9221" max="9472" width="10.109375" style="1"/>
    <col min="9473" max="9473" width="43.44140625" style="1" customWidth="1"/>
    <col min="9474" max="9474" width="7.77734375" style="1" customWidth="1"/>
    <col min="9475" max="9475" width="26.109375" style="1" customWidth="1"/>
    <col min="9476" max="9476" width="26.5546875" style="1" customWidth="1"/>
    <col min="9477" max="9728" width="10.109375" style="1"/>
    <col min="9729" max="9729" width="43.44140625" style="1" customWidth="1"/>
    <col min="9730" max="9730" width="7.77734375" style="1" customWidth="1"/>
    <col min="9731" max="9731" width="26.109375" style="1" customWidth="1"/>
    <col min="9732" max="9732" width="26.5546875" style="1" customWidth="1"/>
    <col min="9733" max="9984" width="10.109375" style="1"/>
    <col min="9985" max="9985" width="43.44140625" style="1" customWidth="1"/>
    <col min="9986" max="9986" width="7.77734375" style="1" customWidth="1"/>
    <col min="9987" max="9987" width="26.109375" style="1" customWidth="1"/>
    <col min="9988" max="9988" width="26.5546875" style="1" customWidth="1"/>
    <col min="9989" max="10240" width="10.109375" style="1"/>
    <col min="10241" max="10241" width="43.44140625" style="1" customWidth="1"/>
    <col min="10242" max="10242" width="7.77734375" style="1" customWidth="1"/>
    <col min="10243" max="10243" width="26.109375" style="1" customWidth="1"/>
    <col min="10244" max="10244" width="26.5546875" style="1" customWidth="1"/>
    <col min="10245" max="10496" width="10.109375" style="1"/>
    <col min="10497" max="10497" width="43.44140625" style="1" customWidth="1"/>
    <col min="10498" max="10498" width="7.77734375" style="1" customWidth="1"/>
    <col min="10499" max="10499" width="26.109375" style="1" customWidth="1"/>
    <col min="10500" max="10500" width="26.5546875" style="1" customWidth="1"/>
    <col min="10501" max="10752" width="10.109375" style="1"/>
    <col min="10753" max="10753" width="43.44140625" style="1" customWidth="1"/>
    <col min="10754" max="10754" width="7.77734375" style="1" customWidth="1"/>
    <col min="10755" max="10755" width="26.109375" style="1" customWidth="1"/>
    <col min="10756" max="10756" width="26.5546875" style="1" customWidth="1"/>
    <col min="10757" max="11008" width="10.109375" style="1"/>
    <col min="11009" max="11009" width="43.44140625" style="1" customWidth="1"/>
    <col min="11010" max="11010" width="7.77734375" style="1" customWidth="1"/>
    <col min="11011" max="11011" width="26.109375" style="1" customWidth="1"/>
    <col min="11012" max="11012" width="26.5546875" style="1" customWidth="1"/>
    <col min="11013" max="11264" width="10.109375" style="1"/>
    <col min="11265" max="11265" width="43.44140625" style="1" customWidth="1"/>
    <col min="11266" max="11266" width="7.77734375" style="1" customWidth="1"/>
    <col min="11267" max="11267" width="26.109375" style="1" customWidth="1"/>
    <col min="11268" max="11268" width="26.5546875" style="1" customWidth="1"/>
    <col min="11269" max="11520" width="10.109375" style="1"/>
    <col min="11521" max="11521" width="43.44140625" style="1" customWidth="1"/>
    <col min="11522" max="11522" width="7.77734375" style="1" customWidth="1"/>
    <col min="11523" max="11523" width="26.109375" style="1" customWidth="1"/>
    <col min="11524" max="11524" width="26.5546875" style="1" customWidth="1"/>
    <col min="11525" max="11776" width="10.109375" style="1"/>
    <col min="11777" max="11777" width="43.44140625" style="1" customWidth="1"/>
    <col min="11778" max="11778" width="7.77734375" style="1" customWidth="1"/>
    <col min="11779" max="11779" width="26.109375" style="1" customWidth="1"/>
    <col min="11780" max="11780" width="26.5546875" style="1" customWidth="1"/>
    <col min="11781" max="12032" width="10.109375" style="1"/>
    <col min="12033" max="12033" width="43.44140625" style="1" customWidth="1"/>
    <col min="12034" max="12034" width="7.77734375" style="1" customWidth="1"/>
    <col min="12035" max="12035" width="26.109375" style="1" customWidth="1"/>
    <col min="12036" max="12036" width="26.5546875" style="1" customWidth="1"/>
    <col min="12037" max="12288" width="10.109375" style="1"/>
    <col min="12289" max="12289" width="43.44140625" style="1" customWidth="1"/>
    <col min="12290" max="12290" width="7.77734375" style="1" customWidth="1"/>
    <col min="12291" max="12291" width="26.109375" style="1" customWidth="1"/>
    <col min="12292" max="12292" width="26.5546875" style="1" customWidth="1"/>
    <col min="12293" max="12544" width="10.109375" style="1"/>
    <col min="12545" max="12545" width="43.44140625" style="1" customWidth="1"/>
    <col min="12546" max="12546" width="7.77734375" style="1" customWidth="1"/>
    <col min="12547" max="12547" width="26.109375" style="1" customWidth="1"/>
    <col min="12548" max="12548" width="26.5546875" style="1" customWidth="1"/>
    <col min="12549" max="12800" width="10.109375" style="1"/>
    <col min="12801" max="12801" width="43.44140625" style="1" customWidth="1"/>
    <col min="12802" max="12802" width="7.77734375" style="1" customWidth="1"/>
    <col min="12803" max="12803" width="26.109375" style="1" customWidth="1"/>
    <col min="12804" max="12804" width="26.5546875" style="1" customWidth="1"/>
    <col min="12805" max="13056" width="10.109375" style="1"/>
    <col min="13057" max="13057" width="43.44140625" style="1" customWidth="1"/>
    <col min="13058" max="13058" width="7.77734375" style="1" customWidth="1"/>
    <col min="13059" max="13059" width="26.109375" style="1" customWidth="1"/>
    <col min="13060" max="13060" width="26.5546875" style="1" customWidth="1"/>
    <col min="13061" max="13312" width="10.109375" style="1"/>
    <col min="13313" max="13313" width="43.44140625" style="1" customWidth="1"/>
    <col min="13314" max="13314" width="7.77734375" style="1" customWidth="1"/>
    <col min="13315" max="13315" width="26.109375" style="1" customWidth="1"/>
    <col min="13316" max="13316" width="26.5546875" style="1" customWidth="1"/>
    <col min="13317" max="13568" width="10.109375" style="1"/>
    <col min="13569" max="13569" width="43.44140625" style="1" customWidth="1"/>
    <col min="13570" max="13570" width="7.77734375" style="1" customWidth="1"/>
    <col min="13571" max="13571" width="26.109375" style="1" customWidth="1"/>
    <col min="13572" max="13572" width="26.5546875" style="1" customWidth="1"/>
    <col min="13573" max="13824" width="10.109375" style="1"/>
    <col min="13825" max="13825" width="43.44140625" style="1" customWidth="1"/>
    <col min="13826" max="13826" width="7.77734375" style="1" customWidth="1"/>
    <col min="13827" max="13827" width="26.109375" style="1" customWidth="1"/>
    <col min="13828" max="13828" width="26.5546875" style="1" customWidth="1"/>
    <col min="13829" max="14080" width="10.109375" style="1"/>
    <col min="14081" max="14081" width="43.44140625" style="1" customWidth="1"/>
    <col min="14082" max="14082" width="7.77734375" style="1" customWidth="1"/>
    <col min="14083" max="14083" width="26.109375" style="1" customWidth="1"/>
    <col min="14084" max="14084" width="26.5546875" style="1" customWidth="1"/>
    <col min="14085" max="14336" width="10.109375" style="1"/>
    <col min="14337" max="14337" width="43.44140625" style="1" customWidth="1"/>
    <col min="14338" max="14338" width="7.77734375" style="1" customWidth="1"/>
    <col min="14339" max="14339" width="26.109375" style="1" customWidth="1"/>
    <col min="14340" max="14340" width="26.5546875" style="1" customWidth="1"/>
    <col min="14341" max="14592" width="10.109375" style="1"/>
    <col min="14593" max="14593" width="43.44140625" style="1" customWidth="1"/>
    <col min="14594" max="14594" width="7.77734375" style="1" customWidth="1"/>
    <col min="14595" max="14595" width="26.109375" style="1" customWidth="1"/>
    <col min="14596" max="14596" width="26.5546875" style="1" customWidth="1"/>
    <col min="14597" max="14848" width="10.109375" style="1"/>
    <col min="14849" max="14849" width="43.44140625" style="1" customWidth="1"/>
    <col min="14850" max="14850" width="7.77734375" style="1" customWidth="1"/>
    <col min="14851" max="14851" width="26.109375" style="1" customWidth="1"/>
    <col min="14852" max="14852" width="26.5546875" style="1" customWidth="1"/>
    <col min="14853" max="15104" width="10.109375" style="1"/>
    <col min="15105" max="15105" width="43.44140625" style="1" customWidth="1"/>
    <col min="15106" max="15106" width="7.77734375" style="1" customWidth="1"/>
    <col min="15107" max="15107" width="26.109375" style="1" customWidth="1"/>
    <col min="15108" max="15108" width="26.5546875" style="1" customWidth="1"/>
    <col min="15109" max="15360" width="10.109375" style="1"/>
    <col min="15361" max="15361" width="43.44140625" style="1" customWidth="1"/>
    <col min="15362" max="15362" width="7.77734375" style="1" customWidth="1"/>
    <col min="15363" max="15363" width="26.109375" style="1" customWidth="1"/>
    <col min="15364" max="15364" width="26.5546875" style="1" customWidth="1"/>
    <col min="15365" max="15616" width="10.109375" style="1"/>
    <col min="15617" max="15617" width="43.44140625" style="1" customWidth="1"/>
    <col min="15618" max="15618" width="7.77734375" style="1" customWidth="1"/>
    <col min="15619" max="15619" width="26.109375" style="1" customWidth="1"/>
    <col min="15620" max="15620" width="26.5546875" style="1" customWidth="1"/>
    <col min="15621" max="15872" width="10.109375" style="1"/>
    <col min="15873" max="15873" width="43.44140625" style="1" customWidth="1"/>
    <col min="15874" max="15874" width="7.77734375" style="1" customWidth="1"/>
    <col min="15875" max="15875" width="26.109375" style="1" customWidth="1"/>
    <col min="15876" max="15876" width="26.5546875" style="1" customWidth="1"/>
    <col min="15877" max="16128" width="10.109375" style="1"/>
    <col min="16129" max="16129" width="43.44140625" style="1" customWidth="1"/>
    <col min="16130" max="16130" width="7.77734375" style="1" customWidth="1"/>
    <col min="16131" max="16131" width="26.109375" style="1" customWidth="1"/>
    <col min="16132" max="16132" width="26.5546875" style="1" customWidth="1"/>
    <col min="16133" max="16384" width="10.109375" style="1"/>
  </cols>
  <sheetData>
    <row r="1" spans="1:4" ht="23.25" customHeight="1">
      <c r="A1" s="133" t="s">
        <v>53</v>
      </c>
      <c r="B1" s="134"/>
      <c r="C1" s="134"/>
      <c r="D1" s="134"/>
    </row>
    <row r="2" spans="1:4" ht="18" customHeight="1">
      <c r="A2" s="135" t="s">
        <v>54</v>
      </c>
      <c r="B2" s="135"/>
      <c r="C2" s="135"/>
      <c r="D2" s="135"/>
    </row>
    <row r="3" spans="1:4" s="5" customFormat="1" ht="18" customHeight="1" thickBot="1">
      <c r="A3" s="2" t="str">
        <f>合并资产表!A3</f>
        <v>编制单位：</v>
      </c>
      <c r="B3" s="3"/>
      <c r="C3" s="3"/>
      <c r="D3" s="33" t="s">
        <v>55</v>
      </c>
    </row>
    <row r="4" spans="1:4" s="10" customFormat="1" ht="17.25" customHeight="1">
      <c r="A4" s="34" t="s">
        <v>56</v>
      </c>
      <c r="B4" s="7" t="s">
        <v>57</v>
      </c>
      <c r="C4" s="8" t="s">
        <v>58</v>
      </c>
      <c r="D4" s="9" t="s">
        <v>59</v>
      </c>
    </row>
    <row r="5" spans="1:4" s="14" customFormat="1" ht="17.25" customHeight="1">
      <c r="A5" s="35" t="s">
        <v>60</v>
      </c>
      <c r="B5" s="12"/>
      <c r="C5" s="12"/>
      <c r="D5" s="13"/>
    </row>
    <row r="6" spans="1:4" s="14" customFormat="1" ht="17.25" customHeight="1">
      <c r="A6" s="36" t="s">
        <v>61</v>
      </c>
      <c r="B6" s="12"/>
      <c r="C6" s="12"/>
      <c r="D6" s="16"/>
    </row>
    <row r="7" spans="1:4" s="14" customFormat="1" ht="12.75" hidden="1" customHeight="1">
      <c r="A7" s="36" t="s">
        <v>62</v>
      </c>
      <c r="B7" s="12"/>
      <c r="C7" s="12"/>
      <c r="D7" s="16"/>
    </row>
    <row r="8" spans="1:4" s="14" customFormat="1" ht="12.75" hidden="1" customHeight="1">
      <c r="A8" s="36" t="s">
        <v>63</v>
      </c>
      <c r="B8" s="12"/>
      <c r="C8" s="12"/>
      <c r="D8" s="16"/>
    </row>
    <row r="9" spans="1:4" s="14" customFormat="1" ht="12.75" hidden="1" customHeight="1">
      <c r="A9" s="36" t="s">
        <v>64</v>
      </c>
      <c r="B9" s="12"/>
      <c r="C9" s="12"/>
      <c r="D9" s="16"/>
    </row>
    <row r="10" spans="1:4" s="14" customFormat="1" ht="17.25" customHeight="1">
      <c r="A10" s="37" t="s">
        <v>65</v>
      </c>
      <c r="B10" s="12"/>
      <c r="C10" s="12"/>
      <c r="D10" s="16"/>
    </row>
    <row r="11" spans="1:4" s="14" customFormat="1" ht="18.75" customHeight="1">
      <c r="A11" s="36" t="s">
        <v>66</v>
      </c>
      <c r="B11" s="12"/>
      <c r="C11" s="12"/>
      <c r="D11" s="16"/>
    </row>
    <row r="12" spans="1:4" s="14" customFormat="1" ht="17.25" customHeight="1">
      <c r="A12" s="36" t="s">
        <v>67</v>
      </c>
      <c r="B12" s="12"/>
      <c r="C12" s="12"/>
      <c r="D12" s="16"/>
    </row>
    <row r="13" spans="1:4" s="14" customFormat="1" ht="17.25" customHeight="1">
      <c r="A13" s="36" t="s">
        <v>68</v>
      </c>
      <c r="B13" s="12"/>
      <c r="C13" s="12"/>
      <c r="D13" s="16"/>
    </row>
    <row r="14" spans="1:4" s="14" customFormat="1" ht="17.25" customHeight="1">
      <c r="A14" s="36" t="s">
        <v>69</v>
      </c>
      <c r="B14" s="12"/>
      <c r="C14" s="12"/>
      <c r="D14" s="16"/>
    </row>
    <row r="15" spans="1:4" s="14" customFormat="1" ht="12.75" hidden="1" customHeight="1">
      <c r="A15" s="36" t="s">
        <v>70</v>
      </c>
      <c r="B15" s="12"/>
      <c r="C15" s="12"/>
      <c r="D15" s="16"/>
    </row>
    <row r="16" spans="1:4" s="14" customFormat="1" ht="12.75" hidden="1" customHeight="1">
      <c r="A16" s="36" t="s">
        <v>71</v>
      </c>
      <c r="B16" s="12"/>
      <c r="C16" s="12"/>
      <c r="D16" s="16"/>
    </row>
    <row r="17" spans="1:4" s="14" customFormat="1" ht="17.25" customHeight="1">
      <c r="A17" s="36" t="s">
        <v>72</v>
      </c>
      <c r="B17" s="12"/>
      <c r="C17" s="12"/>
      <c r="D17" s="16"/>
    </row>
    <row r="18" spans="1:4" s="14" customFormat="1" ht="17.25" customHeight="1">
      <c r="A18" s="36" t="s">
        <v>73</v>
      </c>
      <c r="B18" s="12"/>
      <c r="C18" s="12"/>
      <c r="D18" s="16"/>
    </row>
    <row r="19" spans="1:4" s="14" customFormat="1" ht="17.25" customHeight="1">
      <c r="A19" s="36" t="s">
        <v>74</v>
      </c>
      <c r="B19" s="12"/>
      <c r="C19" s="12"/>
      <c r="D19" s="16"/>
    </row>
    <row r="20" spans="1:4" s="14" customFormat="1" ht="17.25" customHeight="1">
      <c r="A20" s="36" t="s">
        <v>75</v>
      </c>
      <c r="B20" s="12"/>
      <c r="C20" s="12"/>
      <c r="D20" s="16"/>
    </row>
    <row r="21" spans="1:4" s="14" customFormat="1" ht="17.25" customHeight="1">
      <c r="A21" s="36" t="s">
        <v>76</v>
      </c>
      <c r="B21" s="12"/>
      <c r="C21" s="12"/>
      <c r="D21" s="16"/>
    </row>
    <row r="22" spans="1:4" s="14" customFormat="1" ht="12.75" hidden="1" customHeight="1">
      <c r="A22" s="36" t="s">
        <v>77</v>
      </c>
      <c r="B22" s="12"/>
      <c r="C22" s="12"/>
      <c r="D22" s="16"/>
    </row>
    <row r="23" spans="1:4" s="14" customFormat="1" ht="12.75" hidden="1" customHeight="1">
      <c r="A23" s="36" t="s">
        <v>78</v>
      </c>
      <c r="B23" s="12"/>
      <c r="C23" s="12"/>
      <c r="D23" s="16"/>
    </row>
    <row r="24" spans="1:4" s="14" customFormat="1" ht="12.75" hidden="1" customHeight="1">
      <c r="A24" s="36" t="s">
        <v>79</v>
      </c>
      <c r="B24" s="12"/>
      <c r="C24" s="12"/>
      <c r="D24" s="16"/>
    </row>
    <row r="25" spans="1:4" s="14" customFormat="1" ht="12.75" hidden="1" customHeight="1">
      <c r="A25" s="36" t="s">
        <v>80</v>
      </c>
      <c r="B25" s="12"/>
      <c r="C25" s="12"/>
      <c r="D25" s="16"/>
    </row>
    <row r="26" spans="1:4" s="14" customFormat="1" ht="16.5" customHeight="1">
      <c r="A26" s="36" t="s">
        <v>81</v>
      </c>
      <c r="B26" s="12"/>
      <c r="C26" s="12"/>
      <c r="D26" s="16"/>
    </row>
    <row r="27" spans="1:4" s="14" customFormat="1" ht="17.25" customHeight="1">
      <c r="A27" s="36" t="s">
        <v>82</v>
      </c>
      <c r="B27" s="12"/>
      <c r="C27" s="12"/>
      <c r="D27" s="16"/>
    </row>
    <row r="28" spans="1:4" s="14" customFormat="1" ht="17.25" customHeight="1">
      <c r="A28" s="36" t="s">
        <v>83</v>
      </c>
      <c r="B28" s="12"/>
      <c r="C28" s="12"/>
      <c r="D28" s="16"/>
    </row>
    <row r="29" spans="1:4" s="14" customFormat="1" ht="17.25" customHeight="1">
      <c r="A29" s="35" t="s">
        <v>84</v>
      </c>
      <c r="B29" s="12"/>
      <c r="C29" s="21" t="str">
        <f>IF(SUM(C6:C28)&lt;&gt;0,SUM(C6:C28),"")</f>
        <v/>
      </c>
      <c r="D29" s="22" t="str">
        <f>IF(SUM(D6:D28)&lt;&gt;0,SUM(D6:D28),"")</f>
        <v/>
      </c>
    </row>
    <row r="30" spans="1:4" s="14" customFormat="1" ht="17.25" customHeight="1">
      <c r="A30" s="35" t="s">
        <v>85</v>
      </c>
      <c r="B30" s="12"/>
      <c r="C30" s="12"/>
      <c r="D30" s="38"/>
    </row>
    <row r="31" spans="1:4" s="14" customFormat="1" ht="17.25" customHeight="1">
      <c r="A31" s="36" t="s">
        <v>86</v>
      </c>
      <c r="B31" s="12"/>
      <c r="C31" s="12"/>
      <c r="D31" s="16"/>
    </row>
    <row r="32" spans="1:4" s="14" customFormat="1" ht="17.25" customHeight="1">
      <c r="A32" s="36" t="s">
        <v>87</v>
      </c>
      <c r="B32" s="12"/>
      <c r="C32" s="12"/>
      <c r="D32" s="16"/>
    </row>
    <row r="33" spans="1:4" s="14" customFormat="1" ht="17.25" customHeight="1">
      <c r="A33" s="36" t="s">
        <v>88</v>
      </c>
      <c r="B33" s="12"/>
      <c r="C33" s="12"/>
      <c r="D33" s="16"/>
    </row>
    <row r="34" spans="1:4" s="14" customFormat="1" ht="17.25" customHeight="1">
      <c r="A34" s="37" t="s">
        <v>89</v>
      </c>
      <c r="B34" s="12"/>
      <c r="C34" s="12"/>
      <c r="D34" s="16"/>
    </row>
    <row r="35" spans="1:4" s="14" customFormat="1" ht="17.25" customHeight="1">
      <c r="A35" s="36" t="s">
        <v>90</v>
      </c>
      <c r="B35" s="12"/>
      <c r="C35" s="12"/>
      <c r="D35" s="16"/>
    </row>
    <row r="36" spans="1:4" s="14" customFormat="1" ht="17.25" customHeight="1">
      <c r="A36" s="36" t="s">
        <v>91</v>
      </c>
      <c r="B36" s="12"/>
      <c r="C36" s="12"/>
      <c r="D36" s="16"/>
    </row>
    <row r="37" spans="1:4" s="14" customFormat="1" ht="17.25" customHeight="1">
      <c r="A37" s="36" t="s">
        <v>92</v>
      </c>
      <c r="B37" s="12"/>
      <c r="C37" s="12"/>
      <c r="D37" s="16"/>
    </row>
    <row r="38" spans="1:4" s="14" customFormat="1" ht="17.25" customHeight="1">
      <c r="A38" s="36" t="s">
        <v>93</v>
      </c>
      <c r="B38" s="12"/>
      <c r="C38" s="12"/>
      <c r="D38" s="16"/>
    </row>
    <row r="39" spans="1:4" s="14" customFormat="1" ht="17.25" customHeight="1">
      <c r="A39" s="36" t="s">
        <v>94</v>
      </c>
      <c r="B39" s="12"/>
      <c r="C39" s="12"/>
      <c r="D39" s="16"/>
    </row>
    <row r="40" spans="1:4" s="14" customFormat="1" ht="17.25" customHeight="1">
      <c r="A40" s="36" t="s">
        <v>95</v>
      </c>
      <c r="B40" s="12"/>
      <c r="C40" s="12"/>
      <c r="D40" s="16"/>
    </row>
    <row r="41" spans="1:4" s="14" customFormat="1" ht="17.25" customHeight="1">
      <c r="A41" s="36" t="s">
        <v>96</v>
      </c>
      <c r="B41" s="12"/>
      <c r="C41" s="12"/>
      <c r="D41" s="16"/>
    </row>
    <row r="42" spans="1:4" s="14" customFormat="1" ht="17.25" customHeight="1">
      <c r="A42" s="35" t="s">
        <v>97</v>
      </c>
      <c r="B42" s="12"/>
      <c r="C42" s="21" t="str">
        <f>IF((SUM(C31:C41)-C34-C33)&lt;&gt;0,(SUM(C31:C41)-C33-C34),"")</f>
        <v/>
      </c>
      <c r="D42" s="22" t="str">
        <f>IF((SUM(D31:D41)-D34-D33)&lt;&gt;0,(SUM(D31:D41)-D33-D34),"")</f>
        <v/>
      </c>
    </row>
    <row r="43" spans="1:4" s="14" customFormat="1" ht="17.25" customHeight="1">
      <c r="A43" s="35" t="s">
        <v>98</v>
      </c>
      <c r="B43" s="12"/>
      <c r="C43" s="21" t="str">
        <f>IF(SUM(C42,C29)&lt;&gt;0,SUM(C42,C29),"")</f>
        <v/>
      </c>
      <c r="D43" s="22" t="str">
        <f>IF(SUM(D42,D29)&lt;&gt;0,SUM(D42,D29),"")</f>
        <v/>
      </c>
    </row>
    <row r="44" spans="1:4" s="14" customFormat="1" ht="17.25" customHeight="1">
      <c r="A44" s="39" t="s">
        <v>99</v>
      </c>
      <c r="B44" s="12"/>
      <c r="C44" s="12"/>
      <c r="D44" s="38"/>
    </row>
    <row r="45" spans="1:4" s="14" customFormat="1" ht="17.25" customHeight="1">
      <c r="A45" s="36" t="s">
        <v>100</v>
      </c>
      <c r="B45" s="12"/>
      <c r="C45" s="12"/>
      <c r="D45" s="16"/>
    </row>
    <row r="46" spans="1:4" s="14" customFormat="1" ht="17.25" customHeight="1">
      <c r="A46" s="36" t="s">
        <v>101</v>
      </c>
      <c r="B46" s="12"/>
      <c r="C46" s="12"/>
      <c r="D46" s="16"/>
    </row>
    <row r="47" spans="1:4" s="14" customFormat="1" ht="17.25" customHeight="1">
      <c r="A47" s="36" t="s">
        <v>88</v>
      </c>
      <c r="B47" s="12"/>
      <c r="C47" s="12"/>
      <c r="D47" s="16"/>
    </row>
    <row r="48" spans="1:4" s="14" customFormat="1" ht="17.25" customHeight="1">
      <c r="A48" s="36" t="s">
        <v>102</v>
      </c>
      <c r="B48" s="12"/>
      <c r="C48" s="12"/>
      <c r="D48" s="16"/>
    </row>
    <row r="49" spans="1:4" s="14" customFormat="1" ht="17.25" customHeight="1">
      <c r="A49" s="36" t="s">
        <v>103</v>
      </c>
      <c r="B49" s="12"/>
      <c r="C49" s="12"/>
      <c r="D49" s="16"/>
    </row>
    <row r="50" spans="1:4" s="14" customFormat="1" ht="17.25" customHeight="1">
      <c r="A50" s="36" t="s">
        <v>104</v>
      </c>
      <c r="B50" s="12"/>
      <c r="C50" s="12"/>
      <c r="D50" s="16"/>
    </row>
    <row r="51" spans="1:4" s="14" customFormat="1" ht="17.25" customHeight="1">
      <c r="A51" s="36" t="s">
        <v>105</v>
      </c>
      <c r="B51" s="12"/>
      <c r="C51" s="12"/>
      <c r="D51" s="16"/>
    </row>
    <row r="52" spans="1:4" s="14" customFormat="1" ht="17.25" customHeight="1">
      <c r="A52" s="36" t="s">
        <v>106</v>
      </c>
      <c r="B52" s="12"/>
      <c r="C52" s="12"/>
      <c r="D52" s="16"/>
    </row>
    <row r="53" spans="1:4" s="14" customFormat="1" ht="17.25" customHeight="1">
      <c r="A53" s="36" t="s">
        <v>107</v>
      </c>
      <c r="B53" s="12"/>
      <c r="C53" s="12"/>
      <c r="D53" s="16"/>
    </row>
    <row r="54" spans="1:4" s="14" customFormat="1" ht="18.75" customHeight="1">
      <c r="A54" s="36" t="s">
        <v>108</v>
      </c>
      <c r="B54" s="12"/>
      <c r="C54" s="12"/>
      <c r="D54" s="16"/>
    </row>
    <row r="55" spans="1:4" s="14" customFormat="1" ht="17.25" customHeight="1">
      <c r="A55" s="36" t="s">
        <v>109</v>
      </c>
      <c r="B55" s="12"/>
      <c r="C55" s="12"/>
      <c r="D55" s="16"/>
    </row>
    <row r="56" spans="1:4" s="14" customFormat="1" ht="16.5" customHeight="1">
      <c r="A56" s="36" t="s">
        <v>110</v>
      </c>
      <c r="B56" s="12"/>
      <c r="C56" s="19" t="str">
        <f>IF((SUM(C45:C49,C51:C55)-C50-C47-C48)&lt;&gt;0,(SUM(C45:C49,C51:C55)-C50-C47-C48),"")</f>
        <v/>
      </c>
      <c r="D56" s="16" t="str">
        <f>IF((SUM(D45:D49,D51:D55)-D50-D47-D48)&lt;&gt;0,(SUM(D45:D49,D51:D55)-D50-D47-D48),"")</f>
        <v/>
      </c>
    </row>
    <row r="57" spans="1:4" s="14" customFormat="1" ht="17.25" customHeight="1">
      <c r="A57" s="36" t="s">
        <v>111</v>
      </c>
      <c r="B57" s="12"/>
      <c r="C57" s="12"/>
      <c r="D57" s="16"/>
    </row>
    <row r="58" spans="1:4" s="14" customFormat="1" ht="17.25" customHeight="1">
      <c r="A58" s="40" t="s">
        <v>112</v>
      </c>
      <c r="B58" s="12"/>
      <c r="C58" s="21">
        <f>SUM(C56:C57)</f>
        <v>0</v>
      </c>
      <c r="D58" s="22">
        <f>SUM(D56:D57)</f>
        <v>0</v>
      </c>
    </row>
    <row r="59" spans="1:4" s="14" customFormat="1" ht="16.5" customHeight="1" thickBot="1">
      <c r="A59" s="41" t="s">
        <v>113</v>
      </c>
      <c r="B59" s="24" t="s">
        <v>114</v>
      </c>
      <c r="C59" s="25">
        <f>SUM(C43,C58)</f>
        <v>0</v>
      </c>
      <c r="D59" s="26">
        <f>SUM(D43,D58)</f>
        <v>0</v>
      </c>
    </row>
    <row r="60" spans="1:4" s="14" customFormat="1" ht="21" customHeight="1">
      <c r="A60" s="136" t="s">
        <v>115</v>
      </c>
      <c r="B60" s="136"/>
      <c r="C60" s="136"/>
      <c r="D60" s="136"/>
    </row>
    <row r="61" spans="1:4" s="14" customFormat="1" ht="16.5" customHeight="1">
      <c r="A61" s="137" t="s">
        <v>116</v>
      </c>
      <c r="B61" s="137"/>
      <c r="C61" s="137"/>
      <c r="D61" s="137"/>
    </row>
    <row r="62" spans="1:4" ht="14.25" customHeight="1">
      <c r="A62" s="138" t="s">
        <v>117</v>
      </c>
      <c r="B62" s="138"/>
      <c r="C62" s="138"/>
      <c r="D62" s="138"/>
    </row>
    <row r="63" spans="1:4" ht="12" customHeight="1">
      <c r="D63" s="42"/>
    </row>
    <row r="64" spans="1:4" ht="14.25" customHeight="1">
      <c r="A64" s="27" t="s">
        <v>118</v>
      </c>
    </row>
    <row r="65" spans="1:5" ht="21" customHeight="1">
      <c r="A65" s="43" t="s">
        <v>119</v>
      </c>
      <c r="B65" s="1"/>
      <c r="C65" s="44">
        <f>SUM(C6:C28,C31:C32,C35:C41,C45:C46,C49,C51:C55,C57,-C50)-C59</f>
        <v>0</v>
      </c>
      <c r="D65" s="44">
        <f>SUM(D6:D28,D31:D32,D35:D41,D45:D46,D49,D51:D55,D57,-D50)-D59</f>
        <v>0</v>
      </c>
      <c r="E65" s="45"/>
    </row>
    <row r="66" spans="1:5">
      <c r="A66" s="27" t="s">
        <v>120</v>
      </c>
      <c r="C66" s="46">
        <f>C59-合并资产表!C46</f>
        <v>0</v>
      </c>
      <c r="D66" s="46">
        <f>D59-合并资产表!D46</f>
        <v>0</v>
      </c>
      <c r="E66" s="45"/>
    </row>
    <row r="67" spans="1:5">
      <c r="A67" s="45"/>
    </row>
  </sheetData>
  <sheetProtection formatColumns="0" formatRows="0"/>
  <mergeCells count="5">
    <mergeCell ref="A1:D1"/>
    <mergeCell ref="A2:D2"/>
    <mergeCell ref="A60:D60"/>
    <mergeCell ref="A61:D61"/>
    <mergeCell ref="A62:D62"/>
  </mergeCells>
  <phoneticPr fontId="3" type="noConversion"/>
  <printOptions horizontalCentered="1"/>
  <pageMargins left="0.47244094488188981" right="0.31496062992125984" top="0.39370078740157483" bottom="0.15748031496062992" header="0.19685039370078741" footer="0.19685039370078741"/>
  <pageSetup paperSize="9" scale="83" orientation="portrait" r:id="rId1"/>
  <headerFooter alignWithMargins="0">
    <oddHeader>&amp;L&amp;"-,常规"(承上页)</oddHeader>
    <oddFooter xml:space="preserve">&amp;C&amp;"Times New Roman,常规"&amp;11 x&amp;R&amp;"Arial,常规"&amp;10
</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H1" workbookViewId="0">
      <selection activeCell="H5" sqref="H5:H108"/>
    </sheetView>
  </sheetViews>
  <sheetFormatPr defaultRowHeight="14.4"/>
  <cols>
    <col min="2" max="2" width="24.88671875" customWidth="1"/>
    <col min="3" max="3" width="20" customWidth="1"/>
    <col min="4" max="4" width="57.44140625" customWidth="1"/>
    <col min="5" max="5" width="61.109375" bestFit="1" customWidth="1"/>
    <col min="6" max="6" width="37.33203125" customWidth="1"/>
    <col min="7" max="7" width="87" bestFit="1" customWidth="1"/>
    <col min="8" max="8" width="133.33203125" bestFit="1" customWidth="1"/>
  </cols>
  <sheetData>
    <row r="1" spans="1:9" ht="16.2" thickBot="1">
      <c r="A1" s="110" t="s">
        <v>2076</v>
      </c>
      <c r="B1" s="111" t="s">
        <v>2070</v>
      </c>
      <c r="C1" s="111" t="s">
        <v>2071</v>
      </c>
      <c r="D1" s="111" t="s">
        <v>2072</v>
      </c>
      <c r="E1" s="111" t="s">
        <v>2074</v>
      </c>
      <c r="F1" s="111" t="s">
        <v>2073</v>
      </c>
      <c r="G1" s="111" t="s">
        <v>2075</v>
      </c>
    </row>
    <row r="2" spans="1:9" ht="16.2" thickBot="1">
      <c r="A2" s="112">
        <v>1</v>
      </c>
      <c r="B2" s="113" t="s">
        <v>266</v>
      </c>
      <c r="C2" s="113" t="s">
        <v>267</v>
      </c>
      <c r="D2" s="113" t="s">
        <v>268</v>
      </c>
      <c r="E2" s="113" t="s">
        <v>2069</v>
      </c>
      <c r="F2" s="113" t="s">
        <v>2086</v>
      </c>
      <c r="G2" s="113" t="s">
        <v>269</v>
      </c>
      <c r="H2" s="119"/>
    </row>
    <row r="3" spans="1:9" ht="16.2" thickBot="1">
      <c r="A3" s="112">
        <v>2</v>
      </c>
      <c r="B3" s="113" t="s">
        <v>270</v>
      </c>
      <c r="C3" s="113" t="s">
        <v>271</v>
      </c>
      <c r="D3" s="113" t="s">
        <v>2097</v>
      </c>
      <c r="E3" s="113" t="s">
        <v>2084</v>
      </c>
      <c r="F3" s="113" t="s">
        <v>2085</v>
      </c>
      <c r="G3" s="113" t="s">
        <v>273</v>
      </c>
      <c r="H3" s="119"/>
    </row>
    <row r="4" spans="1:9" ht="31.8" thickBot="1">
      <c r="A4" s="112">
        <v>3</v>
      </c>
      <c r="B4" s="113" t="s">
        <v>2083</v>
      </c>
      <c r="C4" s="113" t="s">
        <v>267</v>
      </c>
      <c r="D4" s="113" t="s">
        <v>2098</v>
      </c>
      <c r="E4" s="113" t="s">
        <v>2082</v>
      </c>
      <c r="F4" s="113" t="s">
        <v>2083</v>
      </c>
      <c r="G4" s="113" t="s">
        <v>276</v>
      </c>
    </row>
    <row r="5" spans="1:9" ht="16.2" thickBot="1">
      <c r="A5" s="112">
        <v>9</v>
      </c>
      <c r="B5" s="113" t="s">
        <v>334</v>
      </c>
      <c r="C5" s="113" t="s">
        <v>277</v>
      </c>
      <c r="D5" s="113" t="s">
        <v>350</v>
      </c>
      <c r="E5" s="113" t="s">
        <v>1895</v>
      </c>
      <c r="F5" s="113" t="s">
        <v>1890</v>
      </c>
      <c r="G5" s="113"/>
      <c r="H5" s="120" t="str">
        <f>I5&amp;" = models.DecimalField('"&amp;D5&amp;"',max_digits=10,decimal_places=4,default=0.0000)"</f>
        <v>bll_rcvbl = models.DecimalField('应收票据',max_digits=10,decimal_places=4,default=0.0000)</v>
      </c>
      <c r="I5" t="str">
        <f>LOWER(F5)</f>
        <v>bll_rcvbl</v>
      </c>
    </row>
    <row r="6" spans="1:9" ht="16.2" thickBot="1">
      <c r="A6" s="112">
        <v>10</v>
      </c>
      <c r="B6" s="113" t="s">
        <v>335</v>
      </c>
      <c r="C6" s="113" t="s">
        <v>277</v>
      </c>
      <c r="D6" s="113" t="s">
        <v>351</v>
      </c>
      <c r="E6" s="113" t="s">
        <v>1898</v>
      </c>
      <c r="F6" s="113" t="s">
        <v>1891</v>
      </c>
      <c r="G6" s="113"/>
      <c r="H6" s="120" t="str">
        <f t="shared" ref="H6:H69" si="0">I6&amp;" = models.DecimalField('"&amp;D6&amp;"',max_digits=10,decimal_places=4,default=0.0000)"</f>
        <v>acnt_rcvbl = models.DecimalField('应收账款',max_digits=10,decimal_places=4,default=0.0000)</v>
      </c>
      <c r="I6" t="str">
        <f t="shared" ref="I6:I69" si="1">LOWER(F6)</f>
        <v>acnt_rcvbl</v>
      </c>
    </row>
    <row r="7" spans="1:9" ht="16.2" thickBot="1">
      <c r="A7" s="112">
        <v>11</v>
      </c>
      <c r="B7" s="113" t="s">
        <v>336</v>
      </c>
      <c r="C7" s="113" t="s">
        <v>277</v>
      </c>
      <c r="D7" s="113" t="s">
        <v>352</v>
      </c>
      <c r="E7" s="113" t="s">
        <v>1899</v>
      </c>
      <c r="F7" s="113" t="s">
        <v>1900</v>
      </c>
      <c r="G7" s="113"/>
      <c r="H7" s="120" t="str">
        <f t="shared" si="0"/>
        <v>prepayments = models.DecimalField('预付款项',max_digits=10,decimal_places=4,default=0.0000)</v>
      </c>
      <c r="I7" t="str">
        <f t="shared" si="1"/>
        <v>prepayments</v>
      </c>
    </row>
    <row r="8" spans="1:9" s="126" customFormat="1" ht="16.2" thickBot="1">
      <c r="A8" s="124">
        <v>17</v>
      </c>
      <c r="B8" s="125" t="s">
        <v>342</v>
      </c>
      <c r="C8" s="125" t="s">
        <v>277</v>
      </c>
      <c r="D8" s="125" t="s">
        <v>358</v>
      </c>
      <c r="E8" s="125" t="s">
        <v>1911</v>
      </c>
      <c r="F8" s="125" t="s">
        <v>1912</v>
      </c>
      <c r="G8" s="125"/>
      <c r="H8" s="120" t="str">
        <f t="shared" si="0"/>
        <v>othr_accnt_rcvbl = models.DecimalField('其他应收款',max_digits=10,decimal_places=4,default=0.0000)</v>
      </c>
      <c r="I8" t="str">
        <f t="shared" si="1"/>
        <v>othr_accnt_rcvbl</v>
      </c>
    </row>
    <row r="9" spans="1:9" ht="16.2" thickBot="1">
      <c r="A9" s="112">
        <v>19</v>
      </c>
      <c r="B9" s="113" t="s">
        <v>344</v>
      </c>
      <c r="C9" s="113" t="s">
        <v>277</v>
      </c>
      <c r="D9" s="113" t="s">
        <v>360</v>
      </c>
      <c r="E9" s="113" t="s">
        <v>1914</v>
      </c>
      <c r="F9" s="113" t="s">
        <v>1915</v>
      </c>
      <c r="G9" s="113"/>
      <c r="H9" s="120" t="str">
        <f t="shared" si="0"/>
        <v>invntrs = models.DecimalField('存货',max_digits=10,decimal_places=4,default=0.0000)</v>
      </c>
      <c r="I9" t="str">
        <f t="shared" si="1"/>
        <v>invntrs</v>
      </c>
    </row>
    <row r="10" spans="1:9" ht="16.2" thickBot="1">
      <c r="A10" s="112">
        <v>20</v>
      </c>
      <c r="B10" s="113" t="s">
        <v>345</v>
      </c>
      <c r="C10" s="113" t="s">
        <v>277</v>
      </c>
      <c r="D10" s="113" t="s">
        <v>348</v>
      </c>
      <c r="E10" s="113" t="s">
        <v>1917</v>
      </c>
      <c r="F10" s="113" t="s">
        <v>1920</v>
      </c>
      <c r="G10" s="113"/>
      <c r="H10" s="120" t="str">
        <f t="shared" si="0"/>
        <v>hld_fr_sl_ast = models.DecimalField('持有待售资产',max_digits=10,decimal_places=4,default=0.0000)</v>
      </c>
      <c r="I10" t="str">
        <f t="shared" si="1"/>
        <v>hld_fr_sl_ast</v>
      </c>
    </row>
    <row r="11" spans="1:9" s="126" customFormat="1" ht="16.2" thickBot="1">
      <c r="A11" s="124">
        <v>21</v>
      </c>
      <c r="B11" s="125" t="s">
        <v>346</v>
      </c>
      <c r="C11" s="125" t="s">
        <v>277</v>
      </c>
      <c r="D11" s="125" t="s">
        <v>280</v>
      </c>
      <c r="E11" s="125" t="s">
        <v>1918</v>
      </c>
      <c r="F11" s="125" t="s">
        <v>1919</v>
      </c>
      <c r="G11" s="125"/>
      <c r="H11" s="120" t="str">
        <f t="shared" si="0"/>
        <v>nn_crnt_ast_ds_wthn_on_yr = models.DecimalField('一年内到期的非流动资产',max_digits=10,decimal_places=4,default=0.0000)</v>
      </c>
      <c r="I11" t="str">
        <f t="shared" si="1"/>
        <v>nn_crnt_ast_ds_wthn_on_yr</v>
      </c>
    </row>
    <row r="12" spans="1:9" s="126" customFormat="1" ht="16.2" thickBot="1">
      <c r="A12" s="124">
        <v>22</v>
      </c>
      <c r="B12" s="125" t="s">
        <v>347</v>
      </c>
      <c r="C12" s="125" t="s">
        <v>277</v>
      </c>
      <c r="D12" s="125" t="s">
        <v>281</v>
      </c>
      <c r="E12" s="125" t="s">
        <v>1922</v>
      </c>
      <c r="F12" s="125" t="s">
        <v>1923</v>
      </c>
      <c r="G12" s="125"/>
      <c r="H12" s="120" t="str">
        <f t="shared" si="0"/>
        <v>othr_crrnt_assts = models.DecimalField('其他流动资产',max_digits=10,decimal_places=4,default=0.0000)</v>
      </c>
      <c r="I12" t="str">
        <f t="shared" si="1"/>
        <v>othr_crrnt_assts</v>
      </c>
    </row>
    <row r="13" spans="1:9" ht="16.2" thickBot="1">
      <c r="A13" s="114">
        <v>23</v>
      </c>
      <c r="B13" s="115" t="s">
        <v>362</v>
      </c>
      <c r="C13" s="115" t="s">
        <v>277</v>
      </c>
      <c r="D13" s="115" t="s">
        <v>2621</v>
      </c>
      <c r="E13" s="115" t="s">
        <v>1925</v>
      </c>
      <c r="F13" s="115" t="s">
        <v>2660</v>
      </c>
      <c r="G13" s="115"/>
      <c r="H13" s="120" t="str">
        <f t="shared" si="0"/>
        <v>ttl_crrnt_op_assts = models.DecimalField('经营性流动资产合计',max_digits=10,decimal_places=4,default=0.0000)</v>
      </c>
      <c r="I13" t="str">
        <f t="shared" si="1"/>
        <v>ttl_crrnt_op_assts</v>
      </c>
    </row>
    <row r="14" spans="1:9" ht="16.2" thickBot="1">
      <c r="A14" s="112">
        <v>30</v>
      </c>
      <c r="B14" s="113" t="s">
        <v>369</v>
      </c>
      <c r="C14" s="113" t="s">
        <v>277</v>
      </c>
      <c r="D14" s="113" t="s">
        <v>441</v>
      </c>
      <c r="E14" s="113" t="s">
        <v>1938</v>
      </c>
      <c r="F14" s="113" t="s">
        <v>1939</v>
      </c>
      <c r="G14" s="113"/>
      <c r="H14" s="120" t="str">
        <f t="shared" si="0"/>
        <v>fxd_assts = models.DecimalField('固定资产',max_digits=10,decimal_places=4,default=0.0000)</v>
      </c>
      <c r="I14" t="str">
        <f t="shared" si="1"/>
        <v>fxd_assts</v>
      </c>
    </row>
    <row r="15" spans="1:9" ht="16.2" thickBot="1">
      <c r="A15" s="112">
        <v>31</v>
      </c>
      <c r="B15" s="113" t="s">
        <v>370</v>
      </c>
      <c r="C15" s="113" t="s">
        <v>277</v>
      </c>
      <c r="D15" s="113" t="s">
        <v>442</v>
      </c>
      <c r="E15" s="113" t="s">
        <v>1940</v>
      </c>
      <c r="F15" s="113" t="s">
        <v>1941</v>
      </c>
      <c r="G15" s="113"/>
      <c r="H15" s="120" t="str">
        <f t="shared" si="0"/>
        <v>cnstrctn_in_prcss = models.DecimalField('在建工程',max_digits=10,decimal_places=4,default=0.0000)</v>
      </c>
      <c r="I15" t="str">
        <f t="shared" si="1"/>
        <v>cnstrctn_in_prcss</v>
      </c>
    </row>
    <row r="16" spans="1:9" ht="16.2" thickBot="1">
      <c r="A16" s="112">
        <v>32</v>
      </c>
      <c r="B16" s="113" t="s">
        <v>371</v>
      </c>
      <c r="C16" s="113" t="s">
        <v>277</v>
      </c>
      <c r="D16" s="113" t="s">
        <v>283</v>
      </c>
      <c r="E16" s="113" t="s">
        <v>1942</v>
      </c>
      <c r="F16" s="113" t="s">
        <v>1943</v>
      </c>
      <c r="G16" s="113"/>
      <c r="H16" s="120" t="str">
        <f t="shared" si="0"/>
        <v>engnr_mtrls = models.DecimalField('工程物资',max_digits=10,decimal_places=4,default=0.0000)</v>
      </c>
      <c r="I16" t="str">
        <f t="shared" si="1"/>
        <v>engnr_mtrls</v>
      </c>
    </row>
    <row r="17" spans="1:9" ht="16.2" thickBot="1">
      <c r="A17" s="112">
        <v>33</v>
      </c>
      <c r="B17" s="113" t="s">
        <v>372</v>
      </c>
      <c r="C17" s="113" t="s">
        <v>277</v>
      </c>
      <c r="D17" s="113" t="s">
        <v>1944</v>
      </c>
      <c r="E17" s="113" t="s">
        <v>1945</v>
      </c>
      <c r="F17" s="113" t="s">
        <v>1946</v>
      </c>
      <c r="G17" s="113"/>
      <c r="H17" s="120" t="str">
        <f t="shared" si="0"/>
        <v>dspsl_of_fxd_assnts = models.DecimalField('固定资产清理',max_digits=10,decimal_places=4,default=0.0000)</v>
      </c>
      <c r="I17" t="str">
        <f t="shared" si="1"/>
        <v>dspsl_of_fxd_assnts</v>
      </c>
    </row>
    <row r="18" spans="1:9" ht="16.2" thickBot="1">
      <c r="A18" s="112">
        <v>34</v>
      </c>
      <c r="B18" s="113" t="s">
        <v>373</v>
      </c>
      <c r="C18" s="113" t="s">
        <v>277</v>
      </c>
      <c r="D18" s="113" t="s">
        <v>1947</v>
      </c>
      <c r="E18" s="113" t="s">
        <v>1948</v>
      </c>
      <c r="F18" s="113" t="s">
        <v>1949</v>
      </c>
      <c r="G18" s="113"/>
      <c r="H18" s="120" t="str">
        <f t="shared" si="0"/>
        <v>prdctv_blgcl_assts = models.DecimalField('生产性生物资产',max_digits=10,decimal_places=4,default=0.0000)</v>
      </c>
      <c r="I18" t="str">
        <f t="shared" si="1"/>
        <v>prdctv_blgcl_assts</v>
      </c>
    </row>
    <row r="19" spans="1:9" ht="16.2" thickBot="1">
      <c r="A19" s="112">
        <v>35</v>
      </c>
      <c r="B19" s="113" t="s">
        <v>374</v>
      </c>
      <c r="C19" s="113" t="s">
        <v>277</v>
      </c>
      <c r="D19" s="113" t="s">
        <v>444</v>
      </c>
      <c r="E19" s="113" t="s">
        <v>1950</v>
      </c>
      <c r="F19" s="113" t="s">
        <v>1951</v>
      </c>
      <c r="G19" s="113"/>
      <c r="H19" s="120" t="str">
        <f t="shared" si="0"/>
        <v>ol_and_gs_assts = models.DecimalField('油气资产',max_digits=10,decimal_places=4,default=0.0000)</v>
      </c>
      <c r="I19" t="str">
        <f t="shared" si="1"/>
        <v>ol_and_gs_assts</v>
      </c>
    </row>
    <row r="20" spans="1:9" ht="16.2" thickBot="1">
      <c r="A20" s="112">
        <v>36</v>
      </c>
      <c r="B20" s="113" t="s">
        <v>375</v>
      </c>
      <c r="C20" s="113" t="s">
        <v>277</v>
      </c>
      <c r="D20" s="113" t="s">
        <v>445</v>
      </c>
      <c r="E20" s="113" t="s">
        <v>1952</v>
      </c>
      <c r="F20" s="113" t="s">
        <v>1953</v>
      </c>
      <c r="G20" s="113"/>
      <c r="H20" s="120" t="str">
        <f t="shared" si="0"/>
        <v>intngbl_assts = models.DecimalField('无形资产',max_digits=10,decimal_places=4,default=0.0000)</v>
      </c>
      <c r="I20" t="str">
        <f t="shared" si="1"/>
        <v>intngbl_assts</v>
      </c>
    </row>
    <row r="21" spans="1:9" ht="16.2" thickBot="1">
      <c r="A21" s="112">
        <v>37</v>
      </c>
      <c r="B21" s="113" t="s">
        <v>376</v>
      </c>
      <c r="C21" s="113" t="s">
        <v>277</v>
      </c>
      <c r="D21" s="113" t="s">
        <v>285</v>
      </c>
      <c r="E21" s="113" t="s">
        <v>2096</v>
      </c>
      <c r="F21" s="113" t="s">
        <v>2095</v>
      </c>
      <c r="G21" s="113"/>
      <c r="H21" s="120" t="str">
        <f t="shared" si="0"/>
        <v>r_d_expnss = models.DecimalField('开发支出',max_digits=10,decimal_places=4,default=0.0000)</v>
      </c>
      <c r="I21" t="str">
        <f t="shared" si="1"/>
        <v>r_d_expnss</v>
      </c>
    </row>
    <row r="22" spans="1:9" ht="16.2" thickBot="1">
      <c r="A22" s="112">
        <v>38</v>
      </c>
      <c r="B22" s="113" t="s">
        <v>377</v>
      </c>
      <c r="C22" s="113" t="s">
        <v>277</v>
      </c>
      <c r="D22" s="113" t="s">
        <v>446</v>
      </c>
      <c r="E22" s="113" t="s">
        <v>1954</v>
      </c>
      <c r="F22" s="113" t="s">
        <v>1954</v>
      </c>
      <c r="G22" s="113"/>
      <c r="H22" s="120" t="str">
        <f t="shared" si="0"/>
        <v>goodwill = models.DecimalField('商誉',max_digits=10,decimal_places=4,default=0.0000)</v>
      </c>
      <c r="I22" t="str">
        <f t="shared" si="1"/>
        <v>goodwill</v>
      </c>
    </row>
    <row r="23" spans="1:9" ht="16.2" thickBot="1">
      <c r="A23" s="112">
        <v>39</v>
      </c>
      <c r="B23" s="113" t="s">
        <v>378</v>
      </c>
      <c r="C23" s="113" t="s">
        <v>277</v>
      </c>
      <c r="D23" s="113" t="s">
        <v>286</v>
      </c>
      <c r="E23" s="113" t="s">
        <v>1955</v>
      </c>
      <c r="F23" s="113" t="s">
        <v>1956</v>
      </c>
      <c r="G23" s="113"/>
      <c r="H23" s="120" t="str">
        <f t="shared" si="0"/>
        <v>lng_trm_dfrrd_expns = models.DecimalField('长期待摊费用',max_digits=10,decimal_places=4,default=0.0000)</v>
      </c>
      <c r="I23" t="str">
        <f t="shared" si="1"/>
        <v>lng_trm_dfrrd_expns</v>
      </c>
    </row>
    <row r="24" spans="1:9" s="126" customFormat="1" ht="16.2" thickBot="1">
      <c r="A24" s="124">
        <v>40</v>
      </c>
      <c r="B24" s="125" t="s">
        <v>379</v>
      </c>
      <c r="C24" s="125" t="s">
        <v>277</v>
      </c>
      <c r="D24" s="125" t="s">
        <v>287</v>
      </c>
      <c r="E24" s="125" t="s">
        <v>1957</v>
      </c>
      <c r="F24" s="125" t="s">
        <v>1958</v>
      </c>
      <c r="G24" s="125"/>
      <c r="H24" s="120" t="str">
        <f t="shared" si="0"/>
        <v>dfrrd_tx_assts = models.DecimalField('递延所得税资产',max_digits=10,decimal_places=4,default=0.0000)</v>
      </c>
      <c r="I24" t="str">
        <f t="shared" si="1"/>
        <v>dfrrd_tx_assts</v>
      </c>
    </row>
    <row r="25" spans="1:9" s="126" customFormat="1" ht="16.2" thickBot="1">
      <c r="A25" s="124">
        <v>41</v>
      </c>
      <c r="B25" s="125" t="s">
        <v>380</v>
      </c>
      <c r="C25" s="125" t="s">
        <v>277</v>
      </c>
      <c r="D25" s="125" t="s">
        <v>288</v>
      </c>
      <c r="E25" s="125" t="s">
        <v>1959</v>
      </c>
      <c r="F25" s="125" t="s">
        <v>1960</v>
      </c>
      <c r="G25" s="125"/>
      <c r="H25" s="120" t="str">
        <f t="shared" si="0"/>
        <v>othr_nn_crrnt_assts = models.DecimalField('其他非流动资产',max_digits=10,decimal_places=4,default=0.0000)</v>
      </c>
      <c r="I25" t="str">
        <f t="shared" si="1"/>
        <v>othr_nn_crrnt_assts</v>
      </c>
    </row>
    <row r="26" spans="1:9" ht="16.2" thickBot="1">
      <c r="A26" s="114">
        <v>42</v>
      </c>
      <c r="B26" s="115" t="s">
        <v>381</v>
      </c>
      <c r="C26" s="115" t="s">
        <v>277</v>
      </c>
      <c r="D26" s="115" t="s">
        <v>2623</v>
      </c>
      <c r="E26" s="115" t="s">
        <v>1961</v>
      </c>
      <c r="F26" s="115" t="s">
        <v>2661</v>
      </c>
      <c r="G26" s="115"/>
      <c r="H26" s="120" t="str">
        <f t="shared" si="0"/>
        <v>ttl_nn_crrnt_op_assts = models.DecimalField('经营性长期资产合计',max_digits=10,decimal_places=4,default=0.0000)</v>
      </c>
      <c r="I26" t="str">
        <f t="shared" si="1"/>
        <v>ttl_nn_crrnt_op_assts</v>
      </c>
    </row>
    <row r="27" spans="1:9" ht="16.2" thickBot="1">
      <c r="A27" s="114">
        <v>43</v>
      </c>
      <c r="B27" s="115" t="s">
        <v>382</v>
      </c>
      <c r="C27" s="115" t="s">
        <v>277</v>
      </c>
      <c r="D27" s="115" t="s">
        <v>2622</v>
      </c>
      <c r="E27" s="115" t="s">
        <v>1963</v>
      </c>
      <c r="F27" s="115" t="s">
        <v>2663</v>
      </c>
      <c r="G27" s="115"/>
      <c r="H27" s="120" t="str">
        <f t="shared" si="0"/>
        <v>ttl_op_assts = models.DecimalField('经营性资产合计',max_digits=10,decimal_places=4,default=0.0000)</v>
      </c>
      <c r="I27" t="str">
        <f t="shared" si="1"/>
        <v>ttl_op_assts</v>
      </c>
    </row>
    <row r="28" spans="1:9" ht="16.2" thickBot="1">
      <c r="A28" s="114"/>
      <c r="B28" s="115"/>
      <c r="C28" s="115" t="s">
        <v>277</v>
      </c>
      <c r="D28" s="115" t="s">
        <v>2707</v>
      </c>
      <c r="E28" s="115"/>
      <c r="F28" s="115" t="s">
        <v>2662</v>
      </c>
      <c r="G28" s="115"/>
      <c r="H28" s="120" t="str">
        <f t="shared" si="0"/>
        <v>use_op_ass = models.DecimalField('未投入使用的经营性资产合计',max_digits=10,decimal_places=4,default=0.0000)</v>
      </c>
      <c r="I28" t="str">
        <f t="shared" si="1"/>
        <v>use_op_ass</v>
      </c>
    </row>
    <row r="29" spans="1:9" ht="16.2" thickBot="1">
      <c r="A29" s="114"/>
      <c r="B29" s="115"/>
      <c r="C29" s="115" t="s">
        <v>277</v>
      </c>
      <c r="D29" s="115" t="s">
        <v>2633</v>
      </c>
      <c r="E29" s="115"/>
      <c r="F29" s="115" t="s">
        <v>2733</v>
      </c>
      <c r="G29" s="115"/>
      <c r="H29" s="120" t="str">
        <f t="shared" si="0"/>
        <v>non_use_op_ass = models.DecimalField('已投入使用的经营性资产合计',max_digits=10,decimal_places=4,default=0.0000)</v>
      </c>
      <c r="I29" t="str">
        <f t="shared" si="1"/>
        <v>non_use_op_ass</v>
      </c>
    </row>
    <row r="30" spans="1:9" ht="16.2" thickBot="1">
      <c r="A30" s="112">
        <v>50</v>
      </c>
      <c r="B30" s="113" t="s">
        <v>391</v>
      </c>
      <c r="C30" s="113" t="s">
        <v>277</v>
      </c>
      <c r="D30" s="113" t="s">
        <v>295</v>
      </c>
      <c r="E30" s="113" t="s">
        <v>1978</v>
      </c>
      <c r="F30" s="113" t="s">
        <v>1979</v>
      </c>
      <c r="G30" s="113"/>
      <c r="H30" s="120" t="str">
        <f t="shared" si="0"/>
        <v>blls_pybl = models.DecimalField('应付票据',max_digits=10,decimal_places=4,default=0.0000)</v>
      </c>
      <c r="I30" t="str">
        <f t="shared" si="1"/>
        <v>blls_pybl</v>
      </c>
    </row>
    <row r="31" spans="1:9" ht="16.2" thickBot="1">
      <c r="A31" s="112">
        <v>51</v>
      </c>
      <c r="B31" s="113" t="s">
        <v>392</v>
      </c>
      <c r="C31" s="113" t="s">
        <v>277</v>
      </c>
      <c r="D31" s="113" t="s">
        <v>1980</v>
      </c>
      <c r="E31" s="113" t="s">
        <v>1981</v>
      </c>
      <c r="F31" s="113" t="s">
        <v>1982</v>
      </c>
      <c r="G31" s="113"/>
      <c r="H31" s="120" t="str">
        <f t="shared" si="0"/>
        <v>accnts_pybl = models.DecimalField('应付账款',max_digits=10,decimal_places=4,default=0.0000)</v>
      </c>
      <c r="I31" t="str">
        <f t="shared" si="1"/>
        <v>accnts_pybl</v>
      </c>
    </row>
    <row r="32" spans="1:9" ht="16.2" thickBot="1">
      <c r="A32" s="112">
        <v>52</v>
      </c>
      <c r="B32" s="113" t="s">
        <v>393</v>
      </c>
      <c r="C32" s="113" t="s">
        <v>277</v>
      </c>
      <c r="D32" s="113" t="s">
        <v>1983</v>
      </c>
      <c r="E32" s="113" t="s">
        <v>1984</v>
      </c>
      <c r="F32" s="113" t="s">
        <v>1985</v>
      </c>
      <c r="G32" s="113"/>
      <c r="H32" s="120" t="str">
        <f t="shared" si="0"/>
        <v>accnt_rcvd_in_advnc = models.DecimalField('预收款项',max_digits=10,decimal_places=4,default=0.0000)</v>
      </c>
      <c r="I32" t="str">
        <f t="shared" si="1"/>
        <v>accnt_rcvd_in_advnc</v>
      </c>
    </row>
    <row r="33" spans="1:9" ht="16.2" thickBot="1">
      <c r="A33" s="112">
        <v>55</v>
      </c>
      <c r="B33" s="113" t="s">
        <v>396</v>
      </c>
      <c r="C33" s="113" t="s">
        <v>277</v>
      </c>
      <c r="D33" s="113" t="s">
        <v>300</v>
      </c>
      <c r="E33" s="113" t="s">
        <v>1990</v>
      </c>
      <c r="F33" s="113" t="s">
        <v>1991</v>
      </c>
      <c r="G33" s="113"/>
      <c r="H33" s="120" t="str">
        <f t="shared" si="0"/>
        <v>emply_bnfts_pybl = models.DecimalField('应付职工薪酬',max_digits=10,decimal_places=4,default=0.0000)</v>
      </c>
      <c r="I33" t="str">
        <f t="shared" si="1"/>
        <v>emply_bnfts_pybl</v>
      </c>
    </row>
    <row r="34" spans="1:9" ht="16.2" thickBot="1">
      <c r="A34" s="112">
        <v>56</v>
      </c>
      <c r="B34" s="113" t="s">
        <v>397</v>
      </c>
      <c r="C34" s="113" t="s">
        <v>277</v>
      </c>
      <c r="D34" s="113" t="s">
        <v>301</v>
      </c>
      <c r="E34" s="113" t="s">
        <v>1992</v>
      </c>
      <c r="F34" s="113" t="s">
        <v>1993</v>
      </c>
      <c r="G34" s="113"/>
      <c r="H34" s="120" t="str">
        <f t="shared" si="0"/>
        <v>txs_pybl = models.DecimalField('应交税费',max_digits=10,decimal_places=4,default=0.0000)</v>
      </c>
      <c r="I34" t="str">
        <f t="shared" si="1"/>
        <v>txs_pybl</v>
      </c>
    </row>
    <row r="35" spans="1:9" ht="16.2" thickBot="1">
      <c r="A35" s="112">
        <v>59</v>
      </c>
      <c r="B35" s="113" t="s">
        <v>400</v>
      </c>
      <c r="C35" s="113" t="s">
        <v>277</v>
      </c>
      <c r="D35" s="113" t="s">
        <v>2000</v>
      </c>
      <c r="E35" s="113" t="s">
        <v>2001</v>
      </c>
      <c r="F35" s="113" t="s">
        <v>2002</v>
      </c>
      <c r="G35" s="113"/>
      <c r="H35" s="120" t="str">
        <f t="shared" si="0"/>
        <v>othr_accnt_pybl = models.DecimalField('其他应付款',max_digits=10,decimal_places=4,default=0.0000)</v>
      </c>
      <c r="I35" t="str">
        <f t="shared" si="1"/>
        <v>othr_accnt_pybl</v>
      </c>
    </row>
    <row r="36" spans="1:9" ht="16.2" thickBot="1">
      <c r="A36" s="112">
        <v>64</v>
      </c>
      <c r="B36" s="113" t="s">
        <v>405</v>
      </c>
      <c r="C36" s="113" t="s">
        <v>277</v>
      </c>
      <c r="D36" s="113" t="s">
        <v>448</v>
      </c>
      <c r="E36" s="113" t="s">
        <v>2012</v>
      </c>
      <c r="F36" s="113" t="s">
        <v>2014</v>
      </c>
      <c r="G36" s="113"/>
      <c r="H36" s="120" t="str">
        <f t="shared" si="0"/>
        <v>hld_fr_sl_dbt = models.DecimalField('持有待售负债',max_digits=10,decimal_places=4,default=0.0000)</v>
      </c>
      <c r="I36" t="str">
        <f t="shared" si="1"/>
        <v>hld_fr_sl_dbt</v>
      </c>
    </row>
    <row r="37" spans="1:9" s="126" customFormat="1" ht="16.2" thickBot="1">
      <c r="A37" s="124">
        <v>65</v>
      </c>
      <c r="B37" s="125" t="s">
        <v>406</v>
      </c>
      <c r="C37" s="125" t="s">
        <v>277</v>
      </c>
      <c r="D37" s="125" t="s">
        <v>309</v>
      </c>
      <c r="E37" s="125" t="s">
        <v>2015</v>
      </c>
      <c r="F37" s="125" t="s">
        <v>2016</v>
      </c>
      <c r="G37" s="125"/>
      <c r="H37" s="120" t="str">
        <f t="shared" si="0"/>
        <v>nn_crnt_lblts_ds_wthn_on_yr = models.DecimalField('一年内到期的非流动负债',max_digits=10,decimal_places=4,default=0.0000)</v>
      </c>
      <c r="I37" t="str">
        <f t="shared" si="1"/>
        <v>nn_crnt_lblts_ds_wthn_on_yr</v>
      </c>
    </row>
    <row r="38" spans="1:9" s="126" customFormat="1" ht="16.2" thickBot="1">
      <c r="A38" s="124">
        <v>66</v>
      </c>
      <c r="B38" s="125" t="s">
        <v>407</v>
      </c>
      <c r="C38" s="125" t="s">
        <v>277</v>
      </c>
      <c r="D38" s="125" t="s">
        <v>310</v>
      </c>
      <c r="E38" s="125" t="s">
        <v>2017</v>
      </c>
      <c r="F38" s="125" t="s">
        <v>2018</v>
      </c>
      <c r="G38" s="125"/>
      <c r="H38" s="120" t="str">
        <f t="shared" si="0"/>
        <v>othr_crrnt_lnlts = models.DecimalField('其他流动负债',max_digits=10,decimal_places=4,default=0.0000)</v>
      </c>
      <c r="I38" t="str">
        <f t="shared" si="1"/>
        <v>othr_crrnt_lnlts</v>
      </c>
    </row>
    <row r="39" spans="1:9" ht="16.2" thickBot="1">
      <c r="A39" s="114">
        <v>67</v>
      </c>
      <c r="B39" s="115" t="s">
        <v>408</v>
      </c>
      <c r="C39" s="115" t="s">
        <v>277</v>
      </c>
      <c r="D39" s="115" t="s">
        <v>2635</v>
      </c>
      <c r="E39" s="115" t="s">
        <v>2019</v>
      </c>
      <c r="F39" s="115" t="s">
        <v>2664</v>
      </c>
      <c r="G39" s="115"/>
      <c r="H39" s="120" t="str">
        <f t="shared" si="0"/>
        <v>ttl_crrnt_op_lblts = models.DecimalField('经营性流动负债合计',max_digits=10,decimal_places=4,default=0.0000)</v>
      </c>
      <c r="I39" t="str">
        <f t="shared" si="1"/>
        <v>ttl_crrnt_op_lblts</v>
      </c>
    </row>
    <row r="40" spans="1:9" ht="16.2" thickBot="1">
      <c r="A40" s="112">
        <v>71</v>
      </c>
      <c r="B40" s="113" t="s">
        <v>412</v>
      </c>
      <c r="C40" s="113" t="s">
        <v>277</v>
      </c>
      <c r="D40" s="113" t="s">
        <v>449</v>
      </c>
      <c r="E40" s="113" t="s">
        <v>2028</v>
      </c>
      <c r="F40" s="113" t="s">
        <v>2027</v>
      </c>
      <c r="G40" s="113"/>
      <c r="H40" s="120" t="str">
        <f t="shared" si="0"/>
        <v>lng_trm_emply_bnfts_pybl = models.DecimalField('长期应付职工薪酬',max_digits=10,decimal_places=4,default=0.0000)</v>
      </c>
      <c r="I40" t="str">
        <f t="shared" si="1"/>
        <v>lng_trm_emply_bnfts_pybl</v>
      </c>
    </row>
    <row r="41" spans="1:9" ht="16.2" thickBot="1">
      <c r="A41" s="112">
        <v>72</v>
      </c>
      <c r="B41" s="113" t="s">
        <v>413</v>
      </c>
      <c r="C41" s="113" t="s">
        <v>277</v>
      </c>
      <c r="D41" s="113" t="s">
        <v>2030</v>
      </c>
      <c r="E41" s="113" t="s">
        <v>2031</v>
      </c>
      <c r="F41" s="113" t="s">
        <v>2032</v>
      </c>
      <c r="G41" s="113"/>
      <c r="H41" s="120" t="str">
        <f t="shared" si="0"/>
        <v>spcfc_accnt_pybl = models.DecimalField('专项应付款',max_digits=10,decimal_places=4,default=0.0000)</v>
      </c>
      <c r="I41" t="str">
        <f t="shared" si="1"/>
        <v>spcfc_accnt_pybl</v>
      </c>
    </row>
    <row r="42" spans="1:9" ht="16.2" thickBot="1">
      <c r="A42" s="112">
        <v>73</v>
      </c>
      <c r="B42" s="113" t="s">
        <v>414</v>
      </c>
      <c r="C42" s="113" t="s">
        <v>277</v>
      </c>
      <c r="D42" s="113" t="s">
        <v>2033</v>
      </c>
      <c r="E42" s="113" t="s">
        <v>2034</v>
      </c>
      <c r="F42" s="113" t="s">
        <v>2035</v>
      </c>
      <c r="G42" s="113"/>
      <c r="H42" s="120" t="str">
        <f t="shared" si="0"/>
        <v>estmtd_lblty = models.DecimalField('预计负债',max_digits=10,decimal_places=4,default=0.0000)</v>
      </c>
      <c r="I42" t="str">
        <f t="shared" si="1"/>
        <v>estmtd_lblty</v>
      </c>
    </row>
    <row r="43" spans="1:9" ht="16.2" thickBot="1">
      <c r="A43" s="112">
        <v>74</v>
      </c>
      <c r="B43" s="113" t="s">
        <v>415</v>
      </c>
      <c r="C43" s="113" t="s">
        <v>277</v>
      </c>
      <c r="D43" s="113" t="s">
        <v>450</v>
      </c>
      <c r="E43" s="113" t="s">
        <v>2036</v>
      </c>
      <c r="F43" s="113" t="s">
        <v>2037</v>
      </c>
      <c r="G43" s="113"/>
      <c r="H43" s="120" t="str">
        <f t="shared" si="0"/>
        <v>dfrrd_incm = models.DecimalField('递延收益',max_digits=10,decimal_places=4,default=0.0000)</v>
      </c>
      <c r="I43" t="str">
        <f t="shared" si="1"/>
        <v>dfrrd_incm</v>
      </c>
    </row>
    <row r="44" spans="1:9" s="126" customFormat="1" ht="16.2" thickBot="1">
      <c r="A44" s="124">
        <v>75</v>
      </c>
      <c r="B44" s="125" t="s">
        <v>416</v>
      </c>
      <c r="C44" s="125" t="s">
        <v>277</v>
      </c>
      <c r="D44" s="125" t="s">
        <v>317</v>
      </c>
      <c r="E44" s="125" t="s">
        <v>2038</v>
      </c>
      <c r="F44" s="125" t="s">
        <v>2039</v>
      </c>
      <c r="G44" s="125"/>
      <c r="H44" s="120" t="str">
        <f t="shared" si="0"/>
        <v>dfrrd_tx_lblts = models.DecimalField('递延所得税负债',max_digits=10,decimal_places=4,default=0.0000)</v>
      </c>
      <c r="I44" t="str">
        <f t="shared" si="1"/>
        <v>dfrrd_tx_lblts</v>
      </c>
    </row>
    <row r="45" spans="1:9" s="126" customFormat="1" ht="16.2" thickBot="1">
      <c r="A45" s="124">
        <v>76</v>
      </c>
      <c r="B45" s="125" t="s">
        <v>417</v>
      </c>
      <c r="C45" s="125" t="s">
        <v>277</v>
      </c>
      <c r="D45" s="125" t="s">
        <v>318</v>
      </c>
      <c r="E45" s="125" t="s">
        <v>2040</v>
      </c>
      <c r="F45" s="125" t="s">
        <v>2041</v>
      </c>
      <c r="G45" s="125"/>
      <c r="H45" s="120" t="str">
        <f t="shared" si="0"/>
        <v>othr_nn_crrnt_lblts = models.DecimalField('其他非流动负债',max_digits=10,decimal_places=4,default=0.0000)</v>
      </c>
      <c r="I45" t="str">
        <f t="shared" si="1"/>
        <v>othr_nn_crrnt_lblts</v>
      </c>
    </row>
    <row r="46" spans="1:9" ht="16.2" thickBot="1">
      <c r="A46" s="114">
        <v>77</v>
      </c>
      <c r="B46" s="115" t="s">
        <v>418</v>
      </c>
      <c r="C46" s="115" t="s">
        <v>277</v>
      </c>
      <c r="D46" s="115" t="s">
        <v>2636</v>
      </c>
      <c r="E46" s="115" t="s">
        <v>2042</v>
      </c>
      <c r="F46" s="115" t="s">
        <v>2665</v>
      </c>
      <c r="G46" s="115"/>
      <c r="H46" s="120" t="str">
        <f t="shared" si="0"/>
        <v>ttl_nn_crrnt_op_lblts = models.DecimalField('经营性长期负债合计',max_digits=10,decimal_places=4,default=0.0000)</v>
      </c>
      <c r="I46" t="str">
        <f t="shared" si="1"/>
        <v>ttl_nn_crrnt_op_lblts</v>
      </c>
    </row>
    <row r="47" spans="1:9" ht="16.2" thickBot="1">
      <c r="A47" s="114">
        <v>78</v>
      </c>
      <c r="B47" s="115" t="s">
        <v>419</v>
      </c>
      <c r="C47" s="115" t="s">
        <v>277</v>
      </c>
      <c r="D47" s="115" t="s">
        <v>2634</v>
      </c>
      <c r="E47" s="115" t="s">
        <v>2044</v>
      </c>
      <c r="F47" s="115" t="s">
        <v>2666</v>
      </c>
      <c r="G47" s="115"/>
      <c r="H47" s="120" t="str">
        <f t="shared" si="0"/>
        <v>ttl_op_lblts = models.DecimalField('经营性负债合计',max_digits=10,decimal_places=4,default=0.0000)</v>
      </c>
      <c r="I47" t="str">
        <f t="shared" si="1"/>
        <v>ttl_op_lblts</v>
      </c>
    </row>
    <row r="48" spans="1:9" ht="16.2" thickBot="1">
      <c r="A48" s="114"/>
      <c r="B48" s="115"/>
      <c r="C48" s="115"/>
      <c r="D48" s="115" t="s">
        <v>2648</v>
      </c>
      <c r="E48" s="115" t="s">
        <v>2649</v>
      </c>
      <c r="F48" s="115" t="s">
        <v>2731</v>
      </c>
      <c r="G48" s="115"/>
      <c r="H48" s="120" t="str">
        <f t="shared" si="0"/>
        <v>net_op_asst = models.DecimalField('净经营资产',max_digits=10,decimal_places=4,default=0.0000)</v>
      </c>
      <c r="I48" t="str">
        <f t="shared" si="1"/>
        <v>net_op_asst</v>
      </c>
    </row>
    <row r="49" spans="1:9" ht="16.2" thickBot="1">
      <c r="A49" s="112">
        <v>4</v>
      </c>
      <c r="B49" s="113" t="s">
        <v>329</v>
      </c>
      <c r="C49" s="113" t="s">
        <v>383</v>
      </c>
      <c r="D49" s="113" t="s">
        <v>278</v>
      </c>
      <c r="E49" s="113" t="s">
        <v>1822</v>
      </c>
      <c r="F49" s="113" t="s">
        <v>1823</v>
      </c>
      <c r="G49" s="113"/>
      <c r="H49" s="120" t="str">
        <f t="shared" si="0"/>
        <v>cash = models.DecimalField('货币资金',max_digits=10,decimal_places=4,default=0.0000)</v>
      </c>
      <c r="I49" t="str">
        <f t="shared" si="1"/>
        <v>cash</v>
      </c>
    </row>
    <row r="50" spans="1:9" ht="16.2" thickBot="1">
      <c r="A50" s="112">
        <v>5</v>
      </c>
      <c r="B50" s="113" t="s">
        <v>330</v>
      </c>
      <c r="C50" s="113" t="s">
        <v>277</v>
      </c>
      <c r="D50" s="113" t="s">
        <v>642</v>
      </c>
      <c r="E50" s="113" t="s">
        <v>1892</v>
      </c>
      <c r="F50" s="113" t="s">
        <v>1888</v>
      </c>
      <c r="G50" s="113"/>
      <c r="H50" s="120" t="str">
        <f t="shared" si="0"/>
        <v>stlmnt_rsrv_fnd = models.DecimalField('结算备付金',max_digits=10,decimal_places=4,default=0.0000)</v>
      </c>
      <c r="I50" t="str">
        <f t="shared" si="1"/>
        <v>stlmnt_rsrv_fnd</v>
      </c>
    </row>
    <row r="51" spans="1:9" ht="16.2" thickBot="1">
      <c r="A51" s="112">
        <v>6</v>
      </c>
      <c r="B51" s="113" t="s">
        <v>331</v>
      </c>
      <c r="C51" s="113" t="s">
        <v>277</v>
      </c>
      <c r="D51" s="113" t="s">
        <v>349</v>
      </c>
      <c r="E51" s="113" t="s">
        <v>1893</v>
      </c>
      <c r="F51" s="113" t="s">
        <v>1889</v>
      </c>
      <c r="G51" s="113"/>
      <c r="H51" s="120" t="str">
        <f t="shared" si="0"/>
        <v>lnd_t_bnk = models.DecimalField('拆出资金',max_digits=10,decimal_places=4,default=0.0000)</v>
      </c>
      <c r="I51" t="str">
        <f t="shared" si="1"/>
        <v>lnd_t_bnk</v>
      </c>
    </row>
    <row r="52" spans="1:9" ht="16.2" thickBot="1">
      <c r="A52" s="112">
        <v>7</v>
      </c>
      <c r="B52" s="113" t="s">
        <v>332</v>
      </c>
      <c r="C52" s="113" t="s">
        <v>277</v>
      </c>
      <c r="D52" s="113" t="s">
        <v>643</v>
      </c>
      <c r="E52" s="113" t="s">
        <v>1894</v>
      </c>
      <c r="F52" s="113" t="s">
        <v>1887</v>
      </c>
      <c r="G52" s="113"/>
      <c r="H52" s="120" t="str">
        <f t="shared" si="0"/>
        <v>fncl_ast_hld_fr_trd = models.DecimalField('以公允价值计量且其变动计入当期损益的金融资产',max_digits=10,decimal_places=4,default=0.0000)</v>
      </c>
      <c r="I52" t="str">
        <f t="shared" si="1"/>
        <v>fncl_ast_hld_fr_trd</v>
      </c>
    </row>
    <row r="53" spans="1:9" ht="16.2" thickBot="1">
      <c r="A53" s="112">
        <v>8</v>
      </c>
      <c r="B53" s="113" t="s">
        <v>333</v>
      </c>
      <c r="C53" s="113" t="s">
        <v>277</v>
      </c>
      <c r="D53" s="113" t="s">
        <v>279</v>
      </c>
      <c r="E53" s="113" t="s">
        <v>1886</v>
      </c>
      <c r="F53" s="113" t="s">
        <v>2088</v>
      </c>
      <c r="G53" s="113"/>
      <c r="H53" s="120" t="str">
        <f t="shared" si="0"/>
        <v>drvtv_fncl_ast = models.DecimalField('衍生金融资产',max_digits=10,decimal_places=4,default=0.0000)</v>
      </c>
      <c r="I53" t="str">
        <f t="shared" si="1"/>
        <v>drvtv_fncl_ast</v>
      </c>
    </row>
    <row r="54" spans="1:9" ht="16.2" thickBot="1">
      <c r="A54" s="112">
        <v>12</v>
      </c>
      <c r="B54" s="113" t="s">
        <v>337</v>
      </c>
      <c r="C54" s="113" t="s">
        <v>277</v>
      </c>
      <c r="D54" s="113" t="s">
        <v>353</v>
      </c>
      <c r="E54" s="113" t="s">
        <v>1901</v>
      </c>
      <c r="F54" s="113" t="s">
        <v>1902</v>
      </c>
      <c r="G54" s="113"/>
      <c r="H54" s="120" t="str">
        <f t="shared" si="0"/>
        <v>rcvbl_prm = models.DecimalField('应收保费',max_digits=10,decimal_places=4,default=0.0000)</v>
      </c>
      <c r="I54" t="str">
        <f t="shared" si="1"/>
        <v>rcvbl_prm</v>
      </c>
    </row>
    <row r="55" spans="1:9" ht="16.2" thickBot="1">
      <c r="A55" s="112">
        <v>13</v>
      </c>
      <c r="B55" s="113" t="s">
        <v>338</v>
      </c>
      <c r="C55" s="113" t="s">
        <v>277</v>
      </c>
      <c r="D55" s="113" t="s">
        <v>354</v>
      </c>
      <c r="E55" s="113" t="s">
        <v>1903</v>
      </c>
      <c r="F55" s="113" t="s">
        <v>1904</v>
      </c>
      <c r="G55" s="113"/>
      <c r="H55" s="120" t="str">
        <f t="shared" si="0"/>
        <v>acnt_rcvbl_rnsrnc = models.DecimalField('应收分保账款',max_digits=10,decimal_places=4,default=0.0000)</v>
      </c>
      <c r="I55" t="str">
        <f t="shared" si="1"/>
        <v>acnt_rcvbl_rnsrnc</v>
      </c>
    </row>
    <row r="56" spans="1:9" ht="16.2" thickBot="1">
      <c r="A56" s="112">
        <v>14</v>
      </c>
      <c r="B56" s="113" t="s">
        <v>339</v>
      </c>
      <c r="C56" s="113" t="s">
        <v>277</v>
      </c>
      <c r="D56" s="113" t="s">
        <v>355</v>
      </c>
      <c r="E56" s="113" t="s">
        <v>1905</v>
      </c>
      <c r="F56" s="113" t="s">
        <v>1906</v>
      </c>
      <c r="G56" s="113"/>
      <c r="H56" s="120" t="str">
        <f t="shared" si="0"/>
        <v>rnsrnc_cntrct_reserve = models.DecimalField('应收分保合同准备金',max_digits=10,decimal_places=4,default=0.0000)</v>
      </c>
      <c r="I56" t="str">
        <f t="shared" si="1"/>
        <v>rnsrnc_cntrct_reserve</v>
      </c>
    </row>
    <row r="57" spans="1:9" ht="16.2" thickBot="1">
      <c r="A57" s="112">
        <v>15</v>
      </c>
      <c r="B57" s="113" t="s">
        <v>340</v>
      </c>
      <c r="C57" s="113" t="s">
        <v>277</v>
      </c>
      <c r="D57" s="113" t="s">
        <v>356</v>
      </c>
      <c r="E57" s="113" t="s">
        <v>1907</v>
      </c>
      <c r="F57" s="113" t="s">
        <v>1908</v>
      </c>
      <c r="G57" s="113"/>
      <c r="H57" s="120" t="str">
        <f t="shared" si="0"/>
        <v>intrst_rcvbl = models.DecimalField('应收利息',max_digits=10,decimal_places=4,default=0.0000)</v>
      </c>
      <c r="I57" t="str">
        <f t="shared" si="1"/>
        <v>intrst_rcvbl</v>
      </c>
    </row>
    <row r="58" spans="1:9" ht="16.2" thickBot="1">
      <c r="A58" s="112">
        <v>16</v>
      </c>
      <c r="B58" s="113" t="s">
        <v>341</v>
      </c>
      <c r="C58" s="113" t="s">
        <v>277</v>
      </c>
      <c r="D58" s="113" t="s">
        <v>357</v>
      </c>
      <c r="E58" s="113" t="s">
        <v>1909</v>
      </c>
      <c r="F58" s="113" t="s">
        <v>1910</v>
      </c>
      <c r="G58" s="113"/>
      <c r="H58" s="120" t="str">
        <f t="shared" si="0"/>
        <v>dvdnd_rcvbl = models.DecimalField('应收股利',max_digits=10,decimal_places=4,default=0.0000)</v>
      </c>
      <c r="I58" t="str">
        <f t="shared" si="1"/>
        <v>dvdnd_rcvbl</v>
      </c>
    </row>
    <row r="59" spans="1:9" ht="16.2" thickBot="1">
      <c r="A59" s="112">
        <v>18</v>
      </c>
      <c r="B59" s="113" t="s">
        <v>343</v>
      </c>
      <c r="C59" s="113" t="s">
        <v>277</v>
      </c>
      <c r="D59" s="113" t="s">
        <v>359</v>
      </c>
      <c r="E59" s="113" t="s">
        <v>1913</v>
      </c>
      <c r="F59" s="113" t="s">
        <v>1921</v>
      </c>
      <c r="G59" s="113"/>
      <c r="H59" s="120" t="str">
        <f t="shared" si="0"/>
        <v>by_bck_sl_of_fnncl_ast = models.DecimalField('买入返售金融资产',max_digits=10,decimal_places=4,default=0.0000)</v>
      </c>
      <c r="I59" t="str">
        <f t="shared" si="1"/>
        <v>by_bck_sl_of_fnncl_ast</v>
      </c>
    </row>
    <row r="60" spans="1:9" s="126" customFormat="1" ht="16.2" thickBot="1">
      <c r="A60" s="124">
        <v>17</v>
      </c>
      <c r="B60" s="125" t="s">
        <v>342</v>
      </c>
      <c r="C60" s="125" t="s">
        <v>277</v>
      </c>
      <c r="D60" s="125" t="s">
        <v>2637</v>
      </c>
      <c r="E60" s="125" t="s">
        <v>1911</v>
      </c>
      <c r="F60" s="125" t="s">
        <v>2629</v>
      </c>
      <c r="G60" s="125"/>
      <c r="H60" s="120" t="str">
        <f t="shared" si="0"/>
        <v>othr_accnt_rcvbl_n = models.DecimalField('其他应收款-非经营性',max_digits=10,decimal_places=4,default=0.0000)</v>
      </c>
      <c r="I60" t="str">
        <f t="shared" si="1"/>
        <v>othr_accnt_rcvbl_n</v>
      </c>
    </row>
    <row r="61" spans="1:9" s="126" customFormat="1" ht="16.2" thickBot="1">
      <c r="A61" s="124">
        <v>21</v>
      </c>
      <c r="B61" s="125" t="s">
        <v>346</v>
      </c>
      <c r="C61" s="125" t="s">
        <v>277</v>
      </c>
      <c r="D61" s="125" t="s">
        <v>2638</v>
      </c>
      <c r="E61" s="125" t="s">
        <v>1918</v>
      </c>
      <c r="F61" s="125" t="s">
        <v>2624</v>
      </c>
      <c r="G61" s="125"/>
      <c r="H61" s="120" t="str">
        <f t="shared" si="0"/>
        <v>nn_crnt_ast_ds_wthn_on_yr_n = models.DecimalField('一年内到期的非流动资产-非经营性',max_digits=10,decimal_places=4,default=0.0000)</v>
      </c>
      <c r="I61" t="str">
        <f t="shared" si="1"/>
        <v>nn_crnt_ast_ds_wthn_on_yr_n</v>
      </c>
    </row>
    <row r="62" spans="1:9" s="126" customFormat="1" ht="16.2" thickBot="1">
      <c r="A62" s="124">
        <v>22</v>
      </c>
      <c r="B62" s="125" t="s">
        <v>347</v>
      </c>
      <c r="C62" s="125" t="s">
        <v>277</v>
      </c>
      <c r="D62" s="125" t="s">
        <v>2639</v>
      </c>
      <c r="E62" s="125" t="s">
        <v>1922</v>
      </c>
      <c r="F62" s="125" t="s">
        <v>2618</v>
      </c>
      <c r="G62" s="125"/>
      <c r="H62" s="120" t="str">
        <f t="shared" si="0"/>
        <v>othr_crrnt_assts_n = models.DecimalField('其他流动资产-非经营性',max_digits=10,decimal_places=4,default=0.0000)</v>
      </c>
      <c r="I62" t="str">
        <f t="shared" si="1"/>
        <v>othr_crrnt_assts_n</v>
      </c>
    </row>
    <row r="63" spans="1:9" ht="16.2" thickBot="1">
      <c r="A63" s="112">
        <v>24</v>
      </c>
      <c r="B63" s="113" t="s">
        <v>363</v>
      </c>
      <c r="C63" s="113" t="s">
        <v>277</v>
      </c>
      <c r="D63" s="113" t="s">
        <v>435</v>
      </c>
      <c r="E63" s="113" t="s">
        <v>1926</v>
      </c>
      <c r="F63" s="113" t="s">
        <v>1927</v>
      </c>
      <c r="G63" s="113"/>
      <c r="H63" s="120" t="str">
        <f t="shared" si="0"/>
        <v>lns_and_advncs = models.DecimalField('发放委托贷款及垫款',max_digits=10,decimal_places=4,default=0.0000)</v>
      </c>
      <c r="I63" t="str">
        <f t="shared" si="1"/>
        <v>lns_and_advncs</v>
      </c>
    </row>
    <row r="64" spans="1:9" ht="16.2" thickBot="1">
      <c r="A64" s="112">
        <v>25</v>
      </c>
      <c r="B64" s="113" t="s">
        <v>364</v>
      </c>
      <c r="C64" s="113" t="s">
        <v>277</v>
      </c>
      <c r="D64" s="113" t="s">
        <v>436</v>
      </c>
      <c r="E64" s="113" t="s">
        <v>1928</v>
      </c>
      <c r="F64" s="113" t="s">
        <v>1930</v>
      </c>
      <c r="G64" s="113"/>
      <c r="H64" s="120" t="str">
        <f t="shared" si="0"/>
        <v>avlbl_fr_sl_fnncl_assts = models.DecimalField('可供出售金融资产',max_digits=10,decimal_places=4,default=0.0000)</v>
      </c>
      <c r="I64" t="str">
        <f t="shared" si="1"/>
        <v>avlbl_fr_sl_fnncl_assts</v>
      </c>
    </row>
    <row r="65" spans="1:9" ht="16.2" thickBot="1">
      <c r="A65" s="112">
        <v>26</v>
      </c>
      <c r="B65" s="113" t="s">
        <v>365</v>
      </c>
      <c r="C65" s="113" t="s">
        <v>277</v>
      </c>
      <c r="D65" s="113" t="s">
        <v>437</v>
      </c>
      <c r="E65" s="113" t="s">
        <v>1929</v>
      </c>
      <c r="F65" s="113" t="s">
        <v>1931</v>
      </c>
      <c r="G65" s="113"/>
      <c r="H65" s="120" t="str">
        <f t="shared" si="0"/>
        <v>hld_t_mtrty_invstmnts = models.DecimalField('持有至到期投资',max_digits=10,decimal_places=4,default=0.0000)</v>
      </c>
      <c r="I65" t="str">
        <f t="shared" si="1"/>
        <v>hld_t_mtrty_invstmnts</v>
      </c>
    </row>
    <row r="66" spans="1:9" ht="16.2" thickBot="1">
      <c r="A66" s="112">
        <v>27</v>
      </c>
      <c r="B66" s="113" t="s">
        <v>366</v>
      </c>
      <c r="C66" s="113" t="s">
        <v>277</v>
      </c>
      <c r="D66" s="113" t="s">
        <v>438</v>
      </c>
      <c r="E66" s="113" t="s">
        <v>1932</v>
      </c>
      <c r="F66" s="113" t="s">
        <v>1933</v>
      </c>
      <c r="G66" s="113"/>
      <c r="H66" s="120" t="str">
        <f t="shared" si="0"/>
        <v>lng_trm_rcvbls = models.DecimalField('长期应收款',max_digits=10,decimal_places=4,default=0.0000)</v>
      </c>
      <c r="I66" t="str">
        <f t="shared" si="1"/>
        <v>lng_trm_rcvbls</v>
      </c>
    </row>
    <row r="67" spans="1:9" ht="16.2" thickBot="1">
      <c r="A67" s="112">
        <v>28</v>
      </c>
      <c r="B67" s="113" t="s">
        <v>367</v>
      </c>
      <c r="C67" s="113" t="s">
        <v>277</v>
      </c>
      <c r="D67" s="113" t="s">
        <v>439</v>
      </c>
      <c r="E67" s="113" t="s">
        <v>1934</v>
      </c>
      <c r="F67" s="113" t="s">
        <v>1935</v>
      </c>
      <c r="G67" s="113"/>
      <c r="H67" s="120" t="str">
        <f t="shared" si="0"/>
        <v>lng_trm_eqty_rcvbls = models.DecimalField('长期股权投资',max_digits=10,decimal_places=4,default=0.0000)</v>
      </c>
      <c r="I67" t="str">
        <f t="shared" si="1"/>
        <v>lng_trm_eqty_rcvbls</v>
      </c>
    </row>
    <row r="68" spans="1:9" ht="16.2" thickBot="1">
      <c r="A68" s="112">
        <v>29</v>
      </c>
      <c r="B68" s="113" t="s">
        <v>368</v>
      </c>
      <c r="C68" s="113" t="s">
        <v>277</v>
      </c>
      <c r="D68" s="113" t="s">
        <v>440</v>
      </c>
      <c r="E68" s="113" t="s">
        <v>1936</v>
      </c>
      <c r="F68" s="113" t="s">
        <v>1937</v>
      </c>
      <c r="G68" s="113"/>
      <c r="H68" s="120" t="str">
        <f t="shared" si="0"/>
        <v>invnstmnt_prpnrty = models.DecimalField('投资性房地产',max_digits=10,decimal_places=4,default=0.0000)</v>
      </c>
      <c r="I68" t="str">
        <f t="shared" si="1"/>
        <v>invnstmnt_prpnrty</v>
      </c>
    </row>
    <row r="69" spans="1:9" s="126" customFormat="1" ht="16.2" thickBot="1">
      <c r="A69" s="124">
        <v>40</v>
      </c>
      <c r="B69" s="125" t="s">
        <v>379</v>
      </c>
      <c r="C69" s="125" t="s">
        <v>277</v>
      </c>
      <c r="D69" s="125" t="s">
        <v>2640</v>
      </c>
      <c r="E69" s="125" t="s">
        <v>1957</v>
      </c>
      <c r="F69" s="125" t="s">
        <v>2619</v>
      </c>
      <c r="G69" s="125"/>
      <c r="H69" s="120" t="str">
        <f t="shared" si="0"/>
        <v>dfrrd_tx_assts_n = models.DecimalField('递延所得税资产-非经营性',max_digits=10,decimal_places=4,default=0.0000)</v>
      </c>
      <c r="I69" t="str">
        <f t="shared" si="1"/>
        <v>dfrrd_tx_assts_n</v>
      </c>
    </row>
    <row r="70" spans="1:9" s="126" customFormat="1" ht="16.2" thickBot="1">
      <c r="A70" s="124">
        <v>41</v>
      </c>
      <c r="B70" s="125" t="s">
        <v>380</v>
      </c>
      <c r="C70" s="125" t="s">
        <v>277</v>
      </c>
      <c r="D70" s="125" t="s">
        <v>2641</v>
      </c>
      <c r="E70" s="125" t="s">
        <v>1959</v>
      </c>
      <c r="F70" s="125" t="s">
        <v>2620</v>
      </c>
      <c r="G70" s="125"/>
      <c r="H70" s="120" t="str">
        <f t="shared" ref="H70:H108" si="2">I70&amp;" = models.DecimalField('"&amp;D70&amp;"',max_digits=10,decimal_places=4,default=0.0000)"</f>
        <v>othr_nn_crrnt_assts_n = models.DecimalField('其他非流动资产-非经营性',max_digits=10,decimal_places=4,default=0.0000)</v>
      </c>
      <c r="I70" t="str">
        <f t="shared" ref="I70:I108" si="3">LOWER(F70)</f>
        <v>othr_nn_crrnt_assts_n</v>
      </c>
    </row>
    <row r="71" spans="1:9" ht="16.2" thickBot="1">
      <c r="A71" s="114">
        <v>43</v>
      </c>
      <c r="B71" s="115" t="s">
        <v>382</v>
      </c>
      <c r="C71" s="115" t="s">
        <v>277</v>
      </c>
      <c r="D71" s="115" t="s">
        <v>2616</v>
      </c>
      <c r="E71" s="115" t="s">
        <v>2617</v>
      </c>
      <c r="F71" s="115" t="s">
        <v>2667</v>
      </c>
      <c r="G71" s="115"/>
      <c r="H71" s="120" t="str">
        <f t="shared" si="2"/>
        <v>non_op_assets = models.DecimalField('非经营性资产合计',max_digits=10,decimal_places=4,default=0.0000)</v>
      </c>
      <c r="I71" t="str">
        <f t="shared" si="3"/>
        <v>non_op_assets</v>
      </c>
    </row>
    <row r="72" spans="1:9" ht="16.2" thickBot="1">
      <c r="A72" s="112">
        <v>44</v>
      </c>
      <c r="B72" s="113" t="s">
        <v>385</v>
      </c>
      <c r="C72" s="113" t="s">
        <v>277</v>
      </c>
      <c r="D72" s="113" t="s">
        <v>447</v>
      </c>
      <c r="E72" s="113" t="s">
        <v>1965</v>
      </c>
      <c r="F72" s="113" t="s">
        <v>1966</v>
      </c>
      <c r="G72" s="113"/>
      <c r="H72" s="120" t="str">
        <f t="shared" si="2"/>
        <v>shrt_trm_ln = models.DecimalField('短期借款  ',max_digits=10,decimal_places=4,default=0.0000)</v>
      </c>
      <c r="I72" t="str">
        <f t="shared" si="3"/>
        <v>shrt_trm_ln</v>
      </c>
    </row>
    <row r="73" spans="1:9" ht="16.2" thickBot="1">
      <c r="A73" s="112">
        <v>45</v>
      </c>
      <c r="B73" s="113" t="s">
        <v>386</v>
      </c>
      <c r="C73" s="113" t="s">
        <v>277</v>
      </c>
      <c r="D73" s="113" t="s">
        <v>291</v>
      </c>
      <c r="E73" s="113" t="s">
        <v>1967</v>
      </c>
      <c r="F73" s="113" t="s">
        <v>1968</v>
      </c>
      <c r="G73" s="113"/>
      <c r="H73" s="120" t="str">
        <f t="shared" si="2"/>
        <v>brrwng_frm_th_cntrl_bnk = models.DecimalField('向中央银行借款',max_digits=10,decimal_places=4,default=0.0000)</v>
      </c>
      <c r="I73" t="str">
        <f t="shared" si="3"/>
        <v>brrwng_frm_th_cntrl_bnk</v>
      </c>
    </row>
    <row r="74" spans="1:9" ht="16.2" thickBot="1">
      <c r="A74" s="112">
        <v>46</v>
      </c>
      <c r="B74" s="113" t="s">
        <v>387</v>
      </c>
      <c r="C74" s="113" t="s">
        <v>277</v>
      </c>
      <c r="D74" s="113" t="s">
        <v>292</v>
      </c>
      <c r="E74" s="113" t="s">
        <v>1969</v>
      </c>
      <c r="F74" s="113" t="s">
        <v>1970</v>
      </c>
      <c r="G74" s="113"/>
      <c r="H74" s="120" t="str">
        <f t="shared" si="2"/>
        <v>absrptn_of_dpsts = models.DecimalField('吸收存款及同业存放',max_digits=10,decimal_places=4,default=0.0000)</v>
      </c>
      <c r="I74" t="str">
        <f t="shared" si="3"/>
        <v>absrptn_of_dpsts</v>
      </c>
    </row>
    <row r="75" spans="1:9" ht="16.2" thickBot="1">
      <c r="A75" s="112">
        <v>47</v>
      </c>
      <c r="B75" s="113" t="s">
        <v>388</v>
      </c>
      <c r="C75" s="113" t="s">
        <v>277</v>
      </c>
      <c r="D75" s="113" t="s">
        <v>293</v>
      </c>
      <c r="E75" s="113" t="s">
        <v>1971</v>
      </c>
      <c r="F75" s="113" t="s">
        <v>1972</v>
      </c>
      <c r="G75" s="113"/>
      <c r="H75" s="120" t="str">
        <f t="shared" si="2"/>
        <v>lns_frm_othr_bnks = models.DecimalField('拆入资金',max_digits=10,decimal_places=4,default=0.0000)</v>
      </c>
      <c r="I75" t="str">
        <f t="shared" si="3"/>
        <v>lns_frm_othr_bnks</v>
      </c>
    </row>
    <row r="76" spans="1:9" ht="16.2" thickBot="1">
      <c r="A76" s="112">
        <v>48</v>
      </c>
      <c r="B76" s="113" t="s">
        <v>389</v>
      </c>
      <c r="C76" s="113" t="s">
        <v>277</v>
      </c>
      <c r="D76" s="113" t="s">
        <v>384</v>
      </c>
      <c r="E76" s="113" t="s">
        <v>1973</v>
      </c>
      <c r="F76" s="113" t="s">
        <v>1974</v>
      </c>
      <c r="G76" s="113"/>
      <c r="H76" s="120" t="str">
        <f t="shared" si="2"/>
        <v>fnncl_lblts_hld_fr_trd = models.DecimalField('以公允价值计量且其变动计入当期损益的金融负债',max_digits=10,decimal_places=4,default=0.0000)</v>
      </c>
      <c r="I76" t="str">
        <f t="shared" si="3"/>
        <v>fnncl_lblts_hld_fr_trd</v>
      </c>
    </row>
    <row r="77" spans="1:9" ht="16.2" thickBot="1">
      <c r="A77" s="112">
        <v>49</v>
      </c>
      <c r="B77" s="113" t="s">
        <v>390</v>
      </c>
      <c r="C77" s="113" t="s">
        <v>277</v>
      </c>
      <c r="D77" s="113" t="s">
        <v>294</v>
      </c>
      <c r="E77" s="113" t="s">
        <v>1975</v>
      </c>
      <c r="F77" s="113" t="s">
        <v>1977</v>
      </c>
      <c r="G77" s="113"/>
      <c r="H77" s="120" t="str">
        <f t="shared" si="2"/>
        <v>drvtv_fnncl_lblts = models.DecimalField('衍生金融负债',max_digits=10,decimal_places=4,default=0.0000)</v>
      </c>
      <c r="I77" t="str">
        <f t="shared" si="3"/>
        <v>drvtv_fnncl_lblts</v>
      </c>
    </row>
    <row r="78" spans="1:9" ht="16.2" thickBot="1">
      <c r="A78" s="112">
        <v>53</v>
      </c>
      <c r="B78" s="113" t="s">
        <v>394</v>
      </c>
      <c r="C78" s="113" t="s">
        <v>277</v>
      </c>
      <c r="D78" s="113" t="s">
        <v>298</v>
      </c>
      <c r="E78" s="113" t="s">
        <v>1986</v>
      </c>
      <c r="F78" s="113" t="s">
        <v>1987</v>
      </c>
      <c r="G78" s="113"/>
      <c r="H78" s="120" t="str">
        <f t="shared" si="2"/>
        <v>fnncl_assts_sld_fr_rprchs = models.DecimalField('卖出回购金融资产款',max_digits=10,decimal_places=4,default=0.0000)</v>
      </c>
      <c r="I78" t="str">
        <f t="shared" si="3"/>
        <v>fnncl_assts_sld_fr_rprchs</v>
      </c>
    </row>
    <row r="79" spans="1:9" ht="16.2" thickBot="1">
      <c r="A79" s="112">
        <v>54</v>
      </c>
      <c r="B79" s="113" t="s">
        <v>395</v>
      </c>
      <c r="C79" s="113" t="s">
        <v>277</v>
      </c>
      <c r="D79" s="113" t="s">
        <v>299</v>
      </c>
      <c r="E79" s="113" t="s">
        <v>1988</v>
      </c>
      <c r="F79" s="113" t="s">
        <v>1989</v>
      </c>
      <c r="G79" s="113"/>
      <c r="H79" s="120" t="str">
        <f t="shared" si="2"/>
        <v>hndlng_fe_and_cmmssn = models.DecimalField('应付手续费及佣金',max_digits=10,decimal_places=4,default=0.0000)</v>
      </c>
      <c r="I79" t="str">
        <f t="shared" si="3"/>
        <v>hndlng_fe_and_cmmssn</v>
      </c>
    </row>
    <row r="80" spans="1:9" ht="16.2" thickBot="1">
      <c r="A80" s="112">
        <v>57</v>
      </c>
      <c r="B80" s="113" t="s">
        <v>398</v>
      </c>
      <c r="C80" s="113" t="s">
        <v>277</v>
      </c>
      <c r="D80" s="113" t="s">
        <v>1994</v>
      </c>
      <c r="E80" s="113" t="s">
        <v>1995</v>
      </c>
      <c r="F80" s="113" t="s">
        <v>1996</v>
      </c>
      <c r="G80" s="113"/>
      <c r="H80" s="120" t="str">
        <f t="shared" si="2"/>
        <v>intrst_pybl = models.DecimalField('应付利息',max_digits=10,decimal_places=4,default=0.0000)</v>
      </c>
      <c r="I80" t="str">
        <f t="shared" si="3"/>
        <v>intrst_pybl</v>
      </c>
    </row>
    <row r="81" spans="1:9" ht="16.2" thickBot="1">
      <c r="A81" s="112">
        <v>58</v>
      </c>
      <c r="B81" s="113" t="s">
        <v>399</v>
      </c>
      <c r="C81" s="113" t="s">
        <v>277</v>
      </c>
      <c r="D81" s="113" t="s">
        <v>1997</v>
      </c>
      <c r="E81" s="113" t="s">
        <v>1998</v>
      </c>
      <c r="F81" s="113" t="s">
        <v>1999</v>
      </c>
      <c r="G81" s="113"/>
      <c r="H81" s="120" t="str">
        <f t="shared" si="2"/>
        <v>dvdnd_pybl = models.DecimalField('应付股利',max_digits=10,decimal_places=4,default=0.0000)</v>
      </c>
      <c r="I81" t="str">
        <f t="shared" si="3"/>
        <v>dvdnd_pybl</v>
      </c>
    </row>
    <row r="82" spans="1:9" ht="16.2" thickBot="1">
      <c r="A82" s="112">
        <v>60</v>
      </c>
      <c r="B82" s="113" t="s">
        <v>401</v>
      </c>
      <c r="C82" s="113" t="s">
        <v>277</v>
      </c>
      <c r="D82" s="113" t="s">
        <v>306</v>
      </c>
      <c r="E82" s="113" t="s">
        <v>2003</v>
      </c>
      <c r="F82" s="113" t="s">
        <v>2004</v>
      </c>
      <c r="G82" s="113"/>
      <c r="H82" s="120" t="str">
        <f t="shared" si="2"/>
        <v>accnts_pybl_rnsrnc = models.DecimalField('应付分保账款',max_digits=10,decimal_places=4,default=0.0000)</v>
      </c>
      <c r="I82" t="str">
        <f t="shared" si="3"/>
        <v>accnts_pybl_rnsrnc</v>
      </c>
    </row>
    <row r="83" spans="1:9" ht="16.2" thickBot="1">
      <c r="A83" s="112">
        <v>61</v>
      </c>
      <c r="B83" s="113" t="s">
        <v>402</v>
      </c>
      <c r="C83" s="113" t="s">
        <v>277</v>
      </c>
      <c r="D83" s="113" t="s">
        <v>2005</v>
      </c>
      <c r="E83" s="113" t="s">
        <v>2006</v>
      </c>
      <c r="F83" s="113" t="s">
        <v>2007</v>
      </c>
      <c r="G83" s="113"/>
      <c r="H83" s="120" t="str">
        <f t="shared" si="2"/>
        <v>rsrv_fnd_fr_insrnc_cntrcts = models.DecimalField('保险合同准备金',max_digits=10,decimal_places=4,default=0.0000)</v>
      </c>
      <c r="I83" t="str">
        <f t="shared" si="3"/>
        <v>rsrv_fnd_fr_insrnc_cntrcts</v>
      </c>
    </row>
    <row r="84" spans="1:9" ht="16.2" thickBot="1">
      <c r="A84" s="112">
        <v>62</v>
      </c>
      <c r="B84" s="113" t="s">
        <v>403</v>
      </c>
      <c r="C84" s="113" t="s">
        <v>277</v>
      </c>
      <c r="D84" s="113" t="s">
        <v>307</v>
      </c>
      <c r="E84" s="113" t="s">
        <v>2008</v>
      </c>
      <c r="F84" s="113" t="s">
        <v>2009</v>
      </c>
      <c r="G84" s="113"/>
      <c r="H84" s="120" t="str">
        <f t="shared" si="2"/>
        <v>actng_sl_of_scrts = models.DecimalField('代理买卖证券款',max_digits=10,decimal_places=4,default=0.0000)</v>
      </c>
      <c r="I84" t="str">
        <f t="shared" si="3"/>
        <v>actng_sl_of_scrts</v>
      </c>
    </row>
    <row r="85" spans="1:9" ht="16.2" thickBot="1">
      <c r="A85" s="112">
        <v>63</v>
      </c>
      <c r="B85" s="113" t="s">
        <v>404</v>
      </c>
      <c r="C85" s="113" t="s">
        <v>277</v>
      </c>
      <c r="D85" s="113" t="s">
        <v>308</v>
      </c>
      <c r="E85" s="113" t="s">
        <v>2010</v>
      </c>
      <c r="F85" s="113" t="s">
        <v>2011</v>
      </c>
      <c r="G85" s="113"/>
      <c r="H85" s="120" t="str">
        <f t="shared" si="2"/>
        <v>actng_undrwrtng_scrts = models.DecimalField('代理承销证券款',max_digits=10,decimal_places=4,default=0.0000)</v>
      </c>
      <c r="I85" t="str">
        <f t="shared" si="3"/>
        <v>actng_undrwrtng_scrts</v>
      </c>
    </row>
    <row r="86" spans="1:9" s="126" customFormat="1" ht="16.2" thickBot="1">
      <c r="A86" s="124">
        <v>59</v>
      </c>
      <c r="B86" s="125" t="s">
        <v>400</v>
      </c>
      <c r="C86" s="125" t="s">
        <v>277</v>
      </c>
      <c r="D86" s="125" t="s">
        <v>2642</v>
      </c>
      <c r="E86" s="125" t="s">
        <v>2001</v>
      </c>
      <c r="F86" s="125" t="s">
        <v>2630</v>
      </c>
      <c r="G86" s="125"/>
      <c r="H86" s="120" t="str">
        <f t="shared" si="2"/>
        <v>othr_accnt_pybl_n = models.DecimalField('其他应付款-非经营性',max_digits=10,decimal_places=4,default=0.0000)</v>
      </c>
      <c r="I86" t="str">
        <f t="shared" si="3"/>
        <v>othr_accnt_pybl_n</v>
      </c>
    </row>
    <row r="87" spans="1:9" s="126" customFormat="1" ht="16.2" thickBot="1">
      <c r="A87" s="124">
        <v>65</v>
      </c>
      <c r="B87" s="125" t="s">
        <v>406</v>
      </c>
      <c r="C87" s="125" t="s">
        <v>277</v>
      </c>
      <c r="D87" s="125" t="s">
        <v>2643</v>
      </c>
      <c r="E87" s="125" t="s">
        <v>2015</v>
      </c>
      <c r="F87" s="125" t="s">
        <v>2625</v>
      </c>
      <c r="G87" s="125"/>
      <c r="H87" s="120" t="str">
        <f t="shared" si="2"/>
        <v>nn_crnt_lblts_ds_wthn_on_yr_n = models.DecimalField('一年内到期的非流动负债-非经营性',max_digits=10,decimal_places=4,default=0.0000)</v>
      </c>
      <c r="I87" t="str">
        <f t="shared" si="3"/>
        <v>nn_crnt_lblts_ds_wthn_on_yr_n</v>
      </c>
    </row>
    <row r="88" spans="1:9" s="126" customFormat="1" ht="16.2" thickBot="1">
      <c r="A88" s="124">
        <v>66</v>
      </c>
      <c r="B88" s="125" t="s">
        <v>407</v>
      </c>
      <c r="C88" s="125" t="s">
        <v>277</v>
      </c>
      <c r="D88" s="125" t="s">
        <v>2644</v>
      </c>
      <c r="E88" s="125" t="s">
        <v>2017</v>
      </c>
      <c r="F88" s="125" t="s">
        <v>2626</v>
      </c>
      <c r="G88" s="125"/>
      <c r="H88" s="120" t="str">
        <f t="shared" si="2"/>
        <v>othr_crrnt_lnlts_n = models.DecimalField('其他流动负债-非经营性',max_digits=10,decimal_places=4,default=0.0000)</v>
      </c>
      <c r="I88" t="str">
        <f t="shared" si="3"/>
        <v>othr_crrnt_lnlts_n</v>
      </c>
    </row>
    <row r="89" spans="1:9" ht="16.2" thickBot="1">
      <c r="A89" s="112">
        <v>68</v>
      </c>
      <c r="B89" s="113" t="s">
        <v>409</v>
      </c>
      <c r="C89" s="113" t="s">
        <v>277</v>
      </c>
      <c r="D89" s="113" t="s">
        <v>312</v>
      </c>
      <c r="E89" s="113" t="s">
        <v>2021</v>
      </c>
      <c r="F89" s="113" t="s">
        <v>2022</v>
      </c>
      <c r="G89" s="113"/>
      <c r="H89" s="120" t="str">
        <f t="shared" si="2"/>
        <v>lng_trm_ln = models.DecimalField('长期借款',max_digits=10,decimal_places=4,default=0.0000)</v>
      </c>
      <c r="I89" t="str">
        <f t="shared" si="3"/>
        <v>lng_trm_ln</v>
      </c>
    </row>
    <row r="90" spans="1:9" ht="16.2" thickBot="1">
      <c r="A90" s="112">
        <v>69</v>
      </c>
      <c r="B90" s="113" t="s">
        <v>410</v>
      </c>
      <c r="C90" s="113" t="s">
        <v>277</v>
      </c>
      <c r="D90" s="113" t="s">
        <v>313</v>
      </c>
      <c r="E90" s="113" t="s">
        <v>2023</v>
      </c>
      <c r="F90" s="113" t="s">
        <v>2024</v>
      </c>
      <c r="G90" s="113"/>
      <c r="H90" s="120" t="str">
        <f t="shared" si="2"/>
        <v>bnd_pybl = models.DecimalField('应付债券',max_digits=10,decimal_places=4,default=0.0000)</v>
      </c>
      <c r="I90" t="str">
        <f t="shared" si="3"/>
        <v>bnd_pybl</v>
      </c>
    </row>
    <row r="91" spans="1:9" ht="16.2" thickBot="1">
      <c r="A91" s="112">
        <v>70</v>
      </c>
      <c r="B91" s="113" t="s">
        <v>411</v>
      </c>
      <c r="C91" s="113" t="s">
        <v>277</v>
      </c>
      <c r="D91" s="113" t="s">
        <v>314</v>
      </c>
      <c r="E91" s="113" t="s">
        <v>2025</v>
      </c>
      <c r="F91" s="113" t="s">
        <v>2026</v>
      </c>
      <c r="G91" s="113"/>
      <c r="H91" s="120" t="str">
        <f t="shared" si="2"/>
        <v>lng_trm_accnt_pybl = models.DecimalField('长期应付款',max_digits=10,decimal_places=4,default=0.0000)</v>
      </c>
      <c r="I91" t="str">
        <f t="shared" si="3"/>
        <v>lng_trm_accnt_pybl</v>
      </c>
    </row>
    <row r="92" spans="1:9" s="126" customFormat="1" ht="16.2" thickBot="1">
      <c r="A92" s="124">
        <v>75</v>
      </c>
      <c r="B92" s="125" t="s">
        <v>416</v>
      </c>
      <c r="C92" s="125" t="s">
        <v>277</v>
      </c>
      <c r="D92" s="125" t="s">
        <v>2645</v>
      </c>
      <c r="E92" s="125" t="s">
        <v>2038</v>
      </c>
      <c r="F92" s="125" t="s">
        <v>2627</v>
      </c>
      <c r="G92" s="125"/>
      <c r="H92" s="120" t="str">
        <f t="shared" si="2"/>
        <v>dfrrd_tx_lblts_n = models.DecimalField('递延所得税负债-非经营性',max_digits=10,decimal_places=4,default=0.0000)</v>
      </c>
      <c r="I92" t="str">
        <f t="shared" si="3"/>
        <v>dfrrd_tx_lblts_n</v>
      </c>
    </row>
    <row r="93" spans="1:9" s="126" customFormat="1" ht="16.2" thickBot="1">
      <c r="A93" s="124">
        <v>76</v>
      </c>
      <c r="B93" s="125" t="s">
        <v>417</v>
      </c>
      <c r="C93" s="125" t="s">
        <v>277</v>
      </c>
      <c r="D93" s="125" t="s">
        <v>2646</v>
      </c>
      <c r="E93" s="125" t="s">
        <v>2040</v>
      </c>
      <c r="F93" s="125" t="s">
        <v>2628</v>
      </c>
      <c r="G93" s="125"/>
      <c r="H93" s="120" t="str">
        <f t="shared" si="2"/>
        <v>othr_nn_crrnt_lblts_n = models.DecimalField('其他非流动负债-非经营性',max_digits=10,decimal_places=4,default=0.0000)</v>
      </c>
      <c r="I93" t="str">
        <f t="shared" si="3"/>
        <v>othr_nn_crrnt_lblts_n</v>
      </c>
    </row>
    <row r="94" spans="1:9" ht="16.2" thickBot="1">
      <c r="A94" s="114">
        <v>78</v>
      </c>
      <c r="B94" s="115" t="s">
        <v>419</v>
      </c>
      <c r="C94" s="115" t="s">
        <v>277</v>
      </c>
      <c r="D94" s="115" t="s">
        <v>2631</v>
      </c>
      <c r="E94" s="115" t="s">
        <v>2632</v>
      </c>
      <c r="F94" s="115" t="s">
        <v>2668</v>
      </c>
      <c r="G94" s="115"/>
      <c r="H94" s="120" t="str">
        <f t="shared" si="2"/>
        <v>non_op_liab = models.DecimalField('非经营性负债合计',max_digits=10,decimal_places=4,default=0.0000)</v>
      </c>
      <c r="I94" t="str">
        <f t="shared" si="3"/>
        <v>non_op_liab</v>
      </c>
    </row>
    <row r="95" spans="1:9" s="115" customFormat="1" ht="16.2" thickBot="1">
      <c r="D95" s="115" t="s">
        <v>2647</v>
      </c>
      <c r="E95" s="115" t="s">
        <v>2650</v>
      </c>
      <c r="F95" s="115" t="s">
        <v>2651</v>
      </c>
      <c r="H95" s="120" t="str">
        <f t="shared" si="2"/>
        <v>net_debt = models.DecimalField('净负债',max_digits=10,decimal_places=4,default=0.0000)</v>
      </c>
      <c r="I95" t="str">
        <f t="shared" si="3"/>
        <v>net_debt</v>
      </c>
    </row>
    <row r="96" spans="1:9" ht="16.2" thickBot="1">
      <c r="A96" s="112">
        <v>79</v>
      </c>
      <c r="B96" s="113" t="s">
        <v>423</v>
      </c>
      <c r="C96" s="113" t="s">
        <v>277</v>
      </c>
      <c r="D96" s="113" t="s">
        <v>451</v>
      </c>
      <c r="E96" s="113" t="s">
        <v>2092</v>
      </c>
      <c r="F96" s="113" t="s">
        <v>2093</v>
      </c>
      <c r="G96" s="113"/>
      <c r="H96" s="120" t="str">
        <f t="shared" si="2"/>
        <v>pd_n_cptl = models.DecimalField('股本',max_digits=10,decimal_places=4,default=0.0000)</v>
      </c>
      <c r="I96" t="str">
        <f t="shared" si="3"/>
        <v>pd_n_cptl</v>
      </c>
    </row>
    <row r="97" spans="1:9" ht="16.2" thickBot="1">
      <c r="A97" s="112">
        <v>80</v>
      </c>
      <c r="B97" s="113" t="s">
        <v>424</v>
      </c>
      <c r="C97" s="113" t="s">
        <v>277</v>
      </c>
      <c r="D97" s="113" t="s">
        <v>321</v>
      </c>
      <c r="E97" s="113" t="s">
        <v>2046</v>
      </c>
      <c r="F97" s="113" t="s">
        <v>2048</v>
      </c>
      <c r="G97" s="113"/>
      <c r="H97" s="120" t="str">
        <f t="shared" si="2"/>
        <v>othr_eqty_instrmnts = models.DecimalField('其他权益工具',max_digits=10,decimal_places=4,default=0.0000)</v>
      </c>
      <c r="I97" t="str">
        <f t="shared" si="3"/>
        <v>othr_eqty_instrmnts</v>
      </c>
    </row>
    <row r="98" spans="1:9" ht="16.2" thickBot="1">
      <c r="A98" s="112">
        <v>83</v>
      </c>
      <c r="B98" s="113" t="s">
        <v>425</v>
      </c>
      <c r="C98" s="113" t="s">
        <v>277</v>
      </c>
      <c r="D98" s="113" t="s">
        <v>322</v>
      </c>
      <c r="E98" s="113" t="s">
        <v>2049</v>
      </c>
      <c r="F98" s="113" t="s">
        <v>2050</v>
      </c>
      <c r="G98" s="113"/>
      <c r="H98" s="120" t="str">
        <f t="shared" si="2"/>
        <v>cptl_rsrv = models.DecimalField('资本公积',max_digits=10,decimal_places=4,default=0.0000)</v>
      </c>
      <c r="I98" t="str">
        <f t="shared" si="3"/>
        <v>cptl_rsrv</v>
      </c>
    </row>
    <row r="99" spans="1:9" ht="16.2" thickBot="1">
      <c r="A99" s="112">
        <v>84</v>
      </c>
      <c r="B99" s="113" t="s">
        <v>426</v>
      </c>
      <c r="C99" s="113" t="s">
        <v>277</v>
      </c>
      <c r="D99" s="113" t="s">
        <v>452</v>
      </c>
      <c r="E99" s="113" t="s">
        <v>2051</v>
      </c>
      <c r="F99" s="113" t="s">
        <v>2094</v>
      </c>
      <c r="G99" s="113"/>
      <c r="H99" s="120" t="str">
        <f t="shared" si="2"/>
        <v>lss_trsry_shr = models.DecimalField('减：库存股',max_digits=10,decimal_places=4,default=0.0000)</v>
      </c>
      <c r="I99" t="str">
        <f t="shared" si="3"/>
        <v>lss_trsry_shr</v>
      </c>
    </row>
    <row r="100" spans="1:9" ht="16.2" thickBot="1">
      <c r="A100" s="112">
        <v>85</v>
      </c>
      <c r="B100" s="113" t="s">
        <v>427</v>
      </c>
      <c r="C100" s="113" t="s">
        <v>277</v>
      </c>
      <c r="D100" s="113" t="s">
        <v>2052</v>
      </c>
      <c r="E100" s="113" t="s">
        <v>2053</v>
      </c>
      <c r="F100" s="113" t="s">
        <v>2055</v>
      </c>
      <c r="G100" s="113"/>
      <c r="H100" s="120" t="str">
        <f t="shared" si="2"/>
        <v>othr_cmprhnsv_incm = models.DecimalField('其他综合收益',max_digits=10,decimal_places=4,default=0.0000)</v>
      </c>
      <c r="I100" t="str">
        <f t="shared" si="3"/>
        <v>othr_cmprhnsv_incm</v>
      </c>
    </row>
    <row r="101" spans="1:9" ht="16.2" thickBot="1">
      <c r="A101" s="112">
        <v>86</v>
      </c>
      <c r="B101" s="113" t="s">
        <v>428</v>
      </c>
      <c r="C101" s="113" t="s">
        <v>277</v>
      </c>
      <c r="D101" s="113" t="s">
        <v>326</v>
      </c>
      <c r="E101" s="113" t="s">
        <v>2056</v>
      </c>
      <c r="F101" s="113" t="s">
        <v>2057</v>
      </c>
      <c r="G101" s="113"/>
      <c r="H101" s="120" t="str">
        <f t="shared" si="2"/>
        <v>spcl_rsrv = models.DecimalField('专项储备',max_digits=10,decimal_places=4,default=0.0000)</v>
      </c>
      <c r="I101" t="str">
        <f t="shared" si="3"/>
        <v>spcl_rsrv</v>
      </c>
    </row>
    <row r="102" spans="1:9" ht="16.2" thickBot="1">
      <c r="A102" s="112">
        <v>87</v>
      </c>
      <c r="B102" s="113" t="s">
        <v>429</v>
      </c>
      <c r="C102" s="113" t="s">
        <v>277</v>
      </c>
      <c r="D102" s="113" t="s">
        <v>323</v>
      </c>
      <c r="E102" s="113" t="s">
        <v>2058</v>
      </c>
      <c r="F102" s="113" t="s">
        <v>2059</v>
      </c>
      <c r="G102" s="113"/>
      <c r="H102" s="120" t="str">
        <f t="shared" si="2"/>
        <v>srpls_rsrv = models.DecimalField('盈余公积',max_digits=10,decimal_places=4,default=0.0000)</v>
      </c>
      <c r="I102" t="str">
        <f t="shared" si="3"/>
        <v>srpls_rsrv</v>
      </c>
    </row>
    <row r="103" spans="1:9" ht="16.2" thickBot="1">
      <c r="A103" s="112">
        <v>88</v>
      </c>
      <c r="B103" s="113" t="s">
        <v>430</v>
      </c>
      <c r="C103" s="113" t="s">
        <v>277</v>
      </c>
      <c r="D103" s="113" t="s">
        <v>324</v>
      </c>
      <c r="E103" s="113" t="s">
        <v>2060</v>
      </c>
      <c r="F103" s="113" t="s">
        <v>2061</v>
      </c>
      <c r="G103" s="113"/>
      <c r="H103" s="120" t="str">
        <f t="shared" si="2"/>
        <v>gnrl_rsk_prprtn = models.DecimalField('一般风险准备',max_digits=10,decimal_places=4,default=0.0000)</v>
      </c>
      <c r="I103" t="str">
        <f t="shared" si="3"/>
        <v>gnrl_rsk_prprtn</v>
      </c>
    </row>
    <row r="104" spans="1:9" ht="16.2" thickBot="1">
      <c r="A104" s="112">
        <v>89</v>
      </c>
      <c r="B104" s="113" t="s">
        <v>431</v>
      </c>
      <c r="C104" s="113" t="s">
        <v>277</v>
      </c>
      <c r="D104" s="113" t="s">
        <v>325</v>
      </c>
      <c r="E104" s="113" t="s">
        <v>2062</v>
      </c>
      <c r="F104" s="113" t="s">
        <v>2063</v>
      </c>
      <c r="G104" s="113"/>
      <c r="H104" s="120" t="str">
        <f t="shared" si="2"/>
        <v>undstrbtd_prft = models.DecimalField('未分配利润',max_digits=10,decimal_places=4,default=0.0000)</v>
      </c>
      <c r="I104" t="str">
        <f t="shared" si="3"/>
        <v>undstrbtd_prft</v>
      </c>
    </row>
    <row r="105" spans="1:9" ht="16.2" thickBot="1">
      <c r="A105" s="114">
        <v>90</v>
      </c>
      <c r="B105" s="115" t="s">
        <v>422</v>
      </c>
      <c r="C105" s="115" t="s">
        <v>277</v>
      </c>
      <c r="D105" s="115" t="s">
        <v>453</v>
      </c>
      <c r="E105" s="115" t="s">
        <v>2064</v>
      </c>
      <c r="F105" s="115" t="s">
        <v>2089</v>
      </c>
      <c r="G105" s="115"/>
      <c r="H105" s="120" t="str">
        <f t="shared" si="2"/>
        <v>atrbt_t_ownrs_eqty_of_prnt = models.DecimalField('归属于母公司股东权益合计',max_digits=10,decimal_places=4,default=0.0000)</v>
      </c>
      <c r="I105" t="str">
        <f t="shared" si="3"/>
        <v>atrbt_t_ownrs_eqty_of_prnt</v>
      </c>
    </row>
    <row r="106" spans="1:9" ht="16.2" thickBot="1">
      <c r="A106" s="112">
        <v>91</v>
      </c>
      <c r="B106" s="113" t="s">
        <v>432</v>
      </c>
      <c r="C106" s="113" t="s">
        <v>277</v>
      </c>
      <c r="D106" s="113" t="s">
        <v>328</v>
      </c>
      <c r="E106" s="113" t="s">
        <v>2065</v>
      </c>
      <c r="F106" s="113" t="s">
        <v>2066</v>
      </c>
      <c r="G106" s="113"/>
      <c r="H106" s="120" t="str">
        <f t="shared" si="2"/>
        <v>mnrty_eqty = models.DecimalField('少数股东权益',max_digits=10,decimal_places=4,default=0.0000)</v>
      </c>
      <c r="I106" t="str">
        <f t="shared" si="3"/>
        <v>mnrty_eqty</v>
      </c>
    </row>
    <row r="107" spans="1:9" ht="16.2" thickBot="1">
      <c r="A107" s="114">
        <v>92</v>
      </c>
      <c r="B107" s="115" t="s">
        <v>433</v>
      </c>
      <c r="C107" s="115" t="s">
        <v>277</v>
      </c>
      <c r="D107" s="115" t="s">
        <v>420</v>
      </c>
      <c r="E107" s="115" t="s">
        <v>2067</v>
      </c>
      <c r="F107" s="115" t="s">
        <v>2090</v>
      </c>
      <c r="G107" s="115"/>
      <c r="H107" s="120" t="str">
        <f t="shared" si="2"/>
        <v>ttl_ownrs_eqty = models.DecimalField('股东权益合计',max_digits=10,decimal_places=4,default=0.0000)</v>
      </c>
      <c r="I107" t="str">
        <f t="shared" si="3"/>
        <v>ttl_ownrs_eqty</v>
      </c>
    </row>
    <row r="108" spans="1:9" s="126" customFormat="1" ht="16.2" thickBot="1">
      <c r="A108" s="124">
        <v>93</v>
      </c>
      <c r="B108" s="125" t="s">
        <v>434</v>
      </c>
      <c r="C108" s="125" t="s">
        <v>277</v>
      </c>
      <c r="D108" s="125" t="s">
        <v>2652</v>
      </c>
      <c r="E108" s="125" t="s">
        <v>2068</v>
      </c>
      <c r="F108" s="125" t="s">
        <v>2653</v>
      </c>
      <c r="G108" s="125"/>
      <c r="H108" s="120" t="str">
        <f t="shared" si="2"/>
        <v>net_lblts_and_ownrs_eqty = models.DecimalField('净负债和股东权益总计',max_digits=10,decimal_places=4,default=0.0000)</v>
      </c>
      <c r="I108" t="str">
        <f t="shared" si="3"/>
        <v>net_lblts_and_ownrs_eqty</v>
      </c>
    </row>
  </sheetData>
  <phoneticPr fontId="3" type="noConversion"/>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topLeftCell="F1" workbookViewId="0">
      <selection activeCell="H5" sqref="H5:H39"/>
    </sheetView>
  </sheetViews>
  <sheetFormatPr defaultRowHeight="14.4"/>
  <cols>
    <col min="1" max="1" width="5.5546875" bestFit="1" customWidth="1"/>
    <col min="2" max="2" width="17.88671875" customWidth="1"/>
    <col min="3" max="3" width="16.21875" customWidth="1"/>
    <col min="4" max="4" width="42.44140625" bestFit="1" customWidth="1"/>
    <col min="5" max="5" width="60.77734375" customWidth="1"/>
    <col min="6" max="6" width="24.21875" customWidth="1"/>
    <col min="7" max="7" width="81.21875" customWidth="1"/>
    <col min="8" max="8" width="50.44140625" customWidth="1"/>
  </cols>
  <sheetData>
    <row r="1" spans="1:8" ht="16.2" thickBot="1">
      <c r="A1" s="110" t="s">
        <v>2076</v>
      </c>
      <c r="B1" s="111" t="s">
        <v>2070</v>
      </c>
      <c r="C1" s="111" t="s">
        <v>2259</v>
      </c>
      <c r="D1" s="111" t="s">
        <v>2260</v>
      </c>
      <c r="E1" s="111" t="s">
        <v>2261</v>
      </c>
      <c r="F1" s="111" t="s">
        <v>2073</v>
      </c>
      <c r="G1" s="111" t="s">
        <v>2263</v>
      </c>
    </row>
    <row r="2" spans="1:8" ht="16.2" thickBot="1">
      <c r="A2" s="112">
        <v>1</v>
      </c>
      <c r="B2" s="113" t="s">
        <v>266</v>
      </c>
      <c r="C2" s="113" t="s">
        <v>267</v>
      </c>
      <c r="D2" s="113" t="s">
        <v>268</v>
      </c>
      <c r="E2" s="113" t="s">
        <v>266</v>
      </c>
      <c r="F2" s="113" t="s">
        <v>2264</v>
      </c>
      <c r="G2" s="113" t="s">
        <v>454</v>
      </c>
    </row>
    <row r="3" spans="1:8" ht="16.2" thickBot="1">
      <c r="A3" s="112">
        <v>2</v>
      </c>
      <c r="B3" s="113" t="s">
        <v>270</v>
      </c>
      <c r="C3" s="113" t="s">
        <v>271</v>
      </c>
      <c r="D3" s="113" t="s">
        <v>272</v>
      </c>
      <c r="E3" s="113" t="s">
        <v>270</v>
      </c>
      <c r="F3" s="113" t="s">
        <v>2265</v>
      </c>
      <c r="G3" s="113" t="s">
        <v>455</v>
      </c>
    </row>
    <row r="4" spans="1:8" ht="31.8" thickBot="1">
      <c r="A4" s="112">
        <v>3</v>
      </c>
      <c r="B4" s="113" t="s">
        <v>274</v>
      </c>
      <c r="C4" s="113" t="s">
        <v>267</v>
      </c>
      <c r="D4" s="113" t="s">
        <v>275</v>
      </c>
      <c r="E4" s="113" t="s">
        <v>274</v>
      </c>
      <c r="F4" s="113" t="s">
        <v>2266</v>
      </c>
      <c r="G4" s="113" t="s">
        <v>276</v>
      </c>
    </row>
    <row r="5" spans="1:8" ht="16.2" thickBot="1">
      <c r="A5" s="112">
        <v>5</v>
      </c>
      <c r="B5" s="113" t="s">
        <v>471</v>
      </c>
      <c r="C5" s="113" t="s">
        <v>277</v>
      </c>
      <c r="D5" s="113" t="s">
        <v>2269</v>
      </c>
      <c r="E5" s="113" t="s">
        <v>2218</v>
      </c>
      <c r="F5" s="113" t="s">
        <v>2270</v>
      </c>
      <c r="G5" s="113"/>
      <c r="H5" s="123" t="str">
        <f>F5&amp;" = models.DecimalField('"&amp;D5&amp;"',max_digits=10,decimal_places=4,default=0.0000)"</f>
        <v>oprtng_incm = models.DecimalField('营业收入',max_digits=10,decimal_places=4,default=0.0000)</v>
      </c>
    </row>
    <row r="6" spans="1:8" ht="16.2" thickBot="1">
      <c r="A6" s="112">
        <v>10</v>
      </c>
      <c r="B6" s="113" t="s">
        <v>475</v>
      </c>
      <c r="C6" s="113" t="s">
        <v>277</v>
      </c>
      <c r="D6" s="113" t="s">
        <v>2276</v>
      </c>
      <c r="E6" s="113" t="s">
        <v>2223</v>
      </c>
      <c r="F6" s="113" t="s">
        <v>2277</v>
      </c>
      <c r="G6" s="113"/>
      <c r="H6" s="123" t="str">
        <f t="shared" ref="H6:H39" si="0">F6&amp;" = models.DecimalField('"&amp;D6&amp;"',max_digits=10,decimal_places=4,default=0.0000)"</f>
        <v>oprtng_cst = models.DecimalField('营业成本',max_digits=10,decimal_places=4,default=0.0000)</v>
      </c>
    </row>
    <row r="7" spans="1:8" ht="16.2" thickBot="1">
      <c r="A7" s="112">
        <v>18</v>
      </c>
      <c r="B7" s="113" t="s">
        <v>483</v>
      </c>
      <c r="C7" s="113" t="s">
        <v>277</v>
      </c>
      <c r="D7" s="113" t="s">
        <v>513</v>
      </c>
      <c r="E7" s="113" t="s">
        <v>2231</v>
      </c>
      <c r="F7" s="113" t="s">
        <v>2285</v>
      </c>
      <c r="G7" s="113"/>
      <c r="H7" s="123" t="str">
        <f t="shared" si="0"/>
        <v>txs_and_srchrgs = models.DecimalField('税金及附加',max_digits=10,decimal_places=4,default=0.0000)</v>
      </c>
    </row>
    <row r="8" spans="1:8" ht="16.2" thickBot="1">
      <c r="A8" s="112">
        <v>19</v>
      </c>
      <c r="B8" s="113" t="s">
        <v>484</v>
      </c>
      <c r="C8" s="113" t="s">
        <v>277</v>
      </c>
      <c r="D8" s="113" t="s">
        <v>465</v>
      </c>
      <c r="E8" s="113" t="s">
        <v>2232</v>
      </c>
      <c r="F8" s="113" t="s">
        <v>2286</v>
      </c>
      <c r="G8" s="113"/>
      <c r="H8" s="123" t="str">
        <f t="shared" si="0"/>
        <v>sls_expns = models.DecimalField('销售费用',max_digits=10,decimal_places=4,default=0.0000)</v>
      </c>
    </row>
    <row r="9" spans="1:8" ht="16.2" thickBot="1">
      <c r="A9" s="112">
        <v>20</v>
      </c>
      <c r="B9" s="113" t="s">
        <v>485</v>
      </c>
      <c r="C9" s="113" t="s">
        <v>277</v>
      </c>
      <c r="D9" s="113" t="s">
        <v>466</v>
      </c>
      <c r="E9" s="113" t="s">
        <v>2233</v>
      </c>
      <c r="F9" s="113" t="s">
        <v>2287</v>
      </c>
      <c r="G9" s="113"/>
      <c r="H9" s="123" t="str">
        <f t="shared" si="0"/>
        <v>mngmnt_csts = models.DecimalField('管理费用',max_digits=10,decimal_places=4,default=0.0000)</v>
      </c>
    </row>
    <row r="10" spans="1:8" s="126" customFormat="1" ht="16.2" thickBot="1">
      <c r="A10" s="124">
        <v>22</v>
      </c>
      <c r="B10" s="125" t="s">
        <v>487</v>
      </c>
      <c r="C10" s="125" t="s">
        <v>277</v>
      </c>
      <c r="D10" s="125" t="s">
        <v>468</v>
      </c>
      <c r="E10" s="125" t="s">
        <v>2235</v>
      </c>
      <c r="F10" s="125" t="s">
        <v>2675</v>
      </c>
      <c r="G10" s="125"/>
      <c r="H10" s="123" t="str">
        <f t="shared" si="0"/>
        <v>ast_imprmnt_ls_o = models.DecimalField('资产减值损失',max_digits=10,decimal_places=4,default=0.0000)</v>
      </c>
    </row>
    <row r="11" spans="1:8" ht="16.2" thickBot="1">
      <c r="A11" s="112">
        <v>25</v>
      </c>
      <c r="B11" s="113" t="s">
        <v>490</v>
      </c>
      <c r="C11" s="113" t="s">
        <v>277</v>
      </c>
      <c r="D11" s="113" t="s">
        <v>2292</v>
      </c>
      <c r="E11" s="113" t="s">
        <v>2238</v>
      </c>
      <c r="F11" s="113" t="s">
        <v>2293</v>
      </c>
      <c r="G11" s="113"/>
      <c r="H11" s="123" t="str">
        <f t="shared" si="0"/>
        <v>exchng_gns = models.DecimalField('汇兑收益',max_digits=10,decimal_places=4,default=0.0000)</v>
      </c>
    </row>
    <row r="12" spans="1:8" ht="16.2" thickBot="1">
      <c r="A12" s="112">
        <v>26</v>
      </c>
      <c r="B12" s="113" t="s">
        <v>491</v>
      </c>
      <c r="C12" s="113" t="s">
        <v>277</v>
      </c>
      <c r="D12" s="113" t="s">
        <v>2294</v>
      </c>
      <c r="E12" s="113" t="s">
        <v>2239</v>
      </c>
      <c r="F12" s="113" t="s">
        <v>2295</v>
      </c>
      <c r="G12" s="113"/>
      <c r="H12" s="123" t="str">
        <f t="shared" si="0"/>
        <v>dspsl_of_asts = models.DecimalField('资产处置收益',max_digits=10,decimal_places=4,default=0.0000)</v>
      </c>
    </row>
    <row r="13" spans="1:8" ht="16.2" thickBot="1">
      <c r="A13" s="112">
        <v>27</v>
      </c>
      <c r="B13" s="113" t="s">
        <v>492</v>
      </c>
      <c r="C13" s="113" t="s">
        <v>277</v>
      </c>
      <c r="D13" s="113" t="s">
        <v>514</v>
      </c>
      <c r="E13" s="113" t="s">
        <v>2240</v>
      </c>
      <c r="F13" s="113" t="s">
        <v>2296</v>
      </c>
      <c r="G13" s="113"/>
      <c r="H13" s="123" t="str">
        <f t="shared" si="0"/>
        <v>othr_bnfts = models.DecimalField('其他收益',max_digits=10,decimal_places=4,default=0.0000)</v>
      </c>
    </row>
    <row r="14" spans="1:8" s="116" customFormat="1" ht="16.2" thickBot="1">
      <c r="A14" s="114">
        <v>28</v>
      </c>
      <c r="B14" s="115" t="s">
        <v>493</v>
      </c>
      <c r="C14" s="115" t="s">
        <v>277</v>
      </c>
      <c r="D14" s="115" t="s">
        <v>2659</v>
      </c>
      <c r="E14" s="115" t="s">
        <v>2670</v>
      </c>
      <c r="F14" s="115" t="s">
        <v>2671</v>
      </c>
      <c r="G14" s="115"/>
      <c r="H14" s="123" t="str">
        <f t="shared" si="0"/>
        <v>oprtng_prft_bfr_tx = models.DecimalField('税前营业利润',max_digits=10,decimal_places=4,default=0.0000)</v>
      </c>
    </row>
    <row r="15" spans="1:8" ht="16.2" thickBot="1">
      <c r="A15" s="112">
        <v>29</v>
      </c>
      <c r="B15" s="113" t="s">
        <v>495</v>
      </c>
      <c r="C15" s="113" t="s">
        <v>277</v>
      </c>
      <c r="D15" s="113" t="s">
        <v>1780</v>
      </c>
      <c r="E15" s="113" t="s">
        <v>2242</v>
      </c>
      <c r="F15" s="113" t="s">
        <v>2299</v>
      </c>
      <c r="G15" s="113"/>
      <c r="H15" s="123" t="str">
        <f t="shared" si="0"/>
        <v>n_prtng_incm = models.DecimalField('营业外收入',max_digits=10,decimal_places=4,default=0.0000)</v>
      </c>
    </row>
    <row r="16" spans="1:8" ht="16.2" thickBot="1">
      <c r="A16" s="112">
        <v>30</v>
      </c>
      <c r="B16" s="113" t="s">
        <v>496</v>
      </c>
      <c r="C16" s="113" t="s">
        <v>277</v>
      </c>
      <c r="D16" s="113" t="s">
        <v>1796</v>
      </c>
      <c r="E16" s="113" t="s">
        <v>2243</v>
      </c>
      <c r="F16" s="113" t="s">
        <v>2300</v>
      </c>
      <c r="G16" s="113"/>
      <c r="H16" s="123" t="str">
        <f t="shared" si="0"/>
        <v>oprtng_expns = models.DecimalField('营业外支出',max_digits=10,decimal_places=4,default=0.0000)</v>
      </c>
    </row>
    <row r="17" spans="1:8" s="116" customFormat="1" ht="16.2" thickBot="1">
      <c r="A17" s="114">
        <v>31</v>
      </c>
      <c r="B17" s="115" t="s">
        <v>494</v>
      </c>
      <c r="C17" s="115" t="s">
        <v>277</v>
      </c>
      <c r="D17" s="115" t="s">
        <v>2672</v>
      </c>
      <c r="E17" s="115" t="s">
        <v>2244</v>
      </c>
      <c r="F17" s="115" t="s">
        <v>2673</v>
      </c>
      <c r="G17" s="115"/>
      <c r="H17" s="123" t="str">
        <f t="shared" si="0"/>
        <v>th_tl_prft_bfr_tx = models.DecimalField('税前经营利润',max_digits=10,decimal_places=4,default=0.0000)</v>
      </c>
    </row>
    <row r="18" spans="1:8" s="126" customFormat="1" ht="16.2" thickBot="1">
      <c r="A18" s="124">
        <v>32</v>
      </c>
      <c r="B18" s="125" t="s">
        <v>497</v>
      </c>
      <c r="C18" s="125" t="s">
        <v>277</v>
      </c>
      <c r="D18" s="125" t="s">
        <v>2303</v>
      </c>
      <c r="E18" s="125" t="s">
        <v>2245</v>
      </c>
      <c r="F18" s="125" t="s">
        <v>2674</v>
      </c>
      <c r="G18" s="125"/>
      <c r="H18" s="123" t="str">
        <f t="shared" si="0"/>
        <v>incm_tx_expns_o = models.DecimalField('所得税费用',max_digits=10,decimal_places=4,default=0.0000)</v>
      </c>
    </row>
    <row r="19" spans="1:8" s="116" customFormat="1" ht="16.2" thickBot="1">
      <c r="A19" s="114">
        <v>33</v>
      </c>
      <c r="B19" s="115" t="s">
        <v>502</v>
      </c>
      <c r="C19" s="115" t="s">
        <v>277</v>
      </c>
      <c r="D19" s="115" t="s">
        <v>2658</v>
      </c>
      <c r="E19" s="115" t="s">
        <v>2246</v>
      </c>
      <c r="F19" s="115" t="s">
        <v>2684</v>
      </c>
      <c r="G19" s="115"/>
      <c r="H19" s="123" t="str">
        <f t="shared" si="0"/>
        <v>np_op = models.DecimalField('税后经营利润',max_digits=10,decimal_places=4,default=0.0000)</v>
      </c>
    </row>
    <row r="20" spans="1:8" s="126" customFormat="1" ht="16.2" thickBot="1">
      <c r="A20" s="124"/>
      <c r="B20" s="125"/>
      <c r="C20" s="125"/>
      <c r="D20" s="125" t="s">
        <v>2676</v>
      </c>
      <c r="E20" s="125" t="s">
        <v>2677</v>
      </c>
      <c r="F20" s="125" t="s">
        <v>2678</v>
      </c>
      <c r="G20" s="125"/>
      <c r="H20" s="123" t="str">
        <f t="shared" si="0"/>
        <v>non_op_income = models.DecimalField('非经营性收入',max_digits=10,decimal_places=4,default=0.0000)</v>
      </c>
    </row>
    <row r="21" spans="1:8" s="126" customFormat="1" ht="16.2" thickBot="1">
      <c r="A21" s="124">
        <v>6</v>
      </c>
      <c r="B21" s="125" t="s">
        <v>472</v>
      </c>
      <c r="C21" s="125" t="s">
        <v>277</v>
      </c>
      <c r="D21" s="125" t="s">
        <v>456</v>
      </c>
      <c r="E21" s="125" t="s">
        <v>2219</v>
      </c>
      <c r="F21" s="125" t="s">
        <v>2271</v>
      </c>
      <c r="G21" s="125"/>
      <c r="H21" s="123" t="str">
        <f t="shared" si="0"/>
        <v>intrst_incm = models.DecimalField('利息收入',max_digits=10,decimal_places=4,default=0.0000)</v>
      </c>
    </row>
    <row r="22" spans="1:8" s="126" customFormat="1" ht="16.2" thickBot="1">
      <c r="A22" s="124">
        <v>7</v>
      </c>
      <c r="B22" s="125" t="s">
        <v>473</v>
      </c>
      <c r="C22" s="125" t="s">
        <v>277</v>
      </c>
      <c r="D22" s="125" t="s">
        <v>458</v>
      </c>
      <c r="E22" s="125" t="s">
        <v>2220</v>
      </c>
      <c r="F22" s="125" t="s">
        <v>2272</v>
      </c>
      <c r="G22" s="125"/>
      <c r="H22" s="123" t="str">
        <f t="shared" si="0"/>
        <v>ernd_prm = models.DecimalField('已赚保费',max_digits=10,decimal_places=4,default=0.0000)</v>
      </c>
    </row>
    <row r="23" spans="1:8" s="126" customFormat="1" ht="16.2" thickBot="1">
      <c r="A23" s="124">
        <v>8</v>
      </c>
      <c r="B23" s="125" t="s">
        <v>474</v>
      </c>
      <c r="C23" s="125" t="s">
        <v>277</v>
      </c>
      <c r="D23" s="125" t="s">
        <v>459</v>
      </c>
      <c r="E23" s="125" t="s">
        <v>2221</v>
      </c>
      <c r="F23" s="125" t="s">
        <v>2273</v>
      </c>
      <c r="G23" s="125"/>
      <c r="H23" s="123" t="str">
        <f t="shared" si="0"/>
        <v>f_and_cmsn_incm = models.DecimalField('手续费及佣金收入',max_digits=10,decimal_places=4,default=0.0000)</v>
      </c>
    </row>
    <row r="24" spans="1:8" s="126" customFormat="1" ht="16.2" thickBot="1">
      <c r="A24" s="124"/>
      <c r="B24" s="125"/>
      <c r="C24" s="125"/>
      <c r="D24" s="125" t="s">
        <v>2656</v>
      </c>
      <c r="E24" s="125" t="s">
        <v>2679</v>
      </c>
      <c r="F24" s="125" t="s">
        <v>2680</v>
      </c>
      <c r="G24" s="125"/>
      <c r="H24" s="123" t="str">
        <f t="shared" si="0"/>
        <v>non_op_expense = models.DecimalField('非经营性支出',max_digits=10,decimal_places=4,default=0.0000)</v>
      </c>
    </row>
    <row r="25" spans="1:8" ht="16.2" thickBot="1">
      <c r="A25" s="112">
        <v>11</v>
      </c>
      <c r="B25" s="113" t="s">
        <v>476</v>
      </c>
      <c r="C25" s="113" t="s">
        <v>277</v>
      </c>
      <c r="D25" s="113" t="s">
        <v>457</v>
      </c>
      <c r="E25" s="113" t="s">
        <v>2224</v>
      </c>
      <c r="F25" s="113" t="s">
        <v>2278</v>
      </c>
      <c r="G25" s="113"/>
      <c r="H25" s="123" t="str">
        <f t="shared" si="0"/>
        <v>intrst_expns = models.DecimalField('利息支出',max_digits=10,decimal_places=4,default=0.0000)</v>
      </c>
    </row>
    <row r="26" spans="1:8" ht="16.2" thickBot="1">
      <c r="A26" s="112">
        <v>12</v>
      </c>
      <c r="B26" s="113" t="s">
        <v>477</v>
      </c>
      <c r="C26" s="113" t="s">
        <v>277</v>
      </c>
      <c r="D26" s="113" t="s">
        <v>460</v>
      </c>
      <c r="E26" s="113" t="s">
        <v>2225</v>
      </c>
      <c r="F26" s="113" t="s">
        <v>2279</v>
      </c>
      <c r="G26" s="113"/>
      <c r="H26" s="123" t="str">
        <f t="shared" si="0"/>
        <v>f_and_cmsn_expns = models.DecimalField('手续费及佣金支出',max_digits=10,decimal_places=4,default=0.0000)</v>
      </c>
    </row>
    <row r="27" spans="1:8" ht="16.2" thickBot="1">
      <c r="A27" s="112">
        <v>13</v>
      </c>
      <c r="B27" s="113" t="s">
        <v>478</v>
      </c>
      <c r="C27" s="113" t="s">
        <v>277</v>
      </c>
      <c r="D27" s="113" t="s">
        <v>461</v>
      </c>
      <c r="E27" s="113" t="s">
        <v>2226</v>
      </c>
      <c r="F27" s="113" t="s">
        <v>2280</v>
      </c>
      <c r="G27" s="113"/>
      <c r="H27" s="123" t="str">
        <f t="shared" si="0"/>
        <v>srndr_mny = models.DecimalField('退保金',max_digits=10,decimal_places=4,default=0.0000)</v>
      </c>
    </row>
    <row r="28" spans="1:8" ht="16.2" thickBot="1">
      <c r="A28" s="112">
        <v>14</v>
      </c>
      <c r="B28" s="113" t="s">
        <v>479</v>
      </c>
      <c r="C28" s="113" t="s">
        <v>277</v>
      </c>
      <c r="D28" s="113" t="s">
        <v>462</v>
      </c>
      <c r="E28" s="113" t="s">
        <v>2227</v>
      </c>
      <c r="F28" s="113" t="s">
        <v>2281</v>
      </c>
      <c r="G28" s="113"/>
      <c r="H28" s="123" t="str">
        <f t="shared" si="0"/>
        <v>clms_pyts_nt = models.DecimalField('赔付支出净额',max_digits=10,decimal_places=4,default=0.0000)</v>
      </c>
    </row>
    <row r="29" spans="1:8" ht="31.8" thickBot="1">
      <c r="A29" s="112">
        <v>15</v>
      </c>
      <c r="B29" s="113" t="s">
        <v>480</v>
      </c>
      <c r="C29" s="113" t="s">
        <v>277</v>
      </c>
      <c r="D29" s="113" t="s">
        <v>512</v>
      </c>
      <c r="E29" s="113" t="s">
        <v>2228</v>
      </c>
      <c r="F29" s="113" t="s">
        <v>2282</v>
      </c>
      <c r="G29" s="113"/>
      <c r="H29" s="123" t="str">
        <f t="shared" si="0"/>
        <v>drw_insrnc_cntrct_rsrv_nt = models.DecimalField('提取保险合同准备金净额',max_digits=10,decimal_places=4,default=0.0000)</v>
      </c>
    </row>
    <row r="30" spans="1:8" ht="16.2" thickBot="1">
      <c r="A30" s="112">
        <v>16</v>
      </c>
      <c r="B30" s="113" t="s">
        <v>481</v>
      </c>
      <c r="C30" s="113" t="s">
        <v>277</v>
      </c>
      <c r="D30" s="113" t="s">
        <v>463</v>
      </c>
      <c r="E30" s="113" t="s">
        <v>2229</v>
      </c>
      <c r="F30" s="113" t="s">
        <v>2283</v>
      </c>
      <c r="G30" s="113"/>
      <c r="H30" s="123" t="str">
        <f t="shared" si="0"/>
        <v>dvdnd_pymnt_plcy = models.DecimalField('保单红利支出',max_digits=10,decimal_places=4,default=0.0000)</v>
      </c>
    </row>
    <row r="31" spans="1:8" ht="16.2" thickBot="1">
      <c r="A31" s="112">
        <v>17</v>
      </c>
      <c r="B31" s="113" t="s">
        <v>482</v>
      </c>
      <c r="C31" s="113" t="s">
        <v>277</v>
      </c>
      <c r="D31" s="113" t="s">
        <v>464</v>
      </c>
      <c r="E31" s="113" t="s">
        <v>2230</v>
      </c>
      <c r="F31" s="113" t="s">
        <v>2284</v>
      </c>
      <c r="G31" s="113"/>
      <c r="H31" s="123" t="str">
        <f t="shared" si="0"/>
        <v>rnsrnc_csts = models.DecimalField('分保费用',max_digits=10,decimal_places=4,default=0.0000)</v>
      </c>
    </row>
    <row r="32" spans="1:8" ht="16.2" thickBot="1">
      <c r="A32" s="112">
        <v>21</v>
      </c>
      <c r="B32" s="113" t="s">
        <v>486</v>
      </c>
      <c r="C32" s="113" t="s">
        <v>277</v>
      </c>
      <c r="D32" s="113" t="s">
        <v>467</v>
      </c>
      <c r="E32" s="113" t="s">
        <v>2234</v>
      </c>
      <c r="F32" s="113" t="s">
        <v>2288</v>
      </c>
      <c r="G32" s="113"/>
      <c r="H32" s="123" t="str">
        <f t="shared" si="0"/>
        <v>fncl_expns = models.DecimalField('财务费用',max_digits=10,decimal_places=4,default=0.0000)</v>
      </c>
    </row>
    <row r="33" spans="1:8" s="126" customFormat="1" ht="16.2" thickBot="1">
      <c r="A33" s="124">
        <v>22</v>
      </c>
      <c r="B33" s="125" t="s">
        <v>487</v>
      </c>
      <c r="C33" s="125" t="s">
        <v>277</v>
      </c>
      <c r="D33" s="125" t="s">
        <v>468</v>
      </c>
      <c r="E33" s="125" t="s">
        <v>2235</v>
      </c>
      <c r="F33" s="125" t="s">
        <v>2654</v>
      </c>
      <c r="G33" s="125"/>
      <c r="H33" s="123" t="str">
        <f t="shared" si="0"/>
        <v>ast_imprmnt_ls_n = models.DecimalField('资产减值损失',max_digits=10,decimal_places=4,default=0.0000)</v>
      </c>
    </row>
    <row r="34" spans="1:8" ht="16.2" thickBot="1">
      <c r="A34" s="112">
        <v>23</v>
      </c>
      <c r="B34" s="113" t="s">
        <v>488</v>
      </c>
      <c r="C34" s="113" t="s">
        <v>277</v>
      </c>
      <c r="D34" s="113" t="s">
        <v>2290</v>
      </c>
      <c r="E34" s="113" t="s">
        <v>2236</v>
      </c>
      <c r="F34" s="113" t="s">
        <v>2315</v>
      </c>
      <c r="G34" s="113"/>
      <c r="H34" s="123" t="str">
        <f t="shared" si="0"/>
        <v>gns_frm_chngs_in_fr_vl = models.DecimalField('公允价值变动收益',max_digits=10,decimal_places=4,default=0.0000)</v>
      </c>
    </row>
    <row r="35" spans="1:8" ht="16.2" thickBot="1">
      <c r="A35" s="112">
        <v>24</v>
      </c>
      <c r="B35" s="113" t="s">
        <v>489</v>
      </c>
      <c r="C35" s="113" t="s">
        <v>277</v>
      </c>
      <c r="D35" s="113" t="s">
        <v>1779</v>
      </c>
      <c r="E35" s="113" t="s">
        <v>2237</v>
      </c>
      <c r="F35" s="113" t="s">
        <v>2291</v>
      </c>
      <c r="G35" s="113"/>
      <c r="H35" s="123" t="str">
        <f t="shared" si="0"/>
        <v>invstmnt_incm = models.DecimalField('投资收益',max_digits=10,decimal_places=4,default=0.0000)</v>
      </c>
    </row>
    <row r="36" spans="1:8" ht="16.2" thickBot="1">
      <c r="A36" s="112"/>
      <c r="B36" s="113"/>
      <c r="C36" s="113"/>
      <c r="D36" s="113" t="s">
        <v>2669</v>
      </c>
      <c r="E36" s="113" t="s">
        <v>2681</v>
      </c>
      <c r="F36" s="113" t="s">
        <v>2682</v>
      </c>
      <c r="G36" s="113"/>
      <c r="H36" s="123" t="str">
        <f t="shared" si="0"/>
        <v>non_op_profit_bfr_tx = models.DecimalField('非经营性税前利润',max_digits=10,decimal_places=4,default=0.0000)</v>
      </c>
    </row>
    <row r="37" spans="1:8" s="126" customFormat="1" ht="16.2" thickBot="1">
      <c r="A37" s="124">
        <v>32</v>
      </c>
      <c r="B37" s="125" t="s">
        <v>497</v>
      </c>
      <c r="C37" s="125" t="s">
        <v>277</v>
      </c>
      <c r="D37" s="125" t="s">
        <v>2303</v>
      </c>
      <c r="E37" s="125" t="s">
        <v>2245</v>
      </c>
      <c r="F37" s="125" t="s">
        <v>2655</v>
      </c>
      <c r="G37" s="125"/>
      <c r="H37" s="123" t="str">
        <f t="shared" si="0"/>
        <v>incm_tx_expns_n = models.DecimalField('所得税费用',max_digits=10,decimal_places=4,default=0.0000)</v>
      </c>
    </row>
    <row r="38" spans="1:8" s="126" customFormat="1" ht="15.6">
      <c r="A38" s="127"/>
      <c r="B38" s="128"/>
      <c r="C38" s="128"/>
      <c r="D38" s="129" t="s">
        <v>2683</v>
      </c>
      <c r="E38" s="128"/>
      <c r="F38" s="128" t="s">
        <v>2685</v>
      </c>
      <c r="G38" s="128"/>
      <c r="H38" s="123" t="str">
        <f t="shared" si="0"/>
        <v>non_op_profit = models.DecimalField('非经营性利润',max_digits=10,decimal_places=4,default=0.0000)</v>
      </c>
    </row>
    <row r="39" spans="1:8" ht="15.6">
      <c r="D39" s="119" t="s">
        <v>2657</v>
      </c>
      <c r="E39" s="130" t="s">
        <v>2686</v>
      </c>
      <c r="F39" s="131" t="s">
        <v>2687</v>
      </c>
      <c r="H39" s="123" t="str">
        <f t="shared" si="0"/>
        <v>avg_tx_rt = models.DecimalField('平均所得税税率',max_digits=10,decimal_places=4,default=0.0000)</v>
      </c>
    </row>
  </sheetData>
  <phoneticPr fontId="3" type="noConversion"/>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D23" sqref="D23"/>
    </sheetView>
  </sheetViews>
  <sheetFormatPr defaultRowHeight="14.4"/>
  <cols>
    <col min="1" max="1" width="5.5546875" bestFit="1" customWidth="1"/>
    <col min="2" max="2" width="14.33203125" bestFit="1" customWidth="1"/>
    <col min="3" max="3" width="10.44140625" bestFit="1" customWidth="1"/>
    <col min="4" max="4" width="75.88671875" customWidth="1"/>
    <col min="5" max="5" width="53.88671875" customWidth="1"/>
    <col min="6" max="6" width="33.21875" customWidth="1"/>
    <col min="7" max="7" width="102.33203125" customWidth="1"/>
  </cols>
  <sheetData>
    <row r="1" spans="1:8" ht="16.2" thickBot="1">
      <c r="A1" s="110"/>
      <c r="B1" s="111"/>
      <c r="C1" s="111"/>
      <c r="D1" s="111"/>
      <c r="E1" s="111"/>
      <c r="F1" s="111"/>
      <c r="G1" s="111"/>
    </row>
    <row r="2" spans="1:8" ht="16.2" thickBot="1">
      <c r="A2" s="112"/>
      <c r="B2" s="113"/>
      <c r="C2" s="113"/>
      <c r="D2" s="113"/>
      <c r="E2" s="113"/>
      <c r="F2" s="113"/>
      <c r="G2" s="113"/>
    </row>
    <row r="3" spans="1:8" ht="16.2" thickBot="1">
      <c r="A3" s="112"/>
      <c r="B3" s="113"/>
      <c r="C3" s="113"/>
      <c r="D3" s="113"/>
      <c r="E3" s="113"/>
      <c r="F3" s="113"/>
      <c r="G3" s="113"/>
    </row>
    <row r="4" spans="1:8" ht="16.2" thickBot="1">
      <c r="A4" s="112"/>
      <c r="B4" s="113"/>
      <c r="C4" s="113"/>
      <c r="D4" s="113"/>
      <c r="E4" s="113"/>
      <c r="F4" s="113"/>
      <c r="G4" s="113"/>
    </row>
    <row r="5" spans="1:8" ht="16.2" thickBot="1">
      <c r="A5" s="112"/>
      <c r="B5" s="113"/>
      <c r="C5" s="113"/>
      <c r="D5" s="113"/>
      <c r="E5" s="113"/>
      <c r="F5" s="113"/>
      <c r="G5" s="113"/>
      <c r="H5" s="123"/>
    </row>
    <row r="6" spans="1:8" ht="16.2" thickBot="1">
      <c r="A6" s="112"/>
      <c r="B6" s="113"/>
      <c r="C6" s="113"/>
      <c r="D6" s="113"/>
      <c r="E6" s="113"/>
      <c r="F6" s="113"/>
      <c r="G6" s="113"/>
      <c r="H6" s="123"/>
    </row>
    <row r="7" spans="1:8" ht="16.2" thickBot="1">
      <c r="A7" s="112"/>
      <c r="B7" s="113"/>
      <c r="C7" s="113"/>
      <c r="D7" s="113"/>
      <c r="E7" s="113"/>
      <c r="F7" s="113"/>
      <c r="G7" s="113"/>
      <c r="H7" s="123"/>
    </row>
    <row r="8" spans="1:8" ht="16.2" thickBot="1">
      <c r="A8" s="112"/>
      <c r="B8" s="113"/>
      <c r="C8" s="113"/>
      <c r="D8" s="113"/>
      <c r="E8" s="113"/>
      <c r="F8" s="113"/>
      <c r="G8" s="113"/>
      <c r="H8" s="123"/>
    </row>
    <row r="9" spans="1:8" ht="16.2" thickBot="1">
      <c r="A9" s="112"/>
      <c r="B9" s="113"/>
      <c r="C9" s="113"/>
      <c r="D9" s="113"/>
      <c r="E9" s="113"/>
      <c r="F9" s="113"/>
      <c r="G9" s="113"/>
      <c r="H9" s="123"/>
    </row>
    <row r="10" spans="1:8" ht="16.2" thickBot="1">
      <c r="A10" s="112"/>
      <c r="B10" s="113"/>
      <c r="C10" s="113"/>
      <c r="D10" s="113"/>
      <c r="E10" s="113"/>
      <c r="F10" s="113"/>
      <c r="G10" s="113"/>
      <c r="H10" s="123"/>
    </row>
    <row r="11" spans="1:8" ht="16.2" thickBot="1">
      <c r="A11" s="112"/>
      <c r="B11" s="113"/>
      <c r="C11" s="113"/>
      <c r="D11" s="113"/>
      <c r="E11" s="113"/>
      <c r="F11" s="113"/>
      <c r="G11" s="113"/>
      <c r="H11" s="123"/>
    </row>
    <row r="12" spans="1:8" ht="16.2" thickBot="1">
      <c r="A12" s="112"/>
      <c r="B12" s="113"/>
      <c r="C12" s="113"/>
      <c r="D12" s="113"/>
      <c r="E12" s="113"/>
      <c r="F12" s="113"/>
      <c r="G12" s="113"/>
      <c r="H12" s="123"/>
    </row>
    <row r="13" spans="1:8" ht="16.2" thickBot="1">
      <c r="A13" s="112"/>
      <c r="B13" s="113"/>
      <c r="C13" s="113"/>
      <c r="D13" s="113"/>
      <c r="E13" s="113"/>
      <c r="F13" s="113"/>
      <c r="G13" s="113"/>
      <c r="H13" s="123"/>
    </row>
    <row r="14" spans="1:8" ht="16.2" thickBot="1">
      <c r="A14" s="112"/>
      <c r="B14" s="113"/>
      <c r="C14" s="113"/>
      <c r="D14" s="113"/>
      <c r="E14" s="113"/>
      <c r="F14" s="113"/>
      <c r="G14" s="113"/>
      <c r="H14" s="123"/>
    </row>
    <row r="15" spans="1:8" ht="16.2" thickBot="1">
      <c r="A15" s="112"/>
      <c r="B15" s="113"/>
      <c r="C15" s="113"/>
      <c r="D15" s="113"/>
      <c r="E15" s="113"/>
      <c r="F15" s="113"/>
      <c r="G15" s="113"/>
      <c r="H15" s="123"/>
    </row>
    <row r="16" spans="1:8" ht="16.2" thickBot="1">
      <c r="A16" s="112"/>
      <c r="B16" s="113"/>
      <c r="C16" s="113"/>
      <c r="D16" s="113"/>
      <c r="E16" s="113"/>
      <c r="F16" s="113"/>
      <c r="G16" s="113"/>
      <c r="H16" s="123"/>
    </row>
    <row r="17" spans="1:8" ht="16.2" thickBot="1">
      <c r="A17" s="112"/>
      <c r="B17" s="113"/>
      <c r="C17" s="113"/>
      <c r="D17" s="113"/>
      <c r="E17" s="113"/>
      <c r="F17" s="113"/>
      <c r="G17" s="113"/>
      <c r="H17" s="123"/>
    </row>
    <row r="18" spans="1:8" ht="16.2" thickBot="1">
      <c r="A18" s="112"/>
      <c r="B18" s="113"/>
      <c r="C18" s="113"/>
      <c r="D18" s="113"/>
      <c r="E18" s="113"/>
      <c r="F18" s="113"/>
      <c r="G18" s="113"/>
      <c r="H18" s="123"/>
    </row>
    <row r="19" spans="1:8" ht="16.2" thickBot="1">
      <c r="A19" s="112"/>
      <c r="B19" s="113"/>
      <c r="C19" s="113"/>
      <c r="D19" s="113"/>
      <c r="E19" s="113"/>
      <c r="F19" s="113"/>
      <c r="G19" s="113"/>
      <c r="H19" s="123"/>
    </row>
    <row r="20" spans="1:8" ht="16.2" thickBot="1">
      <c r="A20" s="112"/>
      <c r="B20" s="113"/>
      <c r="C20" s="113"/>
      <c r="D20" s="113"/>
      <c r="E20" s="113"/>
      <c r="F20" s="113"/>
      <c r="G20" s="113"/>
      <c r="H20" s="123"/>
    </row>
    <row r="21" spans="1:8" ht="16.2" thickBot="1">
      <c r="A21" s="112"/>
      <c r="B21" s="113"/>
      <c r="C21" s="113"/>
      <c r="D21" s="113"/>
      <c r="E21" s="113"/>
      <c r="F21" s="113"/>
      <c r="G21" s="113"/>
      <c r="H21" s="123"/>
    </row>
    <row r="22" spans="1:8" ht="16.2" thickBot="1">
      <c r="A22" s="112"/>
      <c r="B22" s="113"/>
      <c r="C22" s="113"/>
      <c r="D22" s="113"/>
      <c r="E22" s="113"/>
      <c r="F22" s="113"/>
      <c r="G22" s="113"/>
      <c r="H22" s="123"/>
    </row>
    <row r="23" spans="1:8" ht="16.2" thickBot="1">
      <c r="A23" s="112"/>
      <c r="B23" s="113"/>
      <c r="C23" s="113"/>
      <c r="D23" s="113"/>
      <c r="E23" s="113"/>
      <c r="F23" s="113"/>
      <c r="G23" s="113"/>
      <c r="H23" s="123"/>
    </row>
    <row r="24" spans="1:8" ht="16.2" thickBot="1">
      <c r="A24" s="112"/>
      <c r="B24" s="113"/>
      <c r="C24" s="113"/>
      <c r="D24" s="113"/>
      <c r="E24" s="113"/>
      <c r="F24" s="113"/>
      <c r="G24" s="113"/>
      <c r="H24" s="123"/>
    </row>
    <row r="25" spans="1:8" ht="16.2" thickBot="1">
      <c r="A25" s="112"/>
      <c r="B25" s="113"/>
      <c r="C25" s="113"/>
      <c r="D25" s="113"/>
      <c r="E25" s="113"/>
      <c r="F25" s="113"/>
      <c r="G25" s="113"/>
      <c r="H25" s="123"/>
    </row>
    <row r="26" spans="1:8" ht="16.2" thickBot="1">
      <c r="A26" s="112"/>
      <c r="B26" s="113"/>
      <c r="C26" s="113"/>
      <c r="D26" s="113"/>
      <c r="E26" s="113"/>
      <c r="F26" s="113"/>
      <c r="G26" s="113"/>
      <c r="H26" s="123"/>
    </row>
    <row r="27" spans="1:8" ht="16.2" thickBot="1">
      <c r="A27" s="112"/>
      <c r="B27" s="113"/>
      <c r="C27" s="113"/>
      <c r="D27" s="113"/>
      <c r="E27" s="113"/>
      <c r="F27" s="113"/>
      <c r="G27" s="113"/>
      <c r="H27" s="123"/>
    </row>
    <row r="28" spans="1:8" ht="16.2" thickBot="1">
      <c r="A28" s="112"/>
      <c r="B28" s="113"/>
      <c r="C28" s="113"/>
      <c r="D28" s="113"/>
      <c r="E28" s="113"/>
      <c r="F28" s="113"/>
      <c r="G28" s="113"/>
      <c r="H28" s="123"/>
    </row>
    <row r="29" spans="1:8" ht="16.2" thickBot="1">
      <c r="A29" s="112"/>
      <c r="B29" s="113"/>
      <c r="C29" s="113"/>
      <c r="D29" s="113"/>
      <c r="E29" s="113"/>
      <c r="F29" s="113"/>
      <c r="G29" s="113"/>
      <c r="H29" s="123"/>
    </row>
    <row r="30" spans="1:8" ht="16.2" thickBot="1">
      <c r="A30" s="112"/>
      <c r="B30" s="113"/>
      <c r="C30" s="113"/>
      <c r="D30" s="113"/>
      <c r="E30" s="113"/>
      <c r="F30" s="113"/>
      <c r="G30" s="113"/>
      <c r="H30" s="123"/>
    </row>
    <row r="31" spans="1:8" ht="16.2" thickBot="1">
      <c r="A31" s="112"/>
      <c r="B31" s="113"/>
      <c r="C31" s="113"/>
      <c r="D31" s="113"/>
      <c r="E31" s="113"/>
      <c r="F31" s="113"/>
      <c r="G31" s="113"/>
      <c r="H31" s="123"/>
    </row>
    <row r="32" spans="1:8" ht="16.2" thickBot="1">
      <c r="A32" s="112"/>
      <c r="B32" s="113"/>
      <c r="C32" s="113"/>
      <c r="D32" s="113"/>
      <c r="E32" s="113"/>
      <c r="F32" s="113"/>
      <c r="G32" s="113"/>
      <c r="H32" s="123"/>
    </row>
    <row r="33" spans="1:8" ht="16.2" thickBot="1">
      <c r="A33" s="112"/>
      <c r="B33" s="113"/>
      <c r="C33" s="113"/>
      <c r="D33" s="113"/>
      <c r="E33" s="113"/>
      <c r="F33" s="113"/>
      <c r="G33" s="113"/>
      <c r="H33" s="123"/>
    </row>
    <row r="34" spans="1:8" ht="16.2" thickBot="1">
      <c r="A34" s="112"/>
      <c r="B34" s="113"/>
      <c r="C34" s="113"/>
      <c r="D34" s="113"/>
      <c r="E34" s="113"/>
      <c r="F34" s="113"/>
      <c r="G34" s="113"/>
      <c r="H34" s="123"/>
    </row>
    <row r="35" spans="1:8" ht="16.2" thickBot="1">
      <c r="A35" s="112"/>
      <c r="B35" s="113"/>
      <c r="C35" s="113"/>
      <c r="D35" s="113"/>
      <c r="E35" s="113"/>
      <c r="F35" s="113"/>
      <c r="G35" s="113"/>
      <c r="H35" s="123"/>
    </row>
    <row r="36" spans="1:8" ht="16.2" thickBot="1">
      <c r="A36" s="112"/>
      <c r="B36" s="113"/>
      <c r="C36" s="113"/>
      <c r="D36" s="113"/>
      <c r="E36" s="113"/>
      <c r="F36" s="113"/>
      <c r="G36" s="113"/>
      <c r="H36" s="123"/>
    </row>
    <row r="37" spans="1:8" ht="16.2" thickBot="1">
      <c r="A37" s="112"/>
      <c r="B37" s="113"/>
      <c r="C37" s="113"/>
      <c r="D37" s="113"/>
      <c r="E37" s="113"/>
      <c r="F37" s="113"/>
      <c r="G37" s="113"/>
      <c r="H37" s="123"/>
    </row>
    <row r="38" spans="1:8" ht="16.2" thickBot="1">
      <c r="A38" s="112"/>
      <c r="B38" s="113"/>
      <c r="C38" s="113"/>
      <c r="D38" s="113"/>
      <c r="E38" s="113"/>
      <c r="F38" s="113"/>
      <c r="G38" s="113"/>
      <c r="H38" s="123"/>
    </row>
    <row r="39" spans="1:8" ht="16.2" thickBot="1">
      <c r="A39" s="112"/>
      <c r="B39" s="113"/>
      <c r="C39" s="113"/>
      <c r="D39" s="113"/>
      <c r="E39" s="113"/>
      <c r="F39" s="113"/>
      <c r="G39" s="113"/>
      <c r="H39" s="123"/>
    </row>
    <row r="40" spans="1:8" ht="16.2" thickBot="1">
      <c r="A40" s="112"/>
      <c r="B40" s="113"/>
      <c r="C40" s="113"/>
      <c r="D40" s="113"/>
      <c r="E40" s="113"/>
      <c r="F40" s="113"/>
      <c r="G40" s="113"/>
      <c r="H40" s="123"/>
    </row>
    <row r="41" spans="1:8" ht="16.2" thickBot="1">
      <c r="A41" s="112"/>
      <c r="B41" s="113"/>
      <c r="C41" s="113"/>
      <c r="D41" s="113"/>
      <c r="E41" s="113"/>
      <c r="F41" s="113"/>
      <c r="G41" s="113"/>
      <c r="H41" s="123"/>
    </row>
    <row r="42" spans="1:8" ht="16.2" thickBot="1">
      <c r="A42" s="112"/>
      <c r="B42" s="113"/>
      <c r="C42" s="113"/>
      <c r="D42" s="113"/>
      <c r="E42" s="113"/>
      <c r="F42" s="113"/>
      <c r="G42" s="113"/>
      <c r="H42" s="123"/>
    </row>
    <row r="43" spans="1:8" ht="16.2" thickBot="1">
      <c r="A43" s="112"/>
      <c r="B43" s="113"/>
      <c r="C43" s="113"/>
      <c r="D43" s="113"/>
      <c r="E43" s="113"/>
      <c r="F43" s="113"/>
      <c r="G43" s="113"/>
      <c r="H43" s="123"/>
    </row>
    <row r="44" spans="1:8" ht="16.2" thickBot="1">
      <c r="A44" s="112"/>
      <c r="B44" s="113"/>
      <c r="C44" s="113"/>
      <c r="D44" s="113"/>
      <c r="E44" s="113"/>
      <c r="F44" s="113"/>
      <c r="G44" s="113"/>
      <c r="H44" s="123"/>
    </row>
    <row r="45" spans="1:8" ht="16.2" thickBot="1">
      <c r="A45" s="112"/>
      <c r="B45" s="113"/>
      <c r="C45" s="113"/>
      <c r="D45" s="113"/>
      <c r="E45" s="113"/>
      <c r="F45" s="113"/>
      <c r="G45" s="113"/>
      <c r="H45" s="123"/>
    </row>
    <row r="46" spans="1:8" ht="16.2" thickBot="1">
      <c r="A46" s="112"/>
      <c r="B46" s="113"/>
      <c r="C46" s="113"/>
      <c r="D46" s="113"/>
      <c r="E46" s="113"/>
      <c r="F46" s="113"/>
      <c r="G46" s="113"/>
      <c r="H46" s="123"/>
    </row>
    <row r="47" spans="1:8" ht="16.2" thickBot="1">
      <c r="A47" s="112"/>
      <c r="B47" s="113"/>
      <c r="C47" s="113"/>
      <c r="D47" s="113"/>
      <c r="E47" s="113"/>
      <c r="F47" s="113"/>
      <c r="G47" s="113"/>
      <c r="H47" s="123"/>
    </row>
    <row r="48" spans="1:8" ht="16.2" thickBot="1">
      <c r="A48" s="112"/>
      <c r="B48" s="113"/>
      <c r="C48" s="113"/>
      <c r="D48" s="113"/>
      <c r="E48" s="113"/>
      <c r="F48" s="113"/>
      <c r="G48" s="113"/>
      <c r="H48" s="123"/>
    </row>
    <row r="49" spans="1:8" ht="16.2" thickBot="1">
      <c r="A49" s="112"/>
      <c r="B49" s="113"/>
      <c r="C49" s="113"/>
      <c r="D49" s="113"/>
      <c r="E49" s="113"/>
      <c r="F49" s="113"/>
      <c r="G49" s="113"/>
      <c r="H49" s="123"/>
    </row>
    <row r="50" spans="1:8" ht="16.2" thickBot="1">
      <c r="A50" s="112"/>
      <c r="B50" s="113"/>
      <c r="C50" s="113"/>
      <c r="D50" s="113"/>
      <c r="E50" s="113"/>
      <c r="F50" s="113"/>
      <c r="G50" s="113"/>
      <c r="H50" s="123"/>
    </row>
    <row r="51" spans="1:8" ht="16.2" thickBot="1">
      <c r="A51" s="112"/>
      <c r="B51" s="113"/>
      <c r="C51" s="113"/>
      <c r="D51" s="113"/>
      <c r="E51" s="113"/>
      <c r="F51" s="113"/>
      <c r="G51" s="113"/>
      <c r="H51" s="123"/>
    </row>
    <row r="52" spans="1:8" ht="16.2" thickBot="1">
      <c r="A52" s="112"/>
      <c r="B52" s="113"/>
      <c r="C52" s="113"/>
      <c r="D52" s="113"/>
      <c r="E52" s="113"/>
      <c r="F52" s="113"/>
      <c r="G52" s="113"/>
      <c r="H52" s="123"/>
    </row>
    <row r="53" spans="1:8" ht="16.2" thickBot="1">
      <c r="A53" s="112"/>
      <c r="B53" s="113"/>
      <c r="C53" s="113"/>
      <c r="D53" s="113"/>
      <c r="E53" s="113"/>
      <c r="F53" s="113"/>
      <c r="G53" s="113"/>
      <c r="H53" s="123"/>
    </row>
    <row r="54" spans="1:8" ht="16.2" thickBot="1">
      <c r="A54" s="112"/>
      <c r="B54" s="113"/>
      <c r="C54" s="113"/>
      <c r="D54" s="113"/>
      <c r="E54" s="113"/>
      <c r="F54" s="113"/>
      <c r="G54" s="113"/>
      <c r="H54" s="123"/>
    </row>
    <row r="55" spans="1:8" ht="16.2" thickBot="1">
      <c r="A55" s="112"/>
      <c r="B55" s="113"/>
      <c r="C55" s="113"/>
      <c r="D55" s="113"/>
      <c r="E55" s="113"/>
      <c r="F55" s="113"/>
      <c r="G55" s="113"/>
      <c r="H55" s="123"/>
    </row>
    <row r="56" spans="1:8" ht="16.2" thickBot="1">
      <c r="A56" s="112"/>
      <c r="B56" s="113"/>
      <c r="C56" s="113"/>
      <c r="D56" s="113"/>
      <c r="E56" s="113"/>
      <c r="F56" s="113"/>
      <c r="G56" s="113"/>
      <c r="H56" s="123"/>
    </row>
    <row r="57" spans="1:8" ht="16.2" thickBot="1">
      <c r="A57" s="112"/>
      <c r="B57" s="113"/>
      <c r="C57" s="113"/>
      <c r="D57" s="113"/>
      <c r="E57" s="113"/>
      <c r="F57" s="113"/>
      <c r="G57" s="113"/>
      <c r="H57" s="123"/>
    </row>
    <row r="58" spans="1:8" ht="16.2" thickBot="1">
      <c r="A58" s="112"/>
      <c r="B58" s="113"/>
      <c r="C58" s="113"/>
      <c r="D58" s="113"/>
      <c r="E58" s="113"/>
      <c r="F58" s="113"/>
      <c r="G58" s="113"/>
      <c r="H58" s="123"/>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5"/>
  <sheetViews>
    <sheetView workbookViewId="0">
      <selection activeCell="B17" sqref="B17"/>
    </sheetView>
  </sheetViews>
  <sheetFormatPr defaultRowHeight="14.4"/>
  <cols>
    <col min="1" max="1" width="35.88671875" bestFit="1" customWidth="1"/>
    <col min="2" max="2" width="62.21875" bestFit="1" customWidth="1"/>
    <col min="3" max="3" width="61.5546875" customWidth="1"/>
  </cols>
  <sheetData>
    <row r="1" spans="1:6" ht="16.2" thickBot="1">
      <c r="A1" t="s">
        <v>2078</v>
      </c>
      <c r="B1" t="s">
        <v>2600</v>
      </c>
      <c r="C1" s="111" t="s">
        <v>2261</v>
      </c>
      <c r="D1" t="s">
        <v>2073</v>
      </c>
      <c r="E1" t="s">
        <v>2075</v>
      </c>
    </row>
    <row r="2" spans="1:6">
      <c r="A2" t="s">
        <v>2706</v>
      </c>
      <c r="B2" s="132" t="s">
        <v>2711</v>
      </c>
      <c r="C2" t="s">
        <v>2719</v>
      </c>
      <c r="D2" s="121" t="s">
        <v>2729</v>
      </c>
      <c r="F2" t="str">
        <f>D2&amp;" = models.DecimalField('"&amp;A2&amp;"',max_digits=10,decimal_places=4,default=0.0000)"</f>
        <v>noanr = models.DecimalField('净经营资产净利率',max_digits=10,decimal_places=4,default=0.0000)</v>
      </c>
    </row>
    <row r="3" spans="1:6">
      <c r="A3" t="s">
        <v>2732</v>
      </c>
      <c r="B3" s="132" t="s">
        <v>2708</v>
      </c>
      <c r="C3" t="s">
        <v>2720</v>
      </c>
      <c r="D3" s="121" t="s">
        <v>2727</v>
      </c>
      <c r="F3" t="str">
        <f t="shared" ref="F3:F10" si="0">D3&amp;" = models.DecimalField('"&amp;A3&amp;"',max_digits=10,decimal_places=4,default=0.0000)"</f>
        <v>nouar = models.DecimalField('扣除未使用资产后净经营资产净利率',max_digits=10,decimal_places=4,default=0.0000)</v>
      </c>
    </row>
    <row r="4" spans="1:6">
      <c r="A4" t="s">
        <v>2734</v>
      </c>
      <c r="B4" t="s">
        <v>2709</v>
      </c>
      <c r="C4" t="s">
        <v>2721</v>
      </c>
      <c r="D4" s="121" t="s">
        <v>2735</v>
      </c>
      <c r="F4" t="str">
        <f t="shared" si="0"/>
        <v>sonp = models.DecimalField('销售税后经营净利润',max_digits=10,decimal_places=4,default=0.0000)</v>
      </c>
    </row>
    <row r="5" spans="1:6">
      <c r="A5" t="s">
        <v>2710</v>
      </c>
      <c r="B5" t="s">
        <v>2736</v>
      </c>
      <c r="C5" t="s">
        <v>2722</v>
      </c>
      <c r="D5" s="121" t="s">
        <v>2728</v>
      </c>
      <c r="F5" t="str">
        <f t="shared" si="0"/>
        <v>noat = models.DecimalField('净经营资产周转次数',max_digits=10,decimal_places=4,default=0.0000)</v>
      </c>
    </row>
    <row r="6" spans="1:6">
      <c r="A6" t="s">
        <v>2712</v>
      </c>
      <c r="B6" t="s">
        <v>2738</v>
      </c>
      <c r="C6" t="s">
        <v>2723</v>
      </c>
      <c r="D6" s="121" t="s">
        <v>2737</v>
      </c>
      <c r="F6" t="str">
        <f t="shared" si="0"/>
        <v>ndir = models.DecimalField('税后净负债利息率',max_digits=10,decimal_places=4,default=0.0000)</v>
      </c>
    </row>
    <row r="7" spans="1:6">
      <c r="A7" t="s">
        <v>2713</v>
      </c>
      <c r="B7" t="s">
        <v>2714</v>
      </c>
      <c r="C7" t="s">
        <v>2724</v>
      </c>
      <c r="D7" s="121" t="s">
        <v>2739</v>
      </c>
      <c r="F7" t="str">
        <f t="shared" si="0"/>
        <v>odr = models.DecimalField('经营差异率',max_digits=10,decimal_places=4,default=0.0000)</v>
      </c>
    </row>
    <row r="8" spans="1:6">
      <c r="A8" t="s">
        <v>2715</v>
      </c>
      <c r="B8" t="s">
        <v>2716</v>
      </c>
      <c r="C8" t="s">
        <v>2725</v>
      </c>
      <c r="D8" s="121" t="s">
        <v>2740</v>
      </c>
      <c r="F8" t="str">
        <f t="shared" si="0"/>
        <v>nfl = models.DecimalField('净财务杠杆',max_digits=10,decimal_places=4,default=0.0000)</v>
      </c>
    </row>
    <row r="9" spans="1:6">
      <c r="A9" t="s">
        <v>2741</v>
      </c>
      <c r="B9" t="s">
        <v>2718</v>
      </c>
      <c r="C9" t="s">
        <v>2726</v>
      </c>
      <c r="D9" s="121" t="s">
        <v>2730</v>
      </c>
      <c r="F9" t="str">
        <f t="shared" si="0"/>
        <v>lcr = models.DecimalField('杠杆贡献率',max_digits=10,decimal_places=4,default=0.0000)</v>
      </c>
    </row>
    <row r="10" spans="1:6">
      <c r="A10" t="s">
        <v>2583</v>
      </c>
      <c r="B10" t="s">
        <v>2717</v>
      </c>
      <c r="C10" t="s">
        <v>2597</v>
      </c>
      <c r="D10" s="121" t="s">
        <v>2742</v>
      </c>
      <c r="F10" t="str">
        <f t="shared" si="0"/>
        <v>enr = models.DecimalField('权益净利率',max_digits=10,decimal_places=4,default=0.0000)</v>
      </c>
    </row>
    <row r="11" spans="1:6">
      <c r="D11" s="121"/>
    </row>
    <row r="12" spans="1:6">
      <c r="D12" s="121"/>
    </row>
    <row r="13" spans="1:6">
      <c r="D13" s="121"/>
    </row>
    <row r="14" spans="1:6">
      <c r="D14" s="121"/>
    </row>
    <row r="15" spans="1:6">
      <c r="D15" s="121"/>
    </row>
  </sheetData>
  <phoneticPr fontId="3" type="noConversion"/>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27" sqref="E27"/>
    </sheetView>
  </sheetViews>
  <sheetFormatPr defaultRowHeight="14.4"/>
  <cols>
    <col min="1" max="1" width="5.5546875" bestFit="1" customWidth="1"/>
    <col min="2" max="2" width="17.77734375" customWidth="1"/>
    <col min="3" max="3" width="10.44140625" bestFit="1" customWidth="1"/>
    <col min="4" max="4" width="9.5546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638</v>
      </c>
      <c r="C5" s="113" t="s">
        <v>645</v>
      </c>
      <c r="D5" s="113" t="s">
        <v>629</v>
      </c>
      <c r="E5" s="113" t="s">
        <v>630</v>
      </c>
    </row>
    <row r="6" spans="1:5" ht="16.2" thickBot="1">
      <c r="A6" s="112">
        <v>5</v>
      </c>
      <c r="B6" s="113" t="s">
        <v>639</v>
      </c>
      <c r="C6" s="113" t="s">
        <v>277</v>
      </c>
      <c r="D6" s="113" t="s">
        <v>636</v>
      </c>
      <c r="E6" s="113" t="s">
        <v>631</v>
      </c>
    </row>
    <row r="7" spans="1:5" ht="16.2" thickBot="1">
      <c r="A7" s="112">
        <v>6</v>
      </c>
      <c r="B7" s="113" t="s">
        <v>640</v>
      </c>
      <c r="C7" s="113" t="s">
        <v>277</v>
      </c>
      <c r="D7" s="113" t="s">
        <v>637</v>
      </c>
      <c r="E7" s="113" t="s">
        <v>632</v>
      </c>
    </row>
    <row r="8" spans="1:5" ht="16.2" thickBot="1">
      <c r="A8" s="112">
        <v>7</v>
      </c>
      <c r="B8" s="113" t="s">
        <v>641</v>
      </c>
      <c r="C8" s="113" t="s">
        <v>633</v>
      </c>
      <c r="D8" s="113" t="s">
        <v>634</v>
      </c>
      <c r="E8" s="113" t="s">
        <v>635</v>
      </c>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7.44140625" customWidth="1"/>
    <col min="3" max="3" width="10.21875" bestFit="1" customWidth="1"/>
    <col min="4" max="4" width="29.21875" bestFit="1"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644</v>
      </c>
      <c r="C2" s="113" t="s">
        <v>645</v>
      </c>
      <c r="D2" s="113" t="s">
        <v>647</v>
      </c>
      <c r="E2" s="113"/>
    </row>
    <row r="3" spans="1:5" ht="16.2" thickBot="1">
      <c r="A3" s="113">
        <v>2</v>
      </c>
      <c r="B3" s="113" t="s">
        <v>648</v>
      </c>
      <c r="C3" s="113" t="s">
        <v>645</v>
      </c>
      <c r="D3" s="113" t="s">
        <v>649</v>
      </c>
      <c r="E3" s="113"/>
    </row>
    <row r="4" spans="1:5" ht="16.2" thickBot="1">
      <c r="A4" s="113">
        <v>3</v>
      </c>
      <c r="B4" s="113" t="s">
        <v>650</v>
      </c>
      <c r="C4" s="113" t="s">
        <v>645</v>
      </c>
      <c r="D4" s="113" t="s">
        <v>651</v>
      </c>
      <c r="E4" s="113"/>
    </row>
    <row r="5" spans="1:5" ht="16.2" thickBot="1">
      <c r="A5" s="113">
        <v>4</v>
      </c>
      <c r="B5" s="113" t="s">
        <v>652</v>
      </c>
      <c r="C5" s="113" t="s">
        <v>645</v>
      </c>
      <c r="D5" s="113" t="s">
        <v>653</v>
      </c>
      <c r="E5" s="113"/>
    </row>
    <row r="6" spans="1:5" ht="16.2" thickBot="1">
      <c r="A6" s="113">
        <v>5</v>
      </c>
      <c r="B6" s="113" t="s">
        <v>654</v>
      </c>
      <c r="C6" s="113" t="s">
        <v>655</v>
      </c>
      <c r="D6" s="113" t="s">
        <v>656</v>
      </c>
      <c r="E6" s="113"/>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5" sqref="E15"/>
    </sheetView>
  </sheetViews>
  <sheetFormatPr defaultRowHeight="14.4"/>
  <cols>
    <col min="2" max="2" width="11.21875" bestFit="1" customWidth="1"/>
    <col min="3" max="3" width="1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31.8" thickBot="1">
      <c r="A5" s="112">
        <v>4</v>
      </c>
      <c r="B5" s="113" t="s">
        <v>660</v>
      </c>
      <c r="C5" s="113" t="s">
        <v>645</v>
      </c>
      <c r="D5" s="113" t="s">
        <v>629</v>
      </c>
      <c r="E5" s="113" t="s">
        <v>657</v>
      </c>
    </row>
    <row r="6" spans="1:5" ht="31.8" thickBot="1">
      <c r="A6" s="112">
        <v>5</v>
      </c>
      <c r="B6" s="113" t="s">
        <v>661</v>
      </c>
      <c r="C6" s="113" t="s">
        <v>277</v>
      </c>
      <c r="D6" s="113" t="s">
        <v>636</v>
      </c>
      <c r="E6" s="113" t="s">
        <v>658</v>
      </c>
    </row>
    <row r="7" spans="1:5" ht="31.8" thickBot="1">
      <c r="A7" s="112">
        <v>6</v>
      </c>
      <c r="B7" s="113" t="s">
        <v>662</v>
      </c>
      <c r="C7" s="113" t="s">
        <v>277</v>
      </c>
      <c r="D7" s="113" t="s">
        <v>637</v>
      </c>
      <c r="E7" s="113" t="s">
        <v>659</v>
      </c>
    </row>
    <row r="8" spans="1:5" ht="16.2" thickBot="1">
      <c r="A8" s="112">
        <v>7</v>
      </c>
      <c r="B8" s="113" t="s">
        <v>663</v>
      </c>
      <c r="C8" s="113" t="s">
        <v>633</v>
      </c>
      <c r="D8" s="113" t="s">
        <v>634</v>
      </c>
      <c r="E8" s="113" t="s">
        <v>635</v>
      </c>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defaultRowHeight="14.4"/>
  <cols>
    <col min="2" max="2" width="28.6640625" customWidth="1"/>
    <col min="3" max="3" width="30.21875" customWidth="1"/>
    <col min="4" max="4" width="29.77734375" customWidth="1"/>
  </cols>
  <sheetData>
    <row r="1" spans="1:5" ht="16.2" thickBot="1">
      <c r="A1" s="110" t="s">
        <v>261</v>
      </c>
      <c r="B1" s="111" t="s">
        <v>262</v>
      </c>
      <c r="C1" s="111" t="s">
        <v>263</v>
      </c>
      <c r="D1" s="111" t="s">
        <v>264</v>
      </c>
      <c r="E1" s="111" t="s">
        <v>265</v>
      </c>
    </row>
    <row r="2" spans="1:5" ht="16.2" thickBot="1">
      <c r="A2" s="113">
        <v>1</v>
      </c>
      <c r="B2" s="113" t="s">
        <v>664</v>
      </c>
      <c r="C2" s="113" t="s">
        <v>645</v>
      </c>
      <c r="D2" s="113" t="s">
        <v>665</v>
      </c>
      <c r="E2" s="113"/>
    </row>
    <row r="3" spans="1:5" ht="16.2" thickBot="1">
      <c r="A3" s="113">
        <v>2</v>
      </c>
      <c r="B3" s="113" t="s">
        <v>666</v>
      </c>
      <c r="C3" s="113" t="s">
        <v>645</v>
      </c>
      <c r="D3" s="113" t="s">
        <v>672</v>
      </c>
      <c r="E3" s="113"/>
    </row>
    <row r="4" spans="1:5" ht="16.2" thickBot="1">
      <c r="A4" s="113">
        <v>3</v>
      </c>
      <c r="B4" s="113" t="s">
        <v>667</v>
      </c>
      <c r="C4" s="113" t="s">
        <v>645</v>
      </c>
      <c r="D4" s="113" t="s">
        <v>670</v>
      </c>
      <c r="E4" s="113"/>
    </row>
    <row r="5" spans="1:5" ht="16.2" thickBot="1">
      <c r="A5" s="113">
        <v>4</v>
      </c>
      <c r="B5" s="113" t="s">
        <v>668</v>
      </c>
      <c r="C5" s="113" t="s">
        <v>645</v>
      </c>
      <c r="D5" s="113" t="s">
        <v>279</v>
      </c>
      <c r="E5" s="113"/>
    </row>
    <row r="6" spans="1:5" ht="16.2" thickBot="1">
      <c r="A6" s="113">
        <v>5</v>
      </c>
      <c r="B6" s="113" t="s">
        <v>673</v>
      </c>
      <c r="C6" s="113" t="s">
        <v>645</v>
      </c>
      <c r="D6" s="113" t="s">
        <v>671</v>
      </c>
      <c r="E6" s="113"/>
    </row>
    <row r="7" spans="1:5" ht="31.8" thickBot="1">
      <c r="A7" s="113">
        <v>6</v>
      </c>
      <c r="B7" s="113" t="s">
        <v>674</v>
      </c>
      <c r="C7" s="113" t="s">
        <v>645</v>
      </c>
      <c r="D7" s="113" t="s">
        <v>675</v>
      </c>
      <c r="E7" s="113"/>
    </row>
    <row r="8" spans="1:5" ht="16.2" thickBot="1">
      <c r="A8" s="113">
        <v>7</v>
      </c>
      <c r="B8" s="113" t="s">
        <v>676</v>
      </c>
      <c r="C8" s="113" t="s">
        <v>645</v>
      </c>
      <c r="D8" s="113" t="s">
        <v>669</v>
      </c>
      <c r="E8" s="113"/>
    </row>
    <row r="9" spans="1:5" ht="16.2" thickBot="1">
      <c r="A9" s="113">
        <v>8</v>
      </c>
      <c r="B9" s="113" t="s">
        <v>677</v>
      </c>
      <c r="C9" s="113" t="s">
        <v>645</v>
      </c>
      <c r="D9" s="113" t="s">
        <v>670</v>
      </c>
      <c r="E9" s="113"/>
    </row>
    <row r="10" spans="1:5" ht="16.2" thickBot="1">
      <c r="A10" s="113">
        <v>9</v>
      </c>
      <c r="B10" s="113" t="s">
        <v>678</v>
      </c>
      <c r="C10" s="113" t="s">
        <v>645</v>
      </c>
      <c r="D10" s="113" t="s">
        <v>671</v>
      </c>
      <c r="E10" s="113"/>
    </row>
    <row r="11" spans="1:5" ht="16.2" thickBot="1">
      <c r="A11" s="113">
        <v>10</v>
      </c>
      <c r="B11" s="113" t="s">
        <v>679</v>
      </c>
      <c r="C11" s="113" t="s">
        <v>645</v>
      </c>
      <c r="D11" s="113" t="s">
        <v>653</v>
      </c>
      <c r="E11" s="113"/>
    </row>
  </sheetData>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2" max="2" width="21.21875" customWidth="1"/>
    <col min="3" max="3" width="14.33203125" customWidth="1"/>
    <col min="5" max="5" width="47.88671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680</v>
      </c>
      <c r="C5" s="113" t="s">
        <v>645</v>
      </c>
      <c r="D5" s="113" t="s">
        <v>629</v>
      </c>
      <c r="E5" s="113" t="s">
        <v>684</v>
      </c>
    </row>
    <row r="6" spans="1:5" ht="16.2" thickBot="1">
      <c r="A6" s="112">
        <v>5</v>
      </c>
      <c r="B6" s="113" t="s">
        <v>681</v>
      </c>
      <c r="C6" s="113" t="s">
        <v>277</v>
      </c>
      <c r="D6" s="113" t="s">
        <v>636</v>
      </c>
      <c r="E6" s="113" t="s">
        <v>685</v>
      </c>
    </row>
    <row r="7" spans="1:5" ht="16.2" thickBot="1">
      <c r="A7" s="112">
        <v>6</v>
      </c>
      <c r="B7" s="113" t="s">
        <v>682</v>
      </c>
      <c r="C7" s="113" t="s">
        <v>277</v>
      </c>
      <c r="D7" s="113" t="s">
        <v>637</v>
      </c>
      <c r="E7" s="113" t="s">
        <v>686</v>
      </c>
    </row>
    <row r="8" spans="1:5" ht="16.2" thickBot="1">
      <c r="A8" s="112">
        <v>7</v>
      </c>
      <c r="B8" s="113" t="s">
        <v>683</v>
      </c>
      <c r="C8" s="113" t="s">
        <v>633</v>
      </c>
      <c r="D8" s="113" t="s">
        <v>634</v>
      </c>
      <c r="E8" s="113" t="s">
        <v>635</v>
      </c>
    </row>
  </sheetData>
  <phoneticPr fontId="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5" sqref="D15"/>
    </sheetView>
  </sheetViews>
  <sheetFormatPr defaultRowHeight="14.4"/>
  <cols>
    <col min="2" max="2" width="21.5546875" customWidth="1"/>
    <col min="3" max="3" width="17.88671875" customWidth="1"/>
    <col min="5" max="5" width="72.5546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687</v>
      </c>
      <c r="C5" s="113" t="s">
        <v>645</v>
      </c>
      <c r="D5" s="113" t="s">
        <v>629</v>
      </c>
      <c r="E5" s="113" t="s">
        <v>691</v>
      </c>
    </row>
    <row r="6" spans="1:5" ht="16.2" thickBot="1">
      <c r="A6" s="112">
        <v>5</v>
      </c>
      <c r="B6" s="113" t="s">
        <v>688</v>
      </c>
      <c r="C6" s="113" t="s">
        <v>277</v>
      </c>
      <c r="D6" s="113" t="s">
        <v>636</v>
      </c>
      <c r="E6" s="113" t="s">
        <v>692</v>
      </c>
    </row>
    <row r="7" spans="1:5" ht="16.2" thickBot="1">
      <c r="A7" s="112">
        <v>6</v>
      </c>
      <c r="B7" s="113" t="s">
        <v>689</v>
      </c>
      <c r="C7" s="113" t="s">
        <v>277</v>
      </c>
      <c r="D7" s="113" t="s">
        <v>637</v>
      </c>
      <c r="E7" s="113" t="s">
        <v>693</v>
      </c>
    </row>
    <row r="8" spans="1:5" ht="16.2" thickBot="1">
      <c r="A8" s="112">
        <v>7</v>
      </c>
      <c r="B8" s="113" t="s">
        <v>690</v>
      </c>
      <c r="C8" s="113" t="s">
        <v>754</v>
      </c>
      <c r="D8" s="113" t="s">
        <v>634</v>
      </c>
      <c r="E8" s="113" t="s">
        <v>635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0"/>
  <sheetViews>
    <sheetView showZeros="0" topLeftCell="A31" zoomScaleNormal="100" zoomScaleSheetLayoutView="100" workbookViewId="0">
      <selection activeCell="C36" sqref="C36"/>
    </sheetView>
  </sheetViews>
  <sheetFormatPr defaultColWidth="10.109375" defaultRowHeight="15"/>
  <cols>
    <col min="1" max="1" width="48.21875" style="1" customWidth="1"/>
    <col min="2" max="2" width="11.21875" style="32" customWidth="1"/>
    <col min="3" max="3" width="24.88671875" style="32" customWidth="1"/>
    <col min="4" max="4" width="25.21875" style="67" customWidth="1"/>
    <col min="5" max="5" width="11.88671875" style="1" customWidth="1"/>
    <col min="6" max="256" width="10.109375" style="1"/>
    <col min="257" max="257" width="48.21875" style="1" customWidth="1"/>
    <col min="258" max="258" width="11.21875" style="1" customWidth="1"/>
    <col min="259" max="259" width="24.88671875" style="1" customWidth="1"/>
    <col min="260" max="260" width="25.21875" style="1" customWidth="1"/>
    <col min="261" max="261" width="11.88671875" style="1" customWidth="1"/>
    <col min="262" max="512" width="10.109375" style="1"/>
    <col min="513" max="513" width="48.21875" style="1" customWidth="1"/>
    <col min="514" max="514" width="11.21875" style="1" customWidth="1"/>
    <col min="515" max="515" width="24.88671875" style="1" customWidth="1"/>
    <col min="516" max="516" width="25.21875" style="1" customWidth="1"/>
    <col min="517" max="517" width="11.88671875" style="1" customWidth="1"/>
    <col min="518" max="768" width="10.109375" style="1"/>
    <col min="769" max="769" width="48.21875" style="1" customWidth="1"/>
    <col min="770" max="770" width="11.21875" style="1" customWidth="1"/>
    <col min="771" max="771" width="24.88671875" style="1" customWidth="1"/>
    <col min="772" max="772" width="25.21875" style="1" customWidth="1"/>
    <col min="773" max="773" width="11.88671875" style="1" customWidth="1"/>
    <col min="774" max="1024" width="10.109375" style="1"/>
    <col min="1025" max="1025" width="48.21875" style="1" customWidth="1"/>
    <col min="1026" max="1026" width="11.21875" style="1" customWidth="1"/>
    <col min="1027" max="1027" width="24.88671875" style="1" customWidth="1"/>
    <col min="1028" max="1028" width="25.21875" style="1" customWidth="1"/>
    <col min="1029" max="1029" width="11.88671875" style="1" customWidth="1"/>
    <col min="1030" max="1280" width="10.109375" style="1"/>
    <col min="1281" max="1281" width="48.21875" style="1" customWidth="1"/>
    <col min="1282" max="1282" width="11.21875" style="1" customWidth="1"/>
    <col min="1283" max="1283" width="24.88671875" style="1" customWidth="1"/>
    <col min="1284" max="1284" width="25.21875" style="1" customWidth="1"/>
    <col min="1285" max="1285" width="11.88671875" style="1" customWidth="1"/>
    <col min="1286" max="1536" width="10.109375" style="1"/>
    <col min="1537" max="1537" width="48.21875" style="1" customWidth="1"/>
    <col min="1538" max="1538" width="11.21875" style="1" customWidth="1"/>
    <col min="1539" max="1539" width="24.88671875" style="1" customWidth="1"/>
    <col min="1540" max="1540" width="25.21875" style="1" customWidth="1"/>
    <col min="1541" max="1541" width="11.88671875" style="1" customWidth="1"/>
    <col min="1542" max="1792" width="10.109375" style="1"/>
    <col min="1793" max="1793" width="48.21875" style="1" customWidth="1"/>
    <col min="1794" max="1794" width="11.21875" style="1" customWidth="1"/>
    <col min="1795" max="1795" width="24.88671875" style="1" customWidth="1"/>
    <col min="1796" max="1796" width="25.21875" style="1" customWidth="1"/>
    <col min="1797" max="1797" width="11.88671875" style="1" customWidth="1"/>
    <col min="1798" max="2048" width="10.109375" style="1"/>
    <col min="2049" max="2049" width="48.21875" style="1" customWidth="1"/>
    <col min="2050" max="2050" width="11.21875" style="1" customWidth="1"/>
    <col min="2051" max="2051" width="24.88671875" style="1" customWidth="1"/>
    <col min="2052" max="2052" width="25.21875" style="1" customWidth="1"/>
    <col min="2053" max="2053" width="11.88671875" style="1" customWidth="1"/>
    <col min="2054" max="2304" width="10.109375" style="1"/>
    <col min="2305" max="2305" width="48.21875" style="1" customWidth="1"/>
    <col min="2306" max="2306" width="11.21875" style="1" customWidth="1"/>
    <col min="2307" max="2307" width="24.88671875" style="1" customWidth="1"/>
    <col min="2308" max="2308" width="25.21875" style="1" customWidth="1"/>
    <col min="2309" max="2309" width="11.88671875" style="1" customWidth="1"/>
    <col min="2310" max="2560" width="10.109375" style="1"/>
    <col min="2561" max="2561" width="48.21875" style="1" customWidth="1"/>
    <col min="2562" max="2562" width="11.21875" style="1" customWidth="1"/>
    <col min="2563" max="2563" width="24.88671875" style="1" customWidth="1"/>
    <col min="2564" max="2564" width="25.21875" style="1" customWidth="1"/>
    <col min="2565" max="2565" width="11.88671875" style="1" customWidth="1"/>
    <col min="2566" max="2816" width="10.109375" style="1"/>
    <col min="2817" max="2817" width="48.21875" style="1" customWidth="1"/>
    <col min="2818" max="2818" width="11.21875" style="1" customWidth="1"/>
    <col min="2819" max="2819" width="24.88671875" style="1" customWidth="1"/>
    <col min="2820" max="2820" width="25.21875" style="1" customWidth="1"/>
    <col min="2821" max="2821" width="11.88671875" style="1" customWidth="1"/>
    <col min="2822" max="3072" width="10.109375" style="1"/>
    <col min="3073" max="3073" width="48.21875" style="1" customWidth="1"/>
    <col min="3074" max="3074" width="11.21875" style="1" customWidth="1"/>
    <col min="3075" max="3075" width="24.88671875" style="1" customWidth="1"/>
    <col min="3076" max="3076" width="25.21875" style="1" customWidth="1"/>
    <col min="3077" max="3077" width="11.88671875" style="1" customWidth="1"/>
    <col min="3078" max="3328" width="10.109375" style="1"/>
    <col min="3329" max="3329" width="48.21875" style="1" customWidth="1"/>
    <col min="3330" max="3330" width="11.21875" style="1" customWidth="1"/>
    <col min="3331" max="3331" width="24.88671875" style="1" customWidth="1"/>
    <col min="3332" max="3332" width="25.21875" style="1" customWidth="1"/>
    <col min="3333" max="3333" width="11.88671875" style="1" customWidth="1"/>
    <col min="3334" max="3584" width="10.109375" style="1"/>
    <col min="3585" max="3585" width="48.21875" style="1" customWidth="1"/>
    <col min="3586" max="3586" width="11.21875" style="1" customWidth="1"/>
    <col min="3587" max="3587" width="24.88671875" style="1" customWidth="1"/>
    <col min="3588" max="3588" width="25.21875" style="1" customWidth="1"/>
    <col min="3589" max="3589" width="11.88671875" style="1" customWidth="1"/>
    <col min="3590" max="3840" width="10.109375" style="1"/>
    <col min="3841" max="3841" width="48.21875" style="1" customWidth="1"/>
    <col min="3842" max="3842" width="11.21875" style="1" customWidth="1"/>
    <col min="3843" max="3843" width="24.88671875" style="1" customWidth="1"/>
    <col min="3844" max="3844" width="25.21875" style="1" customWidth="1"/>
    <col min="3845" max="3845" width="11.88671875" style="1" customWidth="1"/>
    <col min="3846" max="4096" width="10.109375" style="1"/>
    <col min="4097" max="4097" width="48.21875" style="1" customWidth="1"/>
    <col min="4098" max="4098" width="11.21875" style="1" customWidth="1"/>
    <col min="4099" max="4099" width="24.88671875" style="1" customWidth="1"/>
    <col min="4100" max="4100" width="25.21875" style="1" customWidth="1"/>
    <col min="4101" max="4101" width="11.88671875" style="1" customWidth="1"/>
    <col min="4102" max="4352" width="10.109375" style="1"/>
    <col min="4353" max="4353" width="48.21875" style="1" customWidth="1"/>
    <col min="4354" max="4354" width="11.21875" style="1" customWidth="1"/>
    <col min="4355" max="4355" width="24.88671875" style="1" customWidth="1"/>
    <col min="4356" max="4356" width="25.21875" style="1" customWidth="1"/>
    <col min="4357" max="4357" width="11.88671875" style="1" customWidth="1"/>
    <col min="4358" max="4608" width="10.109375" style="1"/>
    <col min="4609" max="4609" width="48.21875" style="1" customWidth="1"/>
    <col min="4610" max="4610" width="11.21875" style="1" customWidth="1"/>
    <col min="4611" max="4611" width="24.88671875" style="1" customWidth="1"/>
    <col min="4612" max="4612" width="25.21875" style="1" customWidth="1"/>
    <col min="4613" max="4613" width="11.88671875" style="1" customWidth="1"/>
    <col min="4614" max="4864" width="10.109375" style="1"/>
    <col min="4865" max="4865" width="48.21875" style="1" customWidth="1"/>
    <col min="4866" max="4866" width="11.21875" style="1" customWidth="1"/>
    <col min="4867" max="4867" width="24.88671875" style="1" customWidth="1"/>
    <col min="4868" max="4868" width="25.21875" style="1" customWidth="1"/>
    <col min="4869" max="4869" width="11.88671875" style="1" customWidth="1"/>
    <col min="4870" max="5120" width="10.109375" style="1"/>
    <col min="5121" max="5121" width="48.21875" style="1" customWidth="1"/>
    <col min="5122" max="5122" width="11.21875" style="1" customWidth="1"/>
    <col min="5123" max="5123" width="24.88671875" style="1" customWidth="1"/>
    <col min="5124" max="5124" width="25.21875" style="1" customWidth="1"/>
    <col min="5125" max="5125" width="11.88671875" style="1" customWidth="1"/>
    <col min="5126" max="5376" width="10.109375" style="1"/>
    <col min="5377" max="5377" width="48.21875" style="1" customWidth="1"/>
    <col min="5378" max="5378" width="11.21875" style="1" customWidth="1"/>
    <col min="5379" max="5379" width="24.88671875" style="1" customWidth="1"/>
    <col min="5380" max="5380" width="25.21875" style="1" customWidth="1"/>
    <col min="5381" max="5381" width="11.88671875" style="1" customWidth="1"/>
    <col min="5382" max="5632" width="10.109375" style="1"/>
    <col min="5633" max="5633" width="48.21875" style="1" customWidth="1"/>
    <col min="5634" max="5634" width="11.21875" style="1" customWidth="1"/>
    <col min="5635" max="5635" width="24.88671875" style="1" customWidth="1"/>
    <col min="5636" max="5636" width="25.21875" style="1" customWidth="1"/>
    <col min="5637" max="5637" width="11.88671875" style="1" customWidth="1"/>
    <col min="5638" max="5888" width="10.109375" style="1"/>
    <col min="5889" max="5889" width="48.21875" style="1" customWidth="1"/>
    <col min="5890" max="5890" width="11.21875" style="1" customWidth="1"/>
    <col min="5891" max="5891" width="24.88671875" style="1" customWidth="1"/>
    <col min="5892" max="5892" width="25.21875" style="1" customWidth="1"/>
    <col min="5893" max="5893" width="11.88671875" style="1" customWidth="1"/>
    <col min="5894" max="6144" width="10.109375" style="1"/>
    <col min="6145" max="6145" width="48.21875" style="1" customWidth="1"/>
    <col min="6146" max="6146" width="11.21875" style="1" customWidth="1"/>
    <col min="6147" max="6147" width="24.88671875" style="1" customWidth="1"/>
    <col min="6148" max="6148" width="25.21875" style="1" customWidth="1"/>
    <col min="6149" max="6149" width="11.88671875" style="1" customWidth="1"/>
    <col min="6150" max="6400" width="10.109375" style="1"/>
    <col min="6401" max="6401" width="48.21875" style="1" customWidth="1"/>
    <col min="6402" max="6402" width="11.21875" style="1" customWidth="1"/>
    <col min="6403" max="6403" width="24.88671875" style="1" customWidth="1"/>
    <col min="6404" max="6404" width="25.21875" style="1" customWidth="1"/>
    <col min="6405" max="6405" width="11.88671875" style="1" customWidth="1"/>
    <col min="6406" max="6656" width="10.109375" style="1"/>
    <col min="6657" max="6657" width="48.21875" style="1" customWidth="1"/>
    <col min="6658" max="6658" width="11.21875" style="1" customWidth="1"/>
    <col min="6659" max="6659" width="24.88671875" style="1" customWidth="1"/>
    <col min="6660" max="6660" width="25.21875" style="1" customWidth="1"/>
    <col min="6661" max="6661" width="11.88671875" style="1" customWidth="1"/>
    <col min="6662" max="6912" width="10.109375" style="1"/>
    <col min="6913" max="6913" width="48.21875" style="1" customWidth="1"/>
    <col min="6914" max="6914" width="11.21875" style="1" customWidth="1"/>
    <col min="6915" max="6915" width="24.88671875" style="1" customWidth="1"/>
    <col min="6916" max="6916" width="25.21875" style="1" customWidth="1"/>
    <col min="6917" max="6917" width="11.88671875" style="1" customWidth="1"/>
    <col min="6918" max="7168" width="10.109375" style="1"/>
    <col min="7169" max="7169" width="48.21875" style="1" customWidth="1"/>
    <col min="7170" max="7170" width="11.21875" style="1" customWidth="1"/>
    <col min="7171" max="7171" width="24.88671875" style="1" customWidth="1"/>
    <col min="7172" max="7172" width="25.21875" style="1" customWidth="1"/>
    <col min="7173" max="7173" width="11.88671875" style="1" customWidth="1"/>
    <col min="7174" max="7424" width="10.109375" style="1"/>
    <col min="7425" max="7425" width="48.21875" style="1" customWidth="1"/>
    <col min="7426" max="7426" width="11.21875" style="1" customWidth="1"/>
    <col min="7427" max="7427" width="24.88671875" style="1" customWidth="1"/>
    <col min="7428" max="7428" width="25.21875" style="1" customWidth="1"/>
    <col min="7429" max="7429" width="11.88671875" style="1" customWidth="1"/>
    <col min="7430" max="7680" width="10.109375" style="1"/>
    <col min="7681" max="7681" width="48.21875" style="1" customWidth="1"/>
    <col min="7682" max="7682" width="11.21875" style="1" customWidth="1"/>
    <col min="7683" max="7683" width="24.88671875" style="1" customWidth="1"/>
    <col min="7684" max="7684" width="25.21875" style="1" customWidth="1"/>
    <col min="7685" max="7685" width="11.88671875" style="1" customWidth="1"/>
    <col min="7686" max="7936" width="10.109375" style="1"/>
    <col min="7937" max="7937" width="48.21875" style="1" customWidth="1"/>
    <col min="7938" max="7938" width="11.21875" style="1" customWidth="1"/>
    <col min="7939" max="7939" width="24.88671875" style="1" customWidth="1"/>
    <col min="7940" max="7940" width="25.21875" style="1" customWidth="1"/>
    <col min="7941" max="7941" width="11.88671875" style="1" customWidth="1"/>
    <col min="7942" max="8192" width="10.109375" style="1"/>
    <col min="8193" max="8193" width="48.21875" style="1" customWidth="1"/>
    <col min="8194" max="8194" width="11.21875" style="1" customWidth="1"/>
    <col min="8195" max="8195" width="24.88671875" style="1" customWidth="1"/>
    <col min="8196" max="8196" width="25.21875" style="1" customWidth="1"/>
    <col min="8197" max="8197" width="11.88671875" style="1" customWidth="1"/>
    <col min="8198" max="8448" width="10.109375" style="1"/>
    <col min="8449" max="8449" width="48.21875" style="1" customWidth="1"/>
    <col min="8450" max="8450" width="11.21875" style="1" customWidth="1"/>
    <col min="8451" max="8451" width="24.88671875" style="1" customWidth="1"/>
    <col min="8452" max="8452" width="25.21875" style="1" customWidth="1"/>
    <col min="8453" max="8453" width="11.88671875" style="1" customWidth="1"/>
    <col min="8454" max="8704" width="10.109375" style="1"/>
    <col min="8705" max="8705" width="48.21875" style="1" customWidth="1"/>
    <col min="8706" max="8706" width="11.21875" style="1" customWidth="1"/>
    <col min="8707" max="8707" width="24.88671875" style="1" customWidth="1"/>
    <col min="8708" max="8708" width="25.21875" style="1" customWidth="1"/>
    <col min="8709" max="8709" width="11.88671875" style="1" customWidth="1"/>
    <col min="8710" max="8960" width="10.109375" style="1"/>
    <col min="8961" max="8961" width="48.21875" style="1" customWidth="1"/>
    <col min="8962" max="8962" width="11.21875" style="1" customWidth="1"/>
    <col min="8963" max="8963" width="24.88671875" style="1" customWidth="1"/>
    <col min="8964" max="8964" width="25.21875" style="1" customWidth="1"/>
    <col min="8965" max="8965" width="11.88671875" style="1" customWidth="1"/>
    <col min="8966" max="9216" width="10.109375" style="1"/>
    <col min="9217" max="9217" width="48.21875" style="1" customWidth="1"/>
    <col min="9218" max="9218" width="11.21875" style="1" customWidth="1"/>
    <col min="9219" max="9219" width="24.88671875" style="1" customWidth="1"/>
    <col min="9220" max="9220" width="25.21875" style="1" customWidth="1"/>
    <col min="9221" max="9221" width="11.88671875" style="1" customWidth="1"/>
    <col min="9222" max="9472" width="10.109375" style="1"/>
    <col min="9473" max="9473" width="48.21875" style="1" customWidth="1"/>
    <col min="9474" max="9474" width="11.21875" style="1" customWidth="1"/>
    <col min="9475" max="9475" width="24.88671875" style="1" customWidth="1"/>
    <col min="9476" max="9476" width="25.21875" style="1" customWidth="1"/>
    <col min="9477" max="9477" width="11.88671875" style="1" customWidth="1"/>
    <col min="9478" max="9728" width="10.109375" style="1"/>
    <col min="9729" max="9729" width="48.21875" style="1" customWidth="1"/>
    <col min="9730" max="9730" width="11.21875" style="1" customWidth="1"/>
    <col min="9731" max="9731" width="24.88671875" style="1" customWidth="1"/>
    <col min="9732" max="9732" width="25.21875" style="1" customWidth="1"/>
    <col min="9733" max="9733" width="11.88671875" style="1" customWidth="1"/>
    <col min="9734" max="9984" width="10.109375" style="1"/>
    <col min="9985" max="9985" width="48.21875" style="1" customWidth="1"/>
    <col min="9986" max="9986" width="11.21875" style="1" customWidth="1"/>
    <col min="9987" max="9987" width="24.88671875" style="1" customWidth="1"/>
    <col min="9988" max="9988" width="25.21875" style="1" customWidth="1"/>
    <col min="9989" max="9989" width="11.88671875" style="1" customWidth="1"/>
    <col min="9990" max="10240" width="10.109375" style="1"/>
    <col min="10241" max="10241" width="48.21875" style="1" customWidth="1"/>
    <col min="10242" max="10242" width="11.21875" style="1" customWidth="1"/>
    <col min="10243" max="10243" width="24.88671875" style="1" customWidth="1"/>
    <col min="10244" max="10244" width="25.21875" style="1" customWidth="1"/>
    <col min="10245" max="10245" width="11.88671875" style="1" customWidth="1"/>
    <col min="10246" max="10496" width="10.109375" style="1"/>
    <col min="10497" max="10497" width="48.21875" style="1" customWidth="1"/>
    <col min="10498" max="10498" width="11.21875" style="1" customWidth="1"/>
    <col min="10499" max="10499" width="24.88671875" style="1" customWidth="1"/>
    <col min="10500" max="10500" width="25.21875" style="1" customWidth="1"/>
    <col min="10501" max="10501" width="11.88671875" style="1" customWidth="1"/>
    <col min="10502" max="10752" width="10.109375" style="1"/>
    <col min="10753" max="10753" width="48.21875" style="1" customWidth="1"/>
    <col min="10754" max="10754" width="11.21875" style="1" customWidth="1"/>
    <col min="10755" max="10755" width="24.88671875" style="1" customWidth="1"/>
    <col min="10756" max="10756" width="25.21875" style="1" customWidth="1"/>
    <col min="10757" max="10757" width="11.88671875" style="1" customWidth="1"/>
    <col min="10758" max="11008" width="10.109375" style="1"/>
    <col min="11009" max="11009" width="48.21875" style="1" customWidth="1"/>
    <col min="11010" max="11010" width="11.21875" style="1" customWidth="1"/>
    <col min="11011" max="11011" width="24.88671875" style="1" customWidth="1"/>
    <col min="11012" max="11012" width="25.21875" style="1" customWidth="1"/>
    <col min="11013" max="11013" width="11.88671875" style="1" customWidth="1"/>
    <col min="11014" max="11264" width="10.109375" style="1"/>
    <col min="11265" max="11265" width="48.21875" style="1" customWidth="1"/>
    <col min="11266" max="11266" width="11.21875" style="1" customWidth="1"/>
    <col min="11267" max="11267" width="24.88671875" style="1" customWidth="1"/>
    <col min="11268" max="11268" width="25.21875" style="1" customWidth="1"/>
    <col min="11269" max="11269" width="11.88671875" style="1" customWidth="1"/>
    <col min="11270" max="11520" width="10.109375" style="1"/>
    <col min="11521" max="11521" width="48.21875" style="1" customWidth="1"/>
    <col min="11522" max="11522" width="11.21875" style="1" customWidth="1"/>
    <col min="11523" max="11523" width="24.88671875" style="1" customWidth="1"/>
    <col min="11524" max="11524" width="25.21875" style="1" customWidth="1"/>
    <col min="11525" max="11525" width="11.88671875" style="1" customWidth="1"/>
    <col min="11526" max="11776" width="10.109375" style="1"/>
    <col min="11777" max="11777" width="48.21875" style="1" customWidth="1"/>
    <col min="11778" max="11778" width="11.21875" style="1" customWidth="1"/>
    <col min="11779" max="11779" width="24.88671875" style="1" customWidth="1"/>
    <col min="11780" max="11780" width="25.21875" style="1" customWidth="1"/>
    <col min="11781" max="11781" width="11.88671875" style="1" customWidth="1"/>
    <col min="11782" max="12032" width="10.109375" style="1"/>
    <col min="12033" max="12033" width="48.21875" style="1" customWidth="1"/>
    <col min="12034" max="12034" width="11.21875" style="1" customWidth="1"/>
    <col min="12035" max="12035" width="24.88671875" style="1" customWidth="1"/>
    <col min="12036" max="12036" width="25.21875" style="1" customWidth="1"/>
    <col min="12037" max="12037" width="11.88671875" style="1" customWidth="1"/>
    <col min="12038" max="12288" width="10.109375" style="1"/>
    <col min="12289" max="12289" width="48.21875" style="1" customWidth="1"/>
    <col min="12290" max="12290" width="11.21875" style="1" customWidth="1"/>
    <col min="12291" max="12291" width="24.88671875" style="1" customWidth="1"/>
    <col min="12292" max="12292" width="25.21875" style="1" customWidth="1"/>
    <col min="12293" max="12293" width="11.88671875" style="1" customWidth="1"/>
    <col min="12294" max="12544" width="10.109375" style="1"/>
    <col min="12545" max="12545" width="48.21875" style="1" customWidth="1"/>
    <col min="12546" max="12546" width="11.21875" style="1" customWidth="1"/>
    <col min="12547" max="12547" width="24.88671875" style="1" customWidth="1"/>
    <col min="12548" max="12548" width="25.21875" style="1" customWidth="1"/>
    <col min="12549" max="12549" width="11.88671875" style="1" customWidth="1"/>
    <col min="12550" max="12800" width="10.109375" style="1"/>
    <col min="12801" max="12801" width="48.21875" style="1" customWidth="1"/>
    <col min="12802" max="12802" width="11.21875" style="1" customWidth="1"/>
    <col min="12803" max="12803" width="24.88671875" style="1" customWidth="1"/>
    <col min="12804" max="12804" width="25.21875" style="1" customWidth="1"/>
    <col min="12805" max="12805" width="11.88671875" style="1" customWidth="1"/>
    <col min="12806" max="13056" width="10.109375" style="1"/>
    <col min="13057" max="13057" width="48.21875" style="1" customWidth="1"/>
    <col min="13058" max="13058" width="11.21875" style="1" customWidth="1"/>
    <col min="13059" max="13059" width="24.88671875" style="1" customWidth="1"/>
    <col min="13060" max="13060" width="25.21875" style="1" customWidth="1"/>
    <col min="13061" max="13061" width="11.88671875" style="1" customWidth="1"/>
    <col min="13062" max="13312" width="10.109375" style="1"/>
    <col min="13313" max="13313" width="48.21875" style="1" customWidth="1"/>
    <col min="13314" max="13314" width="11.21875" style="1" customWidth="1"/>
    <col min="13315" max="13315" width="24.88671875" style="1" customWidth="1"/>
    <col min="13316" max="13316" width="25.21875" style="1" customWidth="1"/>
    <col min="13317" max="13317" width="11.88671875" style="1" customWidth="1"/>
    <col min="13318" max="13568" width="10.109375" style="1"/>
    <col min="13569" max="13569" width="48.21875" style="1" customWidth="1"/>
    <col min="13570" max="13570" width="11.21875" style="1" customWidth="1"/>
    <col min="13571" max="13571" width="24.88671875" style="1" customWidth="1"/>
    <col min="13572" max="13572" width="25.21875" style="1" customWidth="1"/>
    <col min="13573" max="13573" width="11.88671875" style="1" customWidth="1"/>
    <col min="13574" max="13824" width="10.109375" style="1"/>
    <col min="13825" max="13825" width="48.21875" style="1" customWidth="1"/>
    <col min="13826" max="13826" width="11.21875" style="1" customWidth="1"/>
    <col min="13827" max="13827" width="24.88671875" style="1" customWidth="1"/>
    <col min="13828" max="13828" width="25.21875" style="1" customWidth="1"/>
    <col min="13829" max="13829" width="11.88671875" style="1" customWidth="1"/>
    <col min="13830" max="14080" width="10.109375" style="1"/>
    <col min="14081" max="14081" width="48.21875" style="1" customWidth="1"/>
    <col min="14082" max="14082" width="11.21875" style="1" customWidth="1"/>
    <col min="14083" max="14083" width="24.88671875" style="1" customWidth="1"/>
    <col min="14084" max="14084" width="25.21875" style="1" customWidth="1"/>
    <col min="14085" max="14085" width="11.88671875" style="1" customWidth="1"/>
    <col min="14086" max="14336" width="10.109375" style="1"/>
    <col min="14337" max="14337" width="48.21875" style="1" customWidth="1"/>
    <col min="14338" max="14338" width="11.21875" style="1" customWidth="1"/>
    <col min="14339" max="14339" width="24.88671875" style="1" customWidth="1"/>
    <col min="14340" max="14340" width="25.21875" style="1" customWidth="1"/>
    <col min="14341" max="14341" width="11.88671875" style="1" customWidth="1"/>
    <col min="14342" max="14592" width="10.109375" style="1"/>
    <col min="14593" max="14593" width="48.21875" style="1" customWidth="1"/>
    <col min="14594" max="14594" width="11.21875" style="1" customWidth="1"/>
    <col min="14595" max="14595" width="24.88671875" style="1" customWidth="1"/>
    <col min="14596" max="14596" width="25.21875" style="1" customWidth="1"/>
    <col min="14597" max="14597" width="11.88671875" style="1" customWidth="1"/>
    <col min="14598" max="14848" width="10.109375" style="1"/>
    <col min="14849" max="14849" width="48.21875" style="1" customWidth="1"/>
    <col min="14850" max="14850" width="11.21875" style="1" customWidth="1"/>
    <col min="14851" max="14851" width="24.88671875" style="1" customWidth="1"/>
    <col min="14852" max="14852" width="25.21875" style="1" customWidth="1"/>
    <col min="14853" max="14853" width="11.88671875" style="1" customWidth="1"/>
    <col min="14854" max="15104" width="10.109375" style="1"/>
    <col min="15105" max="15105" width="48.21875" style="1" customWidth="1"/>
    <col min="15106" max="15106" width="11.21875" style="1" customWidth="1"/>
    <col min="15107" max="15107" width="24.88671875" style="1" customWidth="1"/>
    <col min="15108" max="15108" width="25.21875" style="1" customWidth="1"/>
    <col min="15109" max="15109" width="11.88671875" style="1" customWidth="1"/>
    <col min="15110" max="15360" width="10.109375" style="1"/>
    <col min="15361" max="15361" width="48.21875" style="1" customWidth="1"/>
    <col min="15362" max="15362" width="11.21875" style="1" customWidth="1"/>
    <col min="15363" max="15363" width="24.88671875" style="1" customWidth="1"/>
    <col min="15364" max="15364" width="25.21875" style="1" customWidth="1"/>
    <col min="15365" max="15365" width="11.88671875" style="1" customWidth="1"/>
    <col min="15366" max="15616" width="10.109375" style="1"/>
    <col min="15617" max="15617" width="48.21875" style="1" customWidth="1"/>
    <col min="15618" max="15618" width="11.21875" style="1" customWidth="1"/>
    <col min="15619" max="15619" width="24.88671875" style="1" customWidth="1"/>
    <col min="15620" max="15620" width="25.21875" style="1" customWidth="1"/>
    <col min="15621" max="15621" width="11.88671875" style="1" customWidth="1"/>
    <col min="15622" max="15872" width="10.109375" style="1"/>
    <col min="15873" max="15873" width="48.21875" style="1" customWidth="1"/>
    <col min="15874" max="15874" width="11.21875" style="1" customWidth="1"/>
    <col min="15875" max="15875" width="24.88671875" style="1" customWidth="1"/>
    <col min="15876" max="15876" width="25.21875" style="1" customWidth="1"/>
    <col min="15877" max="15877" width="11.88671875" style="1" customWidth="1"/>
    <col min="15878" max="16128" width="10.109375" style="1"/>
    <col min="16129" max="16129" width="48.21875" style="1" customWidth="1"/>
    <col min="16130" max="16130" width="11.21875" style="1" customWidth="1"/>
    <col min="16131" max="16131" width="24.88671875" style="1" customWidth="1"/>
    <col min="16132" max="16132" width="25.21875" style="1" customWidth="1"/>
    <col min="16133" max="16133" width="11.88671875" style="1" customWidth="1"/>
    <col min="16134" max="16384" width="10.109375" style="1"/>
  </cols>
  <sheetData>
    <row r="1" spans="1:4" ht="22.8">
      <c r="A1" s="134" t="s">
        <v>121</v>
      </c>
      <c r="B1" s="134"/>
      <c r="C1" s="134"/>
      <c r="D1" s="134"/>
    </row>
    <row r="2" spans="1:4" ht="15.6">
      <c r="A2" s="140" t="s">
        <v>122</v>
      </c>
      <c r="B2" s="141"/>
      <c r="C2" s="141"/>
      <c r="D2" s="141"/>
    </row>
    <row r="3" spans="1:4" s="5" customFormat="1" ht="13.8" thickBot="1">
      <c r="A3" s="2" t="str">
        <f>合并资产表!A3</f>
        <v>编制单位：</v>
      </c>
      <c r="B3" s="3"/>
      <c r="C3" s="3"/>
      <c r="D3" s="33" t="s">
        <v>55</v>
      </c>
    </row>
    <row r="4" spans="1:4" s="32" customFormat="1">
      <c r="A4" s="47" t="s">
        <v>123</v>
      </c>
      <c r="B4" s="48" t="s">
        <v>124</v>
      </c>
      <c r="C4" s="48" t="s">
        <v>125</v>
      </c>
      <c r="D4" s="49" t="s">
        <v>126</v>
      </c>
    </row>
    <row r="5" spans="1:4">
      <c r="A5" s="39" t="s">
        <v>127</v>
      </c>
      <c r="B5" s="50"/>
      <c r="C5" s="51"/>
      <c r="D5" s="52"/>
    </row>
    <row r="6" spans="1:4">
      <c r="A6" s="37" t="s">
        <v>128</v>
      </c>
      <c r="B6" s="50"/>
      <c r="C6" s="51"/>
      <c r="D6" s="52"/>
    </row>
    <row r="7" spans="1:4">
      <c r="A7" s="37" t="s">
        <v>129</v>
      </c>
      <c r="B7" s="50"/>
      <c r="C7" s="51"/>
      <c r="D7" s="52"/>
    </row>
    <row r="8" spans="1:4">
      <c r="A8" s="37" t="s">
        <v>130</v>
      </c>
      <c r="B8" s="50"/>
      <c r="C8" s="51"/>
      <c r="D8" s="52"/>
    </row>
    <row r="9" spans="1:4">
      <c r="A9" s="37" t="s">
        <v>131</v>
      </c>
      <c r="B9" s="50"/>
      <c r="C9" s="51"/>
      <c r="D9" s="52"/>
    </row>
    <row r="10" spans="1:4">
      <c r="A10" s="39" t="s">
        <v>132</v>
      </c>
      <c r="B10" s="50"/>
      <c r="C10" s="51">
        <f>SUM(C11:C23)</f>
        <v>0</v>
      </c>
      <c r="D10" s="52">
        <f>SUM(D11:D23)</f>
        <v>0</v>
      </c>
    </row>
    <row r="11" spans="1:4">
      <c r="A11" s="36" t="s">
        <v>133</v>
      </c>
      <c r="B11" s="50"/>
      <c r="C11" s="53"/>
      <c r="D11" s="54"/>
    </row>
    <row r="12" spans="1:4">
      <c r="A12" s="36" t="s">
        <v>134</v>
      </c>
      <c r="B12" s="50"/>
      <c r="C12" s="53"/>
      <c r="D12" s="54"/>
    </row>
    <row r="13" spans="1:4">
      <c r="A13" s="36" t="s">
        <v>135</v>
      </c>
      <c r="B13" s="50"/>
      <c r="C13" s="53"/>
      <c r="D13" s="54"/>
    </row>
    <row r="14" spans="1:4">
      <c r="A14" s="36" t="s">
        <v>136</v>
      </c>
      <c r="B14" s="50"/>
      <c r="C14" s="53"/>
      <c r="D14" s="54"/>
    </row>
    <row r="15" spans="1:4">
      <c r="A15" s="36" t="s">
        <v>137</v>
      </c>
      <c r="B15" s="50"/>
      <c r="C15" s="53"/>
      <c r="D15" s="54"/>
    </row>
    <row r="16" spans="1:4">
      <c r="A16" s="36" t="s">
        <v>138</v>
      </c>
      <c r="B16" s="50"/>
      <c r="C16" s="53"/>
      <c r="D16" s="54"/>
    </row>
    <row r="17" spans="1:4">
      <c r="A17" s="36" t="s">
        <v>139</v>
      </c>
      <c r="B17" s="50"/>
      <c r="C17" s="53"/>
      <c r="D17" s="54"/>
    </row>
    <row r="18" spans="1:4">
      <c r="A18" s="36" t="s">
        <v>140</v>
      </c>
      <c r="B18" s="50"/>
      <c r="C18" s="53"/>
      <c r="D18" s="54"/>
    </row>
    <row r="19" spans="1:4">
      <c r="A19" s="36" t="s">
        <v>141</v>
      </c>
      <c r="B19" s="50"/>
      <c r="C19" s="55"/>
      <c r="D19" s="56"/>
    </row>
    <row r="20" spans="1:4">
      <c r="A20" s="36" t="s">
        <v>142</v>
      </c>
      <c r="B20" s="50"/>
      <c r="C20" s="55"/>
      <c r="D20" s="56"/>
    </row>
    <row r="21" spans="1:4">
      <c r="A21" s="36" t="s">
        <v>143</v>
      </c>
      <c r="B21" s="50"/>
      <c r="C21" s="55"/>
      <c r="D21" s="56"/>
    </row>
    <row r="22" spans="1:4">
      <c r="A22" s="36" t="s">
        <v>144</v>
      </c>
      <c r="B22" s="50"/>
      <c r="C22" s="57"/>
      <c r="D22" s="58"/>
    </row>
    <row r="23" spans="1:4">
      <c r="A23" s="36" t="s">
        <v>145</v>
      </c>
      <c r="B23" s="50"/>
      <c r="C23" s="57"/>
      <c r="D23" s="58"/>
    </row>
    <row r="24" spans="1:4">
      <c r="A24" s="36" t="s">
        <v>146</v>
      </c>
      <c r="B24" s="50"/>
      <c r="C24" s="57"/>
      <c r="D24" s="58"/>
    </row>
    <row r="25" spans="1:4">
      <c r="A25" s="36" t="s">
        <v>147</v>
      </c>
      <c r="B25" s="50"/>
      <c r="C25" s="57"/>
      <c r="D25" s="58"/>
    </row>
    <row r="26" spans="1:4">
      <c r="A26" s="36" t="s">
        <v>148</v>
      </c>
      <c r="B26" s="50"/>
      <c r="C26" s="57"/>
      <c r="D26" s="58"/>
    </row>
    <row r="27" spans="1:4">
      <c r="A27" s="36" t="s">
        <v>149</v>
      </c>
      <c r="B27" s="50"/>
      <c r="C27" s="57"/>
      <c r="D27" s="58"/>
    </row>
    <row r="28" spans="1:4">
      <c r="A28" s="36" t="s">
        <v>150</v>
      </c>
      <c r="B28" s="50"/>
      <c r="C28" s="57"/>
      <c r="D28" s="58"/>
    </row>
    <row r="29" spans="1:4">
      <c r="A29" s="36" t="s">
        <v>151</v>
      </c>
      <c r="B29" s="50"/>
      <c r="C29" s="57"/>
      <c r="D29" s="58"/>
    </row>
    <row r="30" spans="1:4">
      <c r="A30" s="35" t="s">
        <v>152</v>
      </c>
      <c r="B30" s="50"/>
      <c r="C30" s="57">
        <f>C5-C10+C24+C25+C27+C28+C29</f>
        <v>0</v>
      </c>
      <c r="D30" s="58">
        <f>D5-D10+D24+D25+D27+D28+D29</f>
        <v>0</v>
      </c>
    </row>
    <row r="31" spans="1:4">
      <c r="A31" s="36" t="s">
        <v>153</v>
      </c>
      <c r="B31" s="50"/>
      <c r="C31" s="57"/>
      <c r="D31" s="58"/>
    </row>
    <row r="32" spans="1:4">
      <c r="A32" s="36" t="s">
        <v>154</v>
      </c>
      <c r="B32" s="50"/>
      <c r="C32" s="57"/>
      <c r="D32" s="58"/>
    </row>
    <row r="33" spans="1:4">
      <c r="A33" s="36" t="s">
        <v>155</v>
      </c>
      <c r="B33" s="50"/>
      <c r="C33" s="57"/>
      <c r="D33" s="58"/>
    </row>
    <row r="34" spans="1:4">
      <c r="A34" s="36" t="s">
        <v>156</v>
      </c>
      <c r="B34" s="50"/>
      <c r="C34" s="57"/>
      <c r="D34" s="58"/>
    </row>
    <row r="35" spans="1:4">
      <c r="A35" s="35" t="s">
        <v>157</v>
      </c>
      <c r="B35" s="50"/>
      <c r="C35" s="57">
        <f>C30+C31-C33</f>
        <v>0</v>
      </c>
      <c r="D35" s="58">
        <f>D30+D31-D33</f>
        <v>0</v>
      </c>
    </row>
    <row r="36" spans="1:4">
      <c r="A36" s="36" t="s">
        <v>158</v>
      </c>
      <c r="B36" s="50"/>
      <c r="C36" s="57"/>
      <c r="D36" s="58"/>
    </row>
    <row r="37" spans="1:4">
      <c r="A37" s="35" t="s">
        <v>159</v>
      </c>
      <c r="B37" s="50"/>
      <c r="C37" s="59">
        <f>C35-C36</f>
        <v>0</v>
      </c>
      <c r="D37" s="60">
        <f>D35-D36</f>
        <v>0</v>
      </c>
    </row>
    <row r="38" spans="1:4">
      <c r="A38" s="37" t="s">
        <v>160</v>
      </c>
      <c r="B38" s="50"/>
      <c r="C38" s="59"/>
      <c r="D38" s="60"/>
    </row>
    <row r="39" spans="1:4">
      <c r="A39" s="36" t="s">
        <v>161</v>
      </c>
      <c r="B39" s="50"/>
      <c r="C39" s="59"/>
      <c r="D39" s="60"/>
    </row>
    <row r="40" spans="1:4">
      <c r="A40" s="36" t="s">
        <v>162</v>
      </c>
      <c r="B40" s="50"/>
      <c r="C40" s="59"/>
      <c r="D40" s="60"/>
    </row>
    <row r="41" spans="1:4">
      <c r="A41" s="37" t="s">
        <v>163</v>
      </c>
      <c r="B41" s="50"/>
      <c r="C41" s="59"/>
      <c r="D41" s="60"/>
    </row>
    <row r="42" spans="1:4">
      <c r="A42" s="36" t="s">
        <v>164</v>
      </c>
      <c r="B42" s="50"/>
      <c r="C42" s="57">
        <f>C37-C43</f>
        <v>0</v>
      </c>
      <c r="D42" s="58">
        <f>D37-D43</f>
        <v>0</v>
      </c>
    </row>
    <row r="43" spans="1:4" ht="26.4">
      <c r="A43" s="36" t="s">
        <v>165</v>
      </c>
      <c r="B43" s="50"/>
      <c r="C43" s="57"/>
      <c r="D43" s="58"/>
    </row>
    <row r="44" spans="1:4">
      <c r="A44" s="39" t="s">
        <v>166</v>
      </c>
      <c r="B44" s="50"/>
      <c r="C44" s="59">
        <f>C45+C56</f>
        <v>0</v>
      </c>
      <c r="D44" s="60">
        <f>D45+D56</f>
        <v>0</v>
      </c>
    </row>
    <row r="45" spans="1:4">
      <c r="A45" s="37" t="s">
        <v>167</v>
      </c>
      <c r="B45" s="50"/>
      <c r="C45" s="59">
        <f>C46+C49</f>
        <v>0</v>
      </c>
      <c r="D45" s="60">
        <f>D46+D49</f>
        <v>0</v>
      </c>
    </row>
    <row r="46" spans="1:4">
      <c r="A46" s="37" t="s">
        <v>168</v>
      </c>
      <c r="B46" s="50"/>
      <c r="C46" s="59">
        <f>C47+C48</f>
        <v>0</v>
      </c>
      <c r="D46" s="60">
        <f>D47+D48</f>
        <v>0</v>
      </c>
    </row>
    <row r="47" spans="1:4">
      <c r="A47" s="37" t="s">
        <v>169</v>
      </c>
      <c r="B47" s="50"/>
      <c r="C47" s="59"/>
      <c r="D47" s="60"/>
    </row>
    <row r="48" spans="1:4" ht="24">
      <c r="A48" s="37" t="s">
        <v>170</v>
      </c>
      <c r="B48" s="50"/>
      <c r="C48" s="59"/>
      <c r="D48" s="60"/>
    </row>
    <row r="49" spans="1:4">
      <c r="A49" s="37" t="s">
        <v>171</v>
      </c>
      <c r="B49" s="50"/>
      <c r="C49" s="59">
        <f>SUM(C50:C55)</f>
        <v>0</v>
      </c>
      <c r="D49" s="60">
        <f>SUM(D50:D55)</f>
        <v>0</v>
      </c>
    </row>
    <row r="50" spans="1:4" ht="24">
      <c r="A50" s="37" t="s">
        <v>172</v>
      </c>
      <c r="B50" s="50"/>
      <c r="C50" s="59"/>
      <c r="D50" s="60"/>
    </row>
    <row r="51" spans="1:4">
      <c r="A51" s="37" t="s">
        <v>173</v>
      </c>
      <c r="B51" s="50"/>
      <c r="C51" s="59"/>
      <c r="D51" s="60"/>
    </row>
    <row r="52" spans="1:4">
      <c r="A52" s="37" t="s">
        <v>174</v>
      </c>
      <c r="B52" s="50"/>
      <c r="C52" s="59"/>
      <c r="D52" s="60"/>
    </row>
    <row r="53" spans="1:4">
      <c r="A53" s="37" t="s">
        <v>175</v>
      </c>
      <c r="B53" s="50"/>
      <c r="C53" s="59"/>
      <c r="D53" s="60"/>
    </row>
    <row r="54" spans="1:4">
      <c r="A54" s="37" t="s">
        <v>176</v>
      </c>
      <c r="B54" s="50"/>
      <c r="C54" s="59"/>
      <c r="D54" s="60"/>
    </row>
    <row r="55" spans="1:4">
      <c r="A55" s="37" t="s">
        <v>177</v>
      </c>
      <c r="B55" s="50"/>
      <c r="C55" s="59"/>
      <c r="D55" s="60"/>
    </row>
    <row r="56" spans="1:4">
      <c r="A56" s="37" t="s">
        <v>178</v>
      </c>
      <c r="B56" s="50"/>
      <c r="C56" s="59"/>
      <c r="D56" s="60"/>
    </row>
    <row r="57" spans="1:4">
      <c r="A57" s="39" t="s">
        <v>179</v>
      </c>
      <c r="B57" s="50"/>
      <c r="C57" s="59">
        <f>C37+C44</f>
        <v>0</v>
      </c>
      <c r="D57" s="60">
        <f>D44+D37</f>
        <v>0</v>
      </c>
    </row>
    <row r="58" spans="1:4">
      <c r="A58" s="36" t="s">
        <v>180</v>
      </c>
      <c r="B58" s="50"/>
      <c r="C58" s="59">
        <f>C43+C45</f>
        <v>0</v>
      </c>
      <c r="D58" s="60">
        <f>D43+D45</f>
        <v>0</v>
      </c>
    </row>
    <row r="59" spans="1:4">
      <c r="A59" s="36" t="s">
        <v>181</v>
      </c>
      <c r="B59" s="50"/>
      <c r="C59" s="59">
        <f>C42+C56</f>
        <v>0</v>
      </c>
      <c r="D59" s="60">
        <f>D42+D56</f>
        <v>0</v>
      </c>
    </row>
    <row r="60" spans="1:4">
      <c r="A60" s="39" t="s">
        <v>182</v>
      </c>
      <c r="B60" s="50"/>
      <c r="C60" s="59"/>
      <c r="D60" s="60"/>
    </row>
    <row r="61" spans="1:4">
      <c r="A61" s="36" t="s">
        <v>183</v>
      </c>
      <c r="B61" s="50"/>
      <c r="C61" s="57"/>
      <c r="D61" s="58"/>
    </row>
    <row r="62" spans="1:4" ht="15.6" thickBot="1">
      <c r="A62" s="61" t="s">
        <v>184</v>
      </c>
      <c r="B62" s="62"/>
      <c r="C62" s="63"/>
      <c r="D62" s="64"/>
    </row>
    <row r="63" spans="1:4">
      <c r="A63" s="142" t="s">
        <v>185</v>
      </c>
      <c r="B63" s="143"/>
      <c r="C63" s="143"/>
      <c r="D63" s="143"/>
    </row>
    <row r="64" spans="1:4">
      <c r="A64" s="142" t="s">
        <v>186</v>
      </c>
      <c r="B64" s="142"/>
      <c r="C64" s="142"/>
      <c r="D64" s="142"/>
    </row>
    <row r="65" spans="1:4" s="14" customFormat="1" ht="13.8">
      <c r="A65" s="136" t="s">
        <v>187</v>
      </c>
      <c r="B65" s="136"/>
      <c r="C65" s="136"/>
      <c r="D65" s="136"/>
    </row>
    <row r="66" spans="1:4" s="14" customFormat="1" ht="13.8">
      <c r="A66" s="137" t="s">
        <v>116</v>
      </c>
      <c r="B66" s="137"/>
      <c r="C66" s="137"/>
      <c r="D66" s="137"/>
    </row>
    <row r="67" spans="1:4">
      <c r="A67" s="138" t="s">
        <v>188</v>
      </c>
      <c r="B67" s="138"/>
      <c r="C67" s="138"/>
      <c r="D67" s="138"/>
    </row>
    <row r="68" spans="1:4">
      <c r="A68" s="27" t="s">
        <v>189</v>
      </c>
      <c r="B68" s="65"/>
      <c r="C68" s="65"/>
      <c r="D68" s="66"/>
    </row>
    <row r="69" spans="1:4">
      <c r="A69" s="139" t="s">
        <v>190</v>
      </c>
      <c r="B69" s="139"/>
      <c r="C69" s="139"/>
      <c r="D69" s="139"/>
    </row>
    <row r="70" spans="1:4">
      <c r="A70" s="139" t="s">
        <v>191</v>
      </c>
      <c r="B70" s="139"/>
      <c r="C70" s="139"/>
      <c r="D70" s="139"/>
    </row>
    <row r="71" spans="1:4">
      <c r="D71" s="32"/>
    </row>
    <row r="72" spans="1:4">
      <c r="D72" s="32"/>
    </row>
    <row r="73" spans="1:4">
      <c r="D73" s="32"/>
    </row>
    <row r="74" spans="1:4">
      <c r="D74" s="32"/>
    </row>
    <row r="75" spans="1:4">
      <c r="D75" s="32"/>
    </row>
    <row r="76" spans="1:4">
      <c r="D76" s="32"/>
    </row>
    <row r="77" spans="1:4">
      <c r="D77" s="32"/>
    </row>
    <row r="78" spans="1:4">
      <c r="D78" s="32"/>
    </row>
    <row r="80" spans="1:4">
      <c r="D80" s="32"/>
    </row>
  </sheetData>
  <sheetProtection formatColumns="0" formatRows="0"/>
  <mergeCells count="9">
    <mergeCell ref="A67:D67"/>
    <mergeCell ref="A69:D69"/>
    <mergeCell ref="A70:D70"/>
    <mergeCell ref="A1:D1"/>
    <mergeCell ref="A2:D2"/>
    <mergeCell ref="A63:D63"/>
    <mergeCell ref="A64:D64"/>
    <mergeCell ref="A65:D65"/>
    <mergeCell ref="A66:D66"/>
  </mergeCells>
  <phoneticPr fontId="3" type="noConversion"/>
  <printOptions horizontalCentered="1"/>
  <pageMargins left="0.78740157480314965" right="0.39370078740157483" top="0.35433070866141736" bottom="0.47244094488188981" header="0.15748031496062992" footer="0.23622047244094491"/>
  <pageSetup paperSize="9" scale="77" orientation="portrait" r:id="rId1"/>
  <headerFooter alignWithMargins="0">
    <oddFooter xml:space="preserve">&amp;C&amp;"Times New Roman,常规"&amp;11x&amp;R&amp;"Arial,常规"&amp;10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ColWidth="24.6640625" defaultRowHeight="14.4"/>
  <cols>
    <col min="1" max="1" width="5.5546875" bestFit="1" customWidth="1"/>
    <col min="2" max="2" width="16.5546875" bestFit="1" customWidth="1"/>
    <col min="3" max="3" width="10.21875" bestFit="1" customWidth="1"/>
    <col min="4" max="4" width="16.109375" bestFit="1" customWidth="1"/>
    <col min="5" max="5" width="13.88671875" bestFit="1" customWidth="1"/>
  </cols>
  <sheetData>
    <row r="1" spans="1:5" ht="16.2" thickBot="1">
      <c r="A1" s="110" t="s">
        <v>261</v>
      </c>
      <c r="B1" s="111" t="s">
        <v>262</v>
      </c>
      <c r="C1" s="111" t="s">
        <v>263</v>
      </c>
      <c r="D1" s="111" t="s">
        <v>264</v>
      </c>
      <c r="E1" s="111" t="s">
        <v>265</v>
      </c>
    </row>
    <row r="2" spans="1:5" ht="16.2" thickBot="1">
      <c r="A2" s="113">
        <v>1</v>
      </c>
      <c r="B2" s="113" t="s">
        <v>694</v>
      </c>
      <c r="C2" s="113" t="s">
        <v>645</v>
      </c>
      <c r="D2" s="113" t="s">
        <v>697</v>
      </c>
      <c r="E2" s="113"/>
    </row>
    <row r="3" spans="1:5" ht="16.2" thickBot="1">
      <c r="A3" s="113">
        <v>2</v>
      </c>
      <c r="B3" s="113" t="s">
        <v>695</v>
      </c>
      <c r="C3" s="113" t="s">
        <v>645</v>
      </c>
      <c r="D3" s="113" t="s">
        <v>698</v>
      </c>
      <c r="E3" s="113"/>
    </row>
    <row r="4" spans="1:5" ht="16.2" thickBot="1">
      <c r="A4" s="113">
        <v>3</v>
      </c>
      <c r="B4" s="113" t="s">
        <v>696</v>
      </c>
      <c r="C4" s="113" t="s">
        <v>645</v>
      </c>
      <c r="D4" s="113" t="s">
        <v>646</v>
      </c>
      <c r="E4" s="113"/>
    </row>
  </sheetData>
  <phoneticPr fontId="3"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6" sqref="E16:E17"/>
    </sheetView>
  </sheetViews>
  <sheetFormatPr defaultColWidth="16.88671875" defaultRowHeight="14.4"/>
  <cols>
    <col min="1" max="1" width="5.5546875" bestFit="1" customWidth="1"/>
    <col min="2" max="2" width="11.44140625" bestFit="1" customWidth="1"/>
    <col min="3" max="3" width="10.44140625" bestFit="1" customWidth="1"/>
    <col min="4" max="4" width="16.109375" bestFit="1" customWidth="1"/>
    <col min="5" max="5" width="33.44140625"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31.8" thickBot="1">
      <c r="A3" s="112">
        <v>2</v>
      </c>
      <c r="B3" s="113" t="s">
        <v>270</v>
      </c>
      <c r="C3" s="113" t="s">
        <v>271</v>
      </c>
      <c r="D3" s="113" t="s">
        <v>627</v>
      </c>
      <c r="E3" s="113" t="s">
        <v>273</v>
      </c>
    </row>
    <row r="4" spans="1:5" ht="31.8" thickBot="1">
      <c r="A4" s="112">
        <v>3</v>
      </c>
      <c r="B4" s="113" t="s">
        <v>274</v>
      </c>
      <c r="C4" s="113" t="s">
        <v>277</v>
      </c>
      <c r="D4" s="113" t="s">
        <v>275</v>
      </c>
      <c r="E4" s="113" t="s">
        <v>628</v>
      </c>
    </row>
    <row r="5" spans="1:5" ht="16.2" thickBot="1">
      <c r="A5" s="112">
        <v>4</v>
      </c>
      <c r="B5" s="113" t="s">
        <v>701</v>
      </c>
      <c r="C5" s="113" t="s">
        <v>645</v>
      </c>
      <c r="D5" s="113" t="s">
        <v>629</v>
      </c>
      <c r="E5" s="113" t="s">
        <v>691</v>
      </c>
    </row>
    <row r="6" spans="1:5" ht="16.2" thickBot="1">
      <c r="A6" s="112">
        <v>5</v>
      </c>
      <c r="B6" s="113" t="s">
        <v>702</v>
      </c>
      <c r="C6" s="113" t="s">
        <v>277</v>
      </c>
      <c r="D6" s="113" t="s">
        <v>700</v>
      </c>
      <c r="E6" s="113" t="s">
        <v>703</v>
      </c>
    </row>
  </sheetData>
  <phoneticPr fontId="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29" sqref="B29"/>
    </sheetView>
  </sheetViews>
  <sheetFormatPr defaultRowHeight="14.4"/>
  <cols>
    <col min="2" max="2" width="15.88671875" customWidth="1"/>
    <col min="3" max="4" width="19.21875" customWidth="1"/>
    <col min="5" max="5" width="49.5546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704</v>
      </c>
      <c r="C5" s="113" t="s">
        <v>645</v>
      </c>
      <c r="D5" s="113" t="s">
        <v>629</v>
      </c>
      <c r="E5" s="113" t="s">
        <v>691</v>
      </c>
    </row>
    <row r="6" spans="1:5" ht="16.2" thickBot="1">
      <c r="A6" s="112">
        <v>5</v>
      </c>
      <c r="B6" s="113" t="s">
        <v>705</v>
      </c>
      <c r="C6" s="113" t="s">
        <v>277</v>
      </c>
      <c r="D6" s="113" t="s">
        <v>707</v>
      </c>
      <c r="E6" s="113" t="s">
        <v>708</v>
      </c>
    </row>
    <row r="7" spans="1:5" ht="16.2" thickBot="1">
      <c r="A7" s="112">
        <v>6</v>
      </c>
      <c r="B7" s="113" t="s">
        <v>706</v>
      </c>
      <c r="C7" s="113" t="s">
        <v>277</v>
      </c>
      <c r="D7" s="113" t="s">
        <v>709</v>
      </c>
      <c r="E7" s="113" t="s">
        <v>710</v>
      </c>
    </row>
  </sheetData>
  <phoneticPr fontId="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2" sqref="D22"/>
    </sheetView>
  </sheetViews>
  <sheetFormatPr defaultRowHeight="14.4"/>
  <cols>
    <col min="1" max="1" width="5.5546875" bestFit="1" customWidth="1"/>
    <col min="2" max="2" width="11.10937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713</v>
      </c>
      <c r="C5" s="113" t="s">
        <v>645</v>
      </c>
      <c r="D5" s="113" t="s">
        <v>629</v>
      </c>
      <c r="E5" s="113" t="s">
        <v>691</v>
      </c>
    </row>
    <row r="6" spans="1:5" ht="16.2" thickBot="1">
      <c r="A6" s="112">
        <v>5</v>
      </c>
      <c r="B6" s="113" t="s">
        <v>714</v>
      </c>
      <c r="C6" s="113" t="s">
        <v>277</v>
      </c>
      <c r="D6" s="113" t="s">
        <v>711</v>
      </c>
      <c r="E6" s="113" t="s">
        <v>712</v>
      </c>
    </row>
  </sheetData>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0" sqref="E20"/>
    </sheetView>
  </sheetViews>
  <sheetFormatPr defaultRowHeight="14.4"/>
  <cols>
    <col min="1" max="1" width="5.5546875" bestFit="1" customWidth="1"/>
    <col min="2" max="2" width="11.21875" bestFit="1" customWidth="1"/>
    <col min="3" max="3" width="10.44140625" bestFit="1" customWidth="1"/>
    <col min="4" max="4" width="25.554687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771</v>
      </c>
      <c r="C5" s="113" t="s">
        <v>277</v>
      </c>
      <c r="D5" s="113" t="s">
        <v>766</v>
      </c>
      <c r="E5" s="113" t="s">
        <v>765</v>
      </c>
    </row>
    <row r="6" spans="1:5" ht="16.2" thickBot="1">
      <c r="A6" s="112">
        <v>5</v>
      </c>
      <c r="B6" s="113" t="s">
        <v>762</v>
      </c>
      <c r="C6" s="113" t="s">
        <v>277</v>
      </c>
      <c r="D6" s="113" t="s">
        <v>763</v>
      </c>
      <c r="E6" s="113" t="s">
        <v>764</v>
      </c>
    </row>
    <row r="7" spans="1:5" ht="16.2" thickBot="1">
      <c r="A7" s="112">
        <v>6</v>
      </c>
      <c r="B7" s="113" t="s">
        <v>719</v>
      </c>
      <c r="C7" s="113" t="s">
        <v>277</v>
      </c>
      <c r="D7" s="113" t="s">
        <v>715</v>
      </c>
      <c r="E7" s="113" t="s">
        <v>716</v>
      </c>
    </row>
    <row r="8" spans="1:5" ht="16.2" thickBot="1">
      <c r="A8" s="112">
        <v>7</v>
      </c>
      <c r="B8" s="113" t="s">
        <v>720</v>
      </c>
      <c r="C8" s="113" t="s">
        <v>277</v>
      </c>
      <c r="D8" s="113" t="s">
        <v>717</v>
      </c>
      <c r="E8" s="113" t="s">
        <v>718</v>
      </c>
    </row>
    <row r="9" spans="1:5" ht="16.2" thickBot="1">
      <c r="A9" s="112">
        <v>8</v>
      </c>
      <c r="B9" s="113" t="s">
        <v>721</v>
      </c>
      <c r="C9" s="113" t="s">
        <v>277</v>
      </c>
      <c r="D9" s="113" t="s">
        <v>729</v>
      </c>
      <c r="E9" s="113"/>
    </row>
    <row r="10" spans="1:5" ht="16.2" thickBot="1">
      <c r="A10" s="112">
        <v>9</v>
      </c>
      <c r="B10" s="113" t="s">
        <v>722</v>
      </c>
      <c r="C10" s="113" t="s">
        <v>277</v>
      </c>
      <c r="D10" s="113" t="s">
        <v>730</v>
      </c>
      <c r="E10" s="113"/>
    </row>
    <row r="11" spans="1:5" ht="16.2" thickBot="1">
      <c r="A11" s="112">
        <v>10</v>
      </c>
      <c r="B11" s="113" t="s">
        <v>723</v>
      </c>
      <c r="C11" s="113" t="s">
        <v>277</v>
      </c>
      <c r="D11" s="113" t="s">
        <v>731</v>
      </c>
      <c r="E11" s="113" t="s">
        <v>732</v>
      </c>
    </row>
    <row r="12" spans="1:5" ht="16.2" thickBot="1">
      <c r="A12" s="112">
        <v>11</v>
      </c>
      <c r="B12" s="113" t="s">
        <v>724</v>
      </c>
      <c r="C12" s="113" t="s">
        <v>277</v>
      </c>
      <c r="D12" s="113" t="s">
        <v>733</v>
      </c>
      <c r="E12" s="113"/>
    </row>
    <row r="13" spans="1:5" ht="16.2" thickBot="1">
      <c r="A13" s="112">
        <v>12</v>
      </c>
      <c r="B13" s="113" t="s">
        <v>725</v>
      </c>
      <c r="C13" s="113" t="s">
        <v>277</v>
      </c>
      <c r="D13" s="113" t="s">
        <v>734</v>
      </c>
      <c r="E13" s="113"/>
    </row>
    <row r="14" spans="1:5" ht="16.2" thickBot="1">
      <c r="A14" s="112">
        <v>13</v>
      </c>
      <c r="B14" s="113" t="s">
        <v>726</v>
      </c>
      <c r="C14" s="113" t="s">
        <v>277</v>
      </c>
      <c r="D14" s="113" t="s">
        <v>735</v>
      </c>
      <c r="E14" s="113"/>
    </row>
    <row r="15" spans="1:5" ht="16.2" thickBot="1">
      <c r="A15" s="112">
        <v>14</v>
      </c>
      <c r="B15" s="113" t="s">
        <v>727</v>
      </c>
      <c r="C15" s="113" t="s">
        <v>277</v>
      </c>
      <c r="D15" s="113" t="s">
        <v>736</v>
      </c>
      <c r="E15" s="113"/>
    </row>
    <row r="16" spans="1:5" ht="16.2" thickBot="1">
      <c r="A16" s="112">
        <v>15</v>
      </c>
      <c r="B16" s="113" t="s">
        <v>728</v>
      </c>
      <c r="C16" s="113" t="s">
        <v>277</v>
      </c>
      <c r="D16" s="113" t="s">
        <v>737</v>
      </c>
      <c r="E16" s="113"/>
    </row>
  </sheetData>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2" sqref="J22"/>
    </sheetView>
  </sheetViews>
  <sheetFormatPr defaultRowHeight="14.4"/>
  <cols>
    <col min="1" max="1" width="5.5546875" bestFit="1" customWidth="1"/>
    <col min="2" max="2" width="13.88671875" bestFit="1" customWidth="1"/>
    <col min="3" max="3" width="10.21875" bestFit="1" customWidth="1"/>
    <col min="4" max="4" width="11.6640625" bestFit="1"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769</v>
      </c>
      <c r="C2" s="113" t="s">
        <v>645</v>
      </c>
      <c r="D2" s="113" t="s">
        <v>767</v>
      </c>
      <c r="E2" s="113"/>
    </row>
    <row r="3" spans="1:5" ht="16.2" thickBot="1">
      <c r="A3" s="113">
        <v>2</v>
      </c>
      <c r="B3" s="113" t="s">
        <v>770</v>
      </c>
      <c r="C3" s="113" t="s">
        <v>645</v>
      </c>
      <c r="D3" s="113" t="s">
        <v>768</v>
      </c>
      <c r="E3" s="113"/>
    </row>
  </sheetData>
  <phoneticPr fontId="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0" sqref="E20"/>
    </sheetView>
  </sheetViews>
  <sheetFormatPr defaultRowHeight="15.6" customHeight="1"/>
  <cols>
    <col min="2" max="2" width="18.88671875" customWidth="1"/>
    <col min="3" max="3" width="22.88671875" customWidth="1"/>
    <col min="4" max="4" width="46.77734375" bestFit="1" customWidth="1"/>
  </cols>
  <sheetData>
    <row r="1" spans="1:5" ht="15.6" customHeight="1" thickBot="1">
      <c r="A1" s="110" t="s">
        <v>261</v>
      </c>
      <c r="B1" s="111" t="s">
        <v>262</v>
      </c>
      <c r="C1" s="111" t="s">
        <v>263</v>
      </c>
      <c r="D1" s="111" t="s">
        <v>264</v>
      </c>
      <c r="E1" s="111" t="s">
        <v>265</v>
      </c>
    </row>
    <row r="2" spans="1:5" ht="15.6" customHeight="1" thickBot="1">
      <c r="A2" s="113">
        <v>1</v>
      </c>
      <c r="B2" s="113" t="s">
        <v>738</v>
      </c>
      <c r="C2" s="113" t="s">
        <v>645</v>
      </c>
      <c r="D2" s="113" t="s">
        <v>741</v>
      </c>
      <c r="E2" s="113"/>
    </row>
    <row r="3" spans="1:5" ht="15.6" customHeight="1" thickBot="1">
      <c r="A3" s="113">
        <v>2</v>
      </c>
      <c r="B3" s="113" t="s">
        <v>739</v>
      </c>
      <c r="C3" s="113" t="s">
        <v>645</v>
      </c>
      <c r="D3" s="113" t="s">
        <v>742</v>
      </c>
      <c r="E3" s="113"/>
    </row>
    <row r="4" spans="1:5" ht="15.6" customHeight="1" thickBot="1">
      <c r="A4" s="113">
        <v>3</v>
      </c>
      <c r="B4" s="113" t="s">
        <v>740</v>
      </c>
      <c r="C4" s="113" t="s">
        <v>645</v>
      </c>
      <c r="D4" s="113" t="s">
        <v>743</v>
      </c>
      <c r="E4" s="113"/>
    </row>
    <row r="5" spans="1:5" ht="15.6" customHeight="1" thickBot="1">
      <c r="A5" s="113">
        <v>4</v>
      </c>
      <c r="B5" s="113" t="s">
        <v>744</v>
      </c>
      <c r="C5" s="113" t="s">
        <v>645</v>
      </c>
      <c r="D5" s="113" t="s">
        <v>653</v>
      </c>
      <c r="E5" s="113"/>
    </row>
  </sheetData>
  <phoneticPr fontId="3"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xSplit="1" ySplit="1" topLeftCell="B2" activePane="bottomRight" state="frozen"/>
      <selection pane="topRight" activeCell="B1" sqref="B1"/>
      <selection pane="bottomLeft" activeCell="A2" sqref="A2"/>
      <selection pane="bottomRight" activeCell="E5" sqref="B5:E5"/>
    </sheetView>
  </sheetViews>
  <sheetFormatPr defaultColWidth="18.88671875" defaultRowHeight="14.4"/>
  <cols>
    <col min="4" max="4" width="30.109375" customWidth="1"/>
    <col min="5" max="5" width="49"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772</v>
      </c>
      <c r="C5" s="113" t="s">
        <v>277</v>
      </c>
      <c r="D5" s="113" t="s">
        <v>766</v>
      </c>
      <c r="E5" s="113" t="s">
        <v>765</v>
      </c>
    </row>
    <row r="6" spans="1:5" ht="16.2" thickBot="1">
      <c r="A6" s="112">
        <v>5</v>
      </c>
      <c r="B6" s="113" t="s">
        <v>747</v>
      </c>
      <c r="C6" s="113" t="s">
        <v>753</v>
      </c>
      <c r="D6" s="113" t="s">
        <v>745</v>
      </c>
      <c r="E6" s="113" t="s">
        <v>746</v>
      </c>
    </row>
    <row r="7" spans="1:5" ht="16.2" thickBot="1">
      <c r="A7" s="112">
        <v>6</v>
      </c>
      <c r="B7" s="113" t="s">
        <v>748</v>
      </c>
      <c r="C7" s="113" t="s">
        <v>277</v>
      </c>
      <c r="D7" s="113" t="s">
        <v>715</v>
      </c>
      <c r="E7" s="113" t="s">
        <v>716</v>
      </c>
    </row>
    <row r="8" spans="1:5" ht="16.2" thickBot="1">
      <c r="A8" s="112">
        <v>7</v>
      </c>
      <c r="B8" s="113" t="s">
        <v>749</v>
      </c>
      <c r="C8" s="113" t="s">
        <v>277</v>
      </c>
      <c r="D8" s="113" t="s">
        <v>729</v>
      </c>
      <c r="E8" s="113"/>
    </row>
    <row r="9" spans="1:5" ht="16.2" thickBot="1">
      <c r="A9" s="112">
        <v>8</v>
      </c>
      <c r="B9" s="113" t="s">
        <v>750</v>
      </c>
      <c r="C9" s="113" t="s">
        <v>277</v>
      </c>
      <c r="D9" s="113" t="s">
        <v>730</v>
      </c>
      <c r="E9" s="113"/>
    </row>
    <row r="10" spans="1:5" ht="16.2" thickBot="1">
      <c r="A10" s="112">
        <v>9</v>
      </c>
      <c r="B10" s="113" t="s">
        <v>751</v>
      </c>
      <c r="C10" s="113" t="s">
        <v>755</v>
      </c>
      <c r="D10" s="113" t="s">
        <v>752</v>
      </c>
      <c r="E10" s="113"/>
    </row>
  </sheetData>
  <phoneticPr fontId="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9"/>
    </sheetView>
  </sheetViews>
  <sheetFormatPr defaultRowHeight="14.4"/>
  <cols>
    <col min="1" max="1" width="5.5546875" bestFit="1" customWidth="1"/>
    <col min="2" max="2" width="11.44140625" bestFit="1" customWidth="1"/>
    <col min="3" max="3" width="10.44140625" bestFit="1" customWidth="1"/>
    <col min="4" max="4" width="22.6640625" bestFit="1" customWidth="1"/>
    <col min="5" max="5" width="46.554687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773</v>
      </c>
      <c r="C5" s="113" t="s">
        <v>277</v>
      </c>
      <c r="D5" s="113" t="s">
        <v>766</v>
      </c>
      <c r="E5" s="113" t="s">
        <v>765</v>
      </c>
    </row>
    <row r="6" spans="1:5" ht="16.2" thickBot="1">
      <c r="A6" s="112">
        <v>5</v>
      </c>
      <c r="B6" s="113" t="s">
        <v>756</v>
      </c>
      <c r="C6" s="113" t="s">
        <v>753</v>
      </c>
      <c r="D6" s="113" t="s">
        <v>757</v>
      </c>
      <c r="E6" s="113" t="s">
        <v>761</v>
      </c>
    </row>
    <row r="7" spans="1:5" ht="16.2" thickBot="1">
      <c r="A7" s="112">
        <v>6</v>
      </c>
      <c r="B7" s="113" t="s">
        <v>758</v>
      </c>
      <c r="C7" s="113" t="s">
        <v>277</v>
      </c>
      <c r="D7" s="113" t="s">
        <v>715</v>
      </c>
      <c r="E7" s="113" t="s">
        <v>716</v>
      </c>
    </row>
    <row r="8" spans="1:5" ht="16.2" thickBot="1">
      <c r="A8" s="112">
        <v>7</v>
      </c>
      <c r="B8" s="113" t="s">
        <v>759</v>
      </c>
      <c r="C8" s="113" t="s">
        <v>277</v>
      </c>
      <c r="D8" s="113" t="s">
        <v>729</v>
      </c>
      <c r="E8" s="113"/>
    </row>
    <row r="9" spans="1:5" ht="16.2" thickBot="1">
      <c r="A9" s="112">
        <v>8</v>
      </c>
      <c r="B9" s="113" t="s">
        <v>760</v>
      </c>
      <c r="C9" s="113" t="s">
        <v>277</v>
      </c>
      <c r="D9" s="113" t="s">
        <v>730</v>
      </c>
      <c r="E9" s="113"/>
    </row>
  </sheetData>
  <phoneticPr fontId="3"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xSplit="1" ySplit="1" topLeftCell="B2" activePane="bottomRight" state="frozen"/>
      <selection pane="topRight" activeCell="B1" sqref="B1"/>
      <selection pane="bottomLeft" activeCell="A2" sqref="A2"/>
      <selection pane="bottomRight" activeCell="E20" sqref="E20"/>
    </sheetView>
  </sheetViews>
  <sheetFormatPr defaultColWidth="16.44140625" defaultRowHeight="14.4"/>
  <cols>
    <col min="1" max="1" width="5.5546875" bestFit="1" customWidth="1"/>
    <col min="2" max="2" width="16.44140625" bestFit="1" customWidth="1"/>
    <col min="3" max="3" width="10.21875" bestFit="1" customWidth="1"/>
    <col min="4" max="4" width="18.88671875" bestFit="1" customWidth="1"/>
  </cols>
  <sheetData>
    <row r="1" spans="1:5" ht="16.2" thickBot="1">
      <c r="A1" s="110" t="s">
        <v>261</v>
      </c>
      <c r="B1" s="111" t="s">
        <v>262</v>
      </c>
      <c r="C1" s="111" t="s">
        <v>263</v>
      </c>
      <c r="D1" s="111" t="s">
        <v>264</v>
      </c>
      <c r="E1" s="111" t="s">
        <v>265</v>
      </c>
    </row>
    <row r="2" spans="1:5" ht="16.2" thickBot="1">
      <c r="A2" s="113">
        <v>1</v>
      </c>
      <c r="B2" s="113" t="s">
        <v>788</v>
      </c>
      <c r="C2" s="113" t="s">
        <v>645</v>
      </c>
      <c r="D2" s="113" t="s">
        <v>780</v>
      </c>
      <c r="E2" s="113"/>
    </row>
    <row r="3" spans="1:5" ht="16.2" thickBot="1">
      <c r="A3" s="113">
        <v>2</v>
      </c>
      <c r="B3" s="113" t="s">
        <v>789</v>
      </c>
      <c r="C3" s="113" t="s">
        <v>645</v>
      </c>
      <c r="D3" s="113" t="s">
        <v>781</v>
      </c>
      <c r="E3" s="113"/>
    </row>
    <row r="4" spans="1:5" ht="16.2" thickBot="1">
      <c r="A4" s="113">
        <v>3</v>
      </c>
      <c r="B4" s="113" t="s">
        <v>790</v>
      </c>
      <c r="C4" s="113" t="s">
        <v>645</v>
      </c>
      <c r="D4" s="113" t="s">
        <v>782</v>
      </c>
      <c r="E4" s="113"/>
    </row>
    <row r="5" spans="1:5" ht="16.2" thickBot="1">
      <c r="A5" s="113">
        <v>4</v>
      </c>
      <c r="B5" s="113" t="s">
        <v>774</v>
      </c>
      <c r="C5" s="113" t="s">
        <v>645</v>
      </c>
      <c r="D5" s="113" t="s">
        <v>783</v>
      </c>
      <c r="E5" s="113"/>
    </row>
    <row r="6" spans="1:5" ht="16.2" thickBot="1">
      <c r="A6" s="113">
        <v>5</v>
      </c>
      <c r="B6" s="113" t="s">
        <v>775</v>
      </c>
      <c r="C6" s="113" t="s">
        <v>645</v>
      </c>
      <c r="D6" s="113" t="s">
        <v>784</v>
      </c>
      <c r="E6" s="113"/>
    </row>
    <row r="7" spans="1:5" ht="16.2" thickBot="1">
      <c r="A7" s="113">
        <v>6</v>
      </c>
      <c r="B7" s="113" t="s">
        <v>776</v>
      </c>
      <c r="C7" s="113" t="s">
        <v>645</v>
      </c>
      <c r="D7" s="113" t="s">
        <v>785</v>
      </c>
      <c r="E7" s="113"/>
    </row>
    <row r="8" spans="1:5" ht="16.2" thickBot="1">
      <c r="A8" s="113">
        <v>7</v>
      </c>
      <c r="B8" s="113" t="s">
        <v>777</v>
      </c>
      <c r="C8" s="113" t="s">
        <v>645</v>
      </c>
      <c r="D8" s="113" t="s">
        <v>786</v>
      </c>
      <c r="E8" s="113"/>
    </row>
    <row r="9" spans="1:5" ht="16.2" thickBot="1">
      <c r="A9" s="113">
        <v>8</v>
      </c>
      <c r="B9" s="113" t="s">
        <v>778</v>
      </c>
      <c r="C9" s="113" t="s">
        <v>645</v>
      </c>
      <c r="D9" s="113" t="s">
        <v>787</v>
      </c>
      <c r="E9" s="113"/>
    </row>
    <row r="10" spans="1:5" ht="16.2" thickBot="1">
      <c r="A10" s="113">
        <v>9</v>
      </c>
      <c r="B10" s="113" t="s">
        <v>779</v>
      </c>
      <c r="C10" s="113" t="s">
        <v>645</v>
      </c>
      <c r="D10" s="113" t="s">
        <v>653</v>
      </c>
      <c r="E10" s="11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9"/>
  <sheetViews>
    <sheetView topLeftCell="A37" zoomScaleNormal="100" zoomScaleSheetLayoutView="100" workbookViewId="0">
      <selection activeCell="A6" sqref="A6:A61"/>
    </sheetView>
  </sheetViews>
  <sheetFormatPr defaultColWidth="10" defaultRowHeight="15"/>
  <cols>
    <col min="1" max="1" width="51" style="69" customWidth="1"/>
    <col min="2" max="2" width="10.109375" style="108" customWidth="1"/>
    <col min="3" max="3" width="19.88671875" style="108" customWidth="1"/>
    <col min="4" max="4" width="19.109375" style="91" customWidth="1"/>
    <col min="5" max="6" width="10" style="91"/>
    <col min="7" max="256" width="10" style="69"/>
    <col min="257" max="257" width="51" style="69" customWidth="1"/>
    <col min="258" max="258" width="10.109375" style="69" customWidth="1"/>
    <col min="259" max="259" width="19.88671875" style="69" customWidth="1"/>
    <col min="260" max="260" width="19.109375" style="69" customWidth="1"/>
    <col min="261" max="512" width="10" style="69"/>
    <col min="513" max="513" width="51" style="69" customWidth="1"/>
    <col min="514" max="514" width="10.109375" style="69" customWidth="1"/>
    <col min="515" max="515" width="19.88671875" style="69" customWidth="1"/>
    <col min="516" max="516" width="19.109375" style="69" customWidth="1"/>
    <col min="517" max="768" width="10" style="69"/>
    <col min="769" max="769" width="51" style="69" customWidth="1"/>
    <col min="770" max="770" width="10.109375" style="69" customWidth="1"/>
    <col min="771" max="771" width="19.88671875" style="69" customWidth="1"/>
    <col min="772" max="772" width="19.109375" style="69" customWidth="1"/>
    <col min="773" max="1024" width="10" style="69"/>
    <col min="1025" max="1025" width="51" style="69" customWidth="1"/>
    <col min="1026" max="1026" width="10.109375" style="69" customWidth="1"/>
    <col min="1027" max="1027" width="19.88671875" style="69" customWidth="1"/>
    <col min="1028" max="1028" width="19.109375" style="69" customWidth="1"/>
    <col min="1029" max="1280" width="10" style="69"/>
    <col min="1281" max="1281" width="51" style="69" customWidth="1"/>
    <col min="1282" max="1282" width="10.109375" style="69" customWidth="1"/>
    <col min="1283" max="1283" width="19.88671875" style="69" customWidth="1"/>
    <col min="1284" max="1284" width="19.109375" style="69" customWidth="1"/>
    <col min="1285" max="1536" width="10" style="69"/>
    <col min="1537" max="1537" width="51" style="69" customWidth="1"/>
    <col min="1538" max="1538" width="10.109375" style="69" customWidth="1"/>
    <col min="1539" max="1539" width="19.88671875" style="69" customWidth="1"/>
    <col min="1540" max="1540" width="19.109375" style="69" customWidth="1"/>
    <col min="1541" max="1792" width="10" style="69"/>
    <col min="1793" max="1793" width="51" style="69" customWidth="1"/>
    <col min="1794" max="1794" width="10.109375" style="69" customWidth="1"/>
    <col min="1795" max="1795" width="19.88671875" style="69" customWidth="1"/>
    <col min="1796" max="1796" width="19.109375" style="69" customWidth="1"/>
    <col min="1797" max="2048" width="10" style="69"/>
    <col min="2049" max="2049" width="51" style="69" customWidth="1"/>
    <col min="2050" max="2050" width="10.109375" style="69" customWidth="1"/>
    <col min="2051" max="2051" width="19.88671875" style="69" customWidth="1"/>
    <col min="2052" max="2052" width="19.109375" style="69" customWidth="1"/>
    <col min="2053" max="2304" width="10" style="69"/>
    <col min="2305" max="2305" width="51" style="69" customWidth="1"/>
    <col min="2306" max="2306" width="10.109375" style="69" customWidth="1"/>
    <col min="2307" max="2307" width="19.88671875" style="69" customWidth="1"/>
    <col min="2308" max="2308" width="19.109375" style="69" customWidth="1"/>
    <col min="2309" max="2560" width="10" style="69"/>
    <col min="2561" max="2561" width="51" style="69" customWidth="1"/>
    <col min="2562" max="2562" width="10.109375" style="69" customWidth="1"/>
    <col min="2563" max="2563" width="19.88671875" style="69" customWidth="1"/>
    <col min="2564" max="2564" width="19.109375" style="69" customWidth="1"/>
    <col min="2565" max="2816" width="10" style="69"/>
    <col min="2817" max="2817" width="51" style="69" customWidth="1"/>
    <col min="2818" max="2818" width="10.109375" style="69" customWidth="1"/>
    <col min="2819" max="2819" width="19.88671875" style="69" customWidth="1"/>
    <col min="2820" max="2820" width="19.109375" style="69" customWidth="1"/>
    <col min="2821" max="3072" width="10" style="69"/>
    <col min="3073" max="3073" width="51" style="69" customWidth="1"/>
    <col min="3074" max="3074" width="10.109375" style="69" customWidth="1"/>
    <col min="3075" max="3075" width="19.88671875" style="69" customWidth="1"/>
    <col min="3076" max="3076" width="19.109375" style="69" customWidth="1"/>
    <col min="3077" max="3328" width="10" style="69"/>
    <col min="3329" max="3329" width="51" style="69" customWidth="1"/>
    <col min="3330" max="3330" width="10.109375" style="69" customWidth="1"/>
    <col min="3331" max="3331" width="19.88671875" style="69" customWidth="1"/>
    <col min="3332" max="3332" width="19.109375" style="69" customWidth="1"/>
    <col min="3333" max="3584" width="10" style="69"/>
    <col min="3585" max="3585" width="51" style="69" customWidth="1"/>
    <col min="3586" max="3586" width="10.109375" style="69" customWidth="1"/>
    <col min="3587" max="3587" width="19.88671875" style="69" customWidth="1"/>
    <col min="3588" max="3588" width="19.109375" style="69" customWidth="1"/>
    <col min="3589" max="3840" width="10" style="69"/>
    <col min="3841" max="3841" width="51" style="69" customWidth="1"/>
    <col min="3842" max="3842" width="10.109375" style="69" customWidth="1"/>
    <col min="3843" max="3843" width="19.88671875" style="69" customWidth="1"/>
    <col min="3844" max="3844" width="19.109375" style="69" customWidth="1"/>
    <col min="3845" max="4096" width="10" style="69"/>
    <col min="4097" max="4097" width="51" style="69" customWidth="1"/>
    <col min="4098" max="4098" width="10.109375" style="69" customWidth="1"/>
    <col min="4099" max="4099" width="19.88671875" style="69" customWidth="1"/>
    <col min="4100" max="4100" width="19.109375" style="69" customWidth="1"/>
    <col min="4101" max="4352" width="10" style="69"/>
    <col min="4353" max="4353" width="51" style="69" customWidth="1"/>
    <col min="4354" max="4354" width="10.109375" style="69" customWidth="1"/>
    <col min="4355" max="4355" width="19.88671875" style="69" customWidth="1"/>
    <col min="4356" max="4356" width="19.109375" style="69" customWidth="1"/>
    <col min="4357" max="4608" width="10" style="69"/>
    <col min="4609" max="4609" width="51" style="69" customWidth="1"/>
    <col min="4610" max="4610" width="10.109375" style="69" customWidth="1"/>
    <col min="4611" max="4611" width="19.88671875" style="69" customWidth="1"/>
    <col min="4612" max="4612" width="19.109375" style="69" customWidth="1"/>
    <col min="4613" max="4864" width="10" style="69"/>
    <col min="4865" max="4865" width="51" style="69" customWidth="1"/>
    <col min="4866" max="4866" width="10.109375" style="69" customWidth="1"/>
    <col min="4867" max="4867" width="19.88671875" style="69" customWidth="1"/>
    <col min="4868" max="4868" width="19.109375" style="69" customWidth="1"/>
    <col min="4869" max="5120" width="10" style="69"/>
    <col min="5121" max="5121" width="51" style="69" customWidth="1"/>
    <col min="5122" max="5122" width="10.109375" style="69" customWidth="1"/>
    <col min="5123" max="5123" width="19.88671875" style="69" customWidth="1"/>
    <col min="5124" max="5124" width="19.109375" style="69" customWidth="1"/>
    <col min="5125" max="5376" width="10" style="69"/>
    <col min="5377" max="5377" width="51" style="69" customWidth="1"/>
    <col min="5378" max="5378" width="10.109375" style="69" customWidth="1"/>
    <col min="5379" max="5379" width="19.88671875" style="69" customWidth="1"/>
    <col min="5380" max="5380" width="19.109375" style="69" customWidth="1"/>
    <col min="5381" max="5632" width="10" style="69"/>
    <col min="5633" max="5633" width="51" style="69" customWidth="1"/>
    <col min="5634" max="5634" width="10.109375" style="69" customWidth="1"/>
    <col min="5635" max="5635" width="19.88671875" style="69" customWidth="1"/>
    <col min="5636" max="5636" width="19.109375" style="69" customWidth="1"/>
    <col min="5637" max="5888" width="10" style="69"/>
    <col min="5889" max="5889" width="51" style="69" customWidth="1"/>
    <col min="5890" max="5890" width="10.109375" style="69" customWidth="1"/>
    <col min="5891" max="5891" width="19.88671875" style="69" customWidth="1"/>
    <col min="5892" max="5892" width="19.109375" style="69" customWidth="1"/>
    <col min="5893" max="6144" width="10" style="69"/>
    <col min="6145" max="6145" width="51" style="69" customWidth="1"/>
    <col min="6146" max="6146" width="10.109375" style="69" customWidth="1"/>
    <col min="6147" max="6147" width="19.88671875" style="69" customWidth="1"/>
    <col min="6148" max="6148" width="19.109375" style="69" customWidth="1"/>
    <col min="6149" max="6400" width="10" style="69"/>
    <col min="6401" max="6401" width="51" style="69" customWidth="1"/>
    <col min="6402" max="6402" width="10.109375" style="69" customWidth="1"/>
    <col min="6403" max="6403" width="19.88671875" style="69" customWidth="1"/>
    <col min="6404" max="6404" width="19.109375" style="69" customWidth="1"/>
    <col min="6405" max="6656" width="10" style="69"/>
    <col min="6657" max="6657" width="51" style="69" customWidth="1"/>
    <col min="6658" max="6658" width="10.109375" style="69" customWidth="1"/>
    <col min="6659" max="6659" width="19.88671875" style="69" customWidth="1"/>
    <col min="6660" max="6660" width="19.109375" style="69" customWidth="1"/>
    <col min="6661" max="6912" width="10" style="69"/>
    <col min="6913" max="6913" width="51" style="69" customWidth="1"/>
    <col min="6914" max="6914" width="10.109375" style="69" customWidth="1"/>
    <col min="6915" max="6915" width="19.88671875" style="69" customWidth="1"/>
    <col min="6916" max="6916" width="19.109375" style="69" customWidth="1"/>
    <col min="6917" max="7168" width="10" style="69"/>
    <col min="7169" max="7169" width="51" style="69" customWidth="1"/>
    <col min="7170" max="7170" width="10.109375" style="69" customWidth="1"/>
    <col min="7171" max="7171" width="19.88671875" style="69" customWidth="1"/>
    <col min="7172" max="7172" width="19.109375" style="69" customWidth="1"/>
    <col min="7173" max="7424" width="10" style="69"/>
    <col min="7425" max="7425" width="51" style="69" customWidth="1"/>
    <col min="7426" max="7426" width="10.109375" style="69" customWidth="1"/>
    <col min="7427" max="7427" width="19.88671875" style="69" customWidth="1"/>
    <col min="7428" max="7428" width="19.109375" style="69" customWidth="1"/>
    <col min="7429" max="7680" width="10" style="69"/>
    <col min="7681" max="7681" width="51" style="69" customWidth="1"/>
    <col min="7682" max="7682" width="10.109375" style="69" customWidth="1"/>
    <col min="7683" max="7683" width="19.88671875" style="69" customWidth="1"/>
    <col min="7684" max="7684" width="19.109375" style="69" customWidth="1"/>
    <col min="7685" max="7936" width="10" style="69"/>
    <col min="7937" max="7937" width="51" style="69" customWidth="1"/>
    <col min="7938" max="7938" width="10.109375" style="69" customWidth="1"/>
    <col min="7939" max="7939" width="19.88671875" style="69" customWidth="1"/>
    <col min="7940" max="7940" width="19.109375" style="69" customWidth="1"/>
    <col min="7941" max="8192" width="10" style="69"/>
    <col min="8193" max="8193" width="51" style="69" customWidth="1"/>
    <col min="8194" max="8194" width="10.109375" style="69" customWidth="1"/>
    <col min="8195" max="8195" width="19.88671875" style="69" customWidth="1"/>
    <col min="8196" max="8196" width="19.109375" style="69" customWidth="1"/>
    <col min="8197" max="8448" width="10" style="69"/>
    <col min="8449" max="8449" width="51" style="69" customWidth="1"/>
    <col min="8450" max="8450" width="10.109375" style="69" customWidth="1"/>
    <col min="8451" max="8451" width="19.88671875" style="69" customWidth="1"/>
    <col min="8452" max="8452" width="19.109375" style="69" customWidth="1"/>
    <col min="8453" max="8704" width="10" style="69"/>
    <col min="8705" max="8705" width="51" style="69" customWidth="1"/>
    <col min="8706" max="8706" width="10.109375" style="69" customWidth="1"/>
    <col min="8707" max="8707" width="19.88671875" style="69" customWidth="1"/>
    <col min="8708" max="8708" width="19.109375" style="69" customWidth="1"/>
    <col min="8709" max="8960" width="10" style="69"/>
    <col min="8961" max="8961" width="51" style="69" customWidth="1"/>
    <col min="8962" max="8962" width="10.109375" style="69" customWidth="1"/>
    <col min="8963" max="8963" width="19.88671875" style="69" customWidth="1"/>
    <col min="8964" max="8964" width="19.109375" style="69" customWidth="1"/>
    <col min="8965" max="9216" width="10" style="69"/>
    <col min="9217" max="9217" width="51" style="69" customWidth="1"/>
    <col min="9218" max="9218" width="10.109375" style="69" customWidth="1"/>
    <col min="9219" max="9219" width="19.88671875" style="69" customWidth="1"/>
    <col min="9220" max="9220" width="19.109375" style="69" customWidth="1"/>
    <col min="9221" max="9472" width="10" style="69"/>
    <col min="9473" max="9473" width="51" style="69" customWidth="1"/>
    <col min="9474" max="9474" width="10.109375" style="69" customWidth="1"/>
    <col min="9475" max="9475" width="19.88671875" style="69" customWidth="1"/>
    <col min="9476" max="9476" width="19.109375" style="69" customWidth="1"/>
    <col min="9477" max="9728" width="10" style="69"/>
    <col min="9729" max="9729" width="51" style="69" customWidth="1"/>
    <col min="9730" max="9730" width="10.109375" style="69" customWidth="1"/>
    <col min="9731" max="9731" width="19.88671875" style="69" customWidth="1"/>
    <col min="9732" max="9732" width="19.109375" style="69" customWidth="1"/>
    <col min="9733" max="9984" width="10" style="69"/>
    <col min="9985" max="9985" width="51" style="69" customWidth="1"/>
    <col min="9986" max="9986" width="10.109375" style="69" customWidth="1"/>
    <col min="9987" max="9987" width="19.88671875" style="69" customWidth="1"/>
    <col min="9988" max="9988" width="19.109375" style="69" customWidth="1"/>
    <col min="9989" max="10240" width="10" style="69"/>
    <col min="10241" max="10241" width="51" style="69" customWidth="1"/>
    <col min="10242" max="10242" width="10.109375" style="69" customWidth="1"/>
    <col min="10243" max="10243" width="19.88671875" style="69" customWidth="1"/>
    <col min="10244" max="10244" width="19.109375" style="69" customWidth="1"/>
    <col min="10245" max="10496" width="10" style="69"/>
    <col min="10497" max="10497" width="51" style="69" customWidth="1"/>
    <col min="10498" max="10498" width="10.109375" style="69" customWidth="1"/>
    <col min="10499" max="10499" width="19.88671875" style="69" customWidth="1"/>
    <col min="10500" max="10500" width="19.109375" style="69" customWidth="1"/>
    <col min="10501" max="10752" width="10" style="69"/>
    <col min="10753" max="10753" width="51" style="69" customWidth="1"/>
    <col min="10754" max="10754" width="10.109375" style="69" customWidth="1"/>
    <col min="10755" max="10755" width="19.88671875" style="69" customWidth="1"/>
    <col min="10756" max="10756" width="19.109375" style="69" customWidth="1"/>
    <col min="10757" max="11008" width="10" style="69"/>
    <col min="11009" max="11009" width="51" style="69" customWidth="1"/>
    <col min="11010" max="11010" width="10.109375" style="69" customWidth="1"/>
    <col min="11011" max="11011" width="19.88671875" style="69" customWidth="1"/>
    <col min="11012" max="11012" width="19.109375" style="69" customWidth="1"/>
    <col min="11013" max="11264" width="10" style="69"/>
    <col min="11265" max="11265" width="51" style="69" customWidth="1"/>
    <col min="11266" max="11266" width="10.109375" style="69" customWidth="1"/>
    <col min="11267" max="11267" width="19.88671875" style="69" customWidth="1"/>
    <col min="11268" max="11268" width="19.109375" style="69" customWidth="1"/>
    <col min="11269" max="11520" width="10" style="69"/>
    <col min="11521" max="11521" width="51" style="69" customWidth="1"/>
    <col min="11522" max="11522" width="10.109375" style="69" customWidth="1"/>
    <col min="11523" max="11523" width="19.88671875" style="69" customWidth="1"/>
    <col min="11524" max="11524" width="19.109375" style="69" customWidth="1"/>
    <col min="11525" max="11776" width="10" style="69"/>
    <col min="11777" max="11777" width="51" style="69" customWidth="1"/>
    <col min="11778" max="11778" width="10.109375" style="69" customWidth="1"/>
    <col min="11779" max="11779" width="19.88671875" style="69" customWidth="1"/>
    <col min="11780" max="11780" width="19.109375" style="69" customWidth="1"/>
    <col min="11781" max="12032" width="10" style="69"/>
    <col min="12033" max="12033" width="51" style="69" customWidth="1"/>
    <col min="12034" max="12034" width="10.109375" style="69" customWidth="1"/>
    <col min="12035" max="12035" width="19.88671875" style="69" customWidth="1"/>
    <col min="12036" max="12036" width="19.109375" style="69" customWidth="1"/>
    <col min="12037" max="12288" width="10" style="69"/>
    <col min="12289" max="12289" width="51" style="69" customWidth="1"/>
    <col min="12290" max="12290" width="10.109375" style="69" customWidth="1"/>
    <col min="12291" max="12291" width="19.88671875" style="69" customWidth="1"/>
    <col min="12292" max="12292" width="19.109375" style="69" customWidth="1"/>
    <col min="12293" max="12544" width="10" style="69"/>
    <col min="12545" max="12545" width="51" style="69" customWidth="1"/>
    <col min="12546" max="12546" width="10.109375" style="69" customWidth="1"/>
    <col min="12547" max="12547" width="19.88671875" style="69" customWidth="1"/>
    <col min="12548" max="12548" width="19.109375" style="69" customWidth="1"/>
    <col min="12549" max="12800" width="10" style="69"/>
    <col min="12801" max="12801" width="51" style="69" customWidth="1"/>
    <col min="12802" max="12802" width="10.109375" style="69" customWidth="1"/>
    <col min="12803" max="12803" width="19.88671875" style="69" customWidth="1"/>
    <col min="12804" max="12804" width="19.109375" style="69" customWidth="1"/>
    <col min="12805" max="13056" width="10" style="69"/>
    <col min="13057" max="13057" width="51" style="69" customWidth="1"/>
    <col min="13058" max="13058" width="10.109375" style="69" customWidth="1"/>
    <col min="13059" max="13059" width="19.88671875" style="69" customWidth="1"/>
    <col min="13060" max="13060" width="19.109375" style="69" customWidth="1"/>
    <col min="13061" max="13312" width="10" style="69"/>
    <col min="13313" max="13313" width="51" style="69" customWidth="1"/>
    <col min="13314" max="13314" width="10.109375" style="69" customWidth="1"/>
    <col min="13315" max="13315" width="19.88671875" style="69" customWidth="1"/>
    <col min="13316" max="13316" width="19.109375" style="69" customWidth="1"/>
    <col min="13317" max="13568" width="10" style="69"/>
    <col min="13569" max="13569" width="51" style="69" customWidth="1"/>
    <col min="13570" max="13570" width="10.109375" style="69" customWidth="1"/>
    <col min="13571" max="13571" width="19.88671875" style="69" customWidth="1"/>
    <col min="13572" max="13572" width="19.109375" style="69" customWidth="1"/>
    <col min="13573" max="13824" width="10" style="69"/>
    <col min="13825" max="13825" width="51" style="69" customWidth="1"/>
    <col min="13826" max="13826" width="10.109375" style="69" customWidth="1"/>
    <col min="13827" max="13827" width="19.88671875" style="69" customWidth="1"/>
    <col min="13828" max="13828" width="19.109375" style="69" customWidth="1"/>
    <col min="13829" max="14080" width="10" style="69"/>
    <col min="14081" max="14081" width="51" style="69" customWidth="1"/>
    <col min="14082" max="14082" width="10.109375" style="69" customWidth="1"/>
    <col min="14083" max="14083" width="19.88671875" style="69" customWidth="1"/>
    <col min="14084" max="14084" width="19.109375" style="69" customWidth="1"/>
    <col min="14085" max="14336" width="10" style="69"/>
    <col min="14337" max="14337" width="51" style="69" customWidth="1"/>
    <col min="14338" max="14338" width="10.109375" style="69" customWidth="1"/>
    <col min="14339" max="14339" width="19.88671875" style="69" customWidth="1"/>
    <col min="14340" max="14340" width="19.109375" style="69" customWidth="1"/>
    <col min="14341" max="14592" width="10" style="69"/>
    <col min="14593" max="14593" width="51" style="69" customWidth="1"/>
    <col min="14594" max="14594" width="10.109375" style="69" customWidth="1"/>
    <col min="14595" max="14595" width="19.88671875" style="69" customWidth="1"/>
    <col min="14596" max="14596" width="19.109375" style="69" customWidth="1"/>
    <col min="14597" max="14848" width="10" style="69"/>
    <col min="14849" max="14849" width="51" style="69" customWidth="1"/>
    <col min="14850" max="14850" width="10.109375" style="69" customWidth="1"/>
    <col min="14851" max="14851" width="19.88671875" style="69" customWidth="1"/>
    <col min="14852" max="14852" width="19.109375" style="69" customWidth="1"/>
    <col min="14853" max="15104" width="10" style="69"/>
    <col min="15105" max="15105" width="51" style="69" customWidth="1"/>
    <col min="15106" max="15106" width="10.109375" style="69" customWidth="1"/>
    <col min="15107" max="15107" width="19.88671875" style="69" customWidth="1"/>
    <col min="15108" max="15108" width="19.109375" style="69" customWidth="1"/>
    <col min="15109" max="15360" width="10" style="69"/>
    <col min="15361" max="15361" width="51" style="69" customWidth="1"/>
    <col min="15362" max="15362" width="10.109375" style="69" customWidth="1"/>
    <col min="15363" max="15363" width="19.88671875" style="69" customWidth="1"/>
    <col min="15364" max="15364" width="19.109375" style="69" customWidth="1"/>
    <col min="15365" max="15616" width="10" style="69"/>
    <col min="15617" max="15617" width="51" style="69" customWidth="1"/>
    <col min="15618" max="15618" width="10.109375" style="69" customWidth="1"/>
    <col min="15619" max="15619" width="19.88671875" style="69" customWidth="1"/>
    <col min="15620" max="15620" width="19.109375" style="69" customWidth="1"/>
    <col min="15621" max="15872" width="10" style="69"/>
    <col min="15873" max="15873" width="51" style="69" customWidth="1"/>
    <col min="15874" max="15874" width="10.109375" style="69" customWidth="1"/>
    <col min="15875" max="15875" width="19.88671875" style="69" customWidth="1"/>
    <col min="15876" max="15876" width="19.109375" style="69" customWidth="1"/>
    <col min="15877" max="16128" width="10" style="69"/>
    <col min="16129" max="16129" width="51" style="69" customWidth="1"/>
    <col min="16130" max="16130" width="10.109375" style="69" customWidth="1"/>
    <col min="16131" max="16131" width="19.88671875" style="69" customWidth="1"/>
    <col min="16132" max="16132" width="19.109375" style="69" customWidth="1"/>
    <col min="16133" max="16384" width="10" style="69"/>
  </cols>
  <sheetData>
    <row r="1" spans="1:8" ht="22.8">
      <c r="A1" s="144" t="s">
        <v>192</v>
      </c>
      <c r="B1" s="144"/>
      <c r="C1" s="144"/>
      <c r="D1" s="144"/>
      <c r="E1" s="68"/>
      <c r="F1" s="68"/>
    </row>
    <row r="2" spans="1:8" ht="15.6">
      <c r="A2" s="145" t="s">
        <v>193</v>
      </c>
      <c r="B2" s="145"/>
      <c r="C2" s="145"/>
      <c r="D2" s="145"/>
      <c r="E2" s="68"/>
      <c r="F2" s="68"/>
    </row>
    <row r="3" spans="1:8" s="73" customFormat="1" ht="13.8" thickBot="1">
      <c r="A3" s="70" t="str">
        <f>合并资产表!A3</f>
        <v>编制单位：</v>
      </c>
      <c r="B3" s="71"/>
      <c r="C3" s="71"/>
      <c r="D3" s="72" t="s">
        <v>194</v>
      </c>
      <c r="E3" s="68"/>
      <c r="F3" s="68"/>
      <c r="H3" s="74"/>
    </row>
    <row r="4" spans="1:8">
      <c r="A4" s="75" t="s">
        <v>195</v>
      </c>
      <c r="B4" s="76" t="s">
        <v>196</v>
      </c>
      <c r="C4" s="77" t="s">
        <v>197</v>
      </c>
      <c r="D4" s="78" t="s">
        <v>198</v>
      </c>
      <c r="E4" s="68"/>
      <c r="F4" s="68"/>
    </row>
    <row r="5" spans="1:8">
      <c r="A5" s="79" t="s">
        <v>199</v>
      </c>
      <c r="B5" s="80"/>
      <c r="C5" s="81"/>
      <c r="D5" s="82"/>
      <c r="E5" s="68"/>
      <c r="F5" s="68"/>
    </row>
    <row r="6" spans="1:8">
      <c r="A6" s="83" t="s">
        <v>200</v>
      </c>
      <c r="B6" s="80"/>
      <c r="C6" s="84"/>
      <c r="D6" s="85"/>
      <c r="E6" s="68"/>
      <c r="F6" s="68"/>
    </row>
    <row r="7" spans="1:8">
      <c r="A7" s="83" t="s">
        <v>201</v>
      </c>
      <c r="B7" s="80"/>
      <c r="C7" s="84"/>
      <c r="D7" s="85"/>
      <c r="E7" s="68"/>
      <c r="F7" s="68"/>
    </row>
    <row r="8" spans="1:8">
      <c r="A8" s="83" t="s">
        <v>202</v>
      </c>
      <c r="B8" s="80"/>
      <c r="C8" s="84"/>
      <c r="D8" s="85"/>
      <c r="E8" s="68"/>
      <c r="F8" s="68"/>
    </row>
    <row r="9" spans="1:8">
      <c r="A9" s="83" t="s">
        <v>203</v>
      </c>
      <c r="B9" s="80"/>
      <c r="C9" s="84"/>
      <c r="D9" s="85"/>
      <c r="E9" s="68"/>
      <c r="F9" s="68"/>
    </row>
    <row r="10" spans="1:8">
      <c r="A10" s="83" t="s">
        <v>204</v>
      </c>
      <c r="B10" s="80"/>
      <c r="C10" s="84"/>
      <c r="D10" s="85"/>
      <c r="E10" s="68"/>
      <c r="F10" s="68"/>
    </row>
    <row r="11" spans="1:8">
      <c r="A11" s="83" t="s">
        <v>205</v>
      </c>
      <c r="B11" s="80"/>
      <c r="C11" s="84"/>
      <c r="D11" s="85"/>
      <c r="E11" s="68"/>
      <c r="F11" s="68"/>
    </row>
    <row r="12" spans="1:8">
      <c r="A12" s="83" t="s">
        <v>206</v>
      </c>
      <c r="B12" s="80"/>
      <c r="C12" s="84"/>
      <c r="D12" s="85"/>
      <c r="E12" s="68"/>
      <c r="F12" s="68"/>
    </row>
    <row r="13" spans="1:8" ht="26.4">
      <c r="A13" s="83" t="s">
        <v>207</v>
      </c>
      <c r="B13" s="80"/>
      <c r="C13" s="84"/>
      <c r="D13" s="85"/>
      <c r="E13" s="68"/>
      <c r="F13" s="68"/>
    </row>
    <row r="14" spans="1:8">
      <c r="A14" s="83" t="s">
        <v>208</v>
      </c>
      <c r="B14" s="80"/>
      <c r="C14" s="84"/>
      <c r="D14" s="85"/>
      <c r="E14" s="68"/>
      <c r="F14" s="68"/>
    </row>
    <row r="15" spans="1:8">
      <c r="A15" s="83" t="s">
        <v>209</v>
      </c>
      <c r="B15" s="80"/>
      <c r="C15" s="84"/>
      <c r="D15" s="85"/>
      <c r="E15" s="68"/>
      <c r="F15" s="68"/>
    </row>
    <row r="16" spans="1:8">
      <c r="A16" s="83" t="s">
        <v>210</v>
      </c>
      <c r="B16" s="80"/>
      <c r="C16" s="84"/>
      <c r="D16" s="85"/>
      <c r="E16" s="68"/>
      <c r="F16" s="68"/>
    </row>
    <row r="17" spans="1:6">
      <c r="A17" s="83" t="s">
        <v>211</v>
      </c>
      <c r="B17" s="80"/>
      <c r="C17" s="84"/>
      <c r="D17" s="85"/>
      <c r="E17" s="68"/>
      <c r="F17" s="68"/>
    </row>
    <row r="18" spans="1:6">
      <c r="A18" s="83" t="s">
        <v>212</v>
      </c>
      <c r="B18" s="80"/>
      <c r="C18" s="84"/>
      <c r="D18" s="85"/>
      <c r="E18" s="68"/>
      <c r="F18" s="68"/>
    </row>
    <row r="19" spans="1:6">
      <c r="A19" s="86" t="s">
        <v>213</v>
      </c>
      <c r="B19" s="80"/>
      <c r="C19" s="87">
        <f>SUM(C6:C18)</f>
        <v>0</v>
      </c>
      <c r="D19" s="88">
        <f>SUM(D6:D18)</f>
        <v>0</v>
      </c>
      <c r="E19" s="68"/>
      <c r="F19" s="68"/>
    </row>
    <row r="20" spans="1:6">
      <c r="A20" s="83" t="s">
        <v>214</v>
      </c>
      <c r="B20" s="80"/>
      <c r="C20" s="84"/>
      <c r="D20" s="85"/>
      <c r="E20" s="68"/>
      <c r="F20" s="68"/>
    </row>
    <row r="21" spans="1:6">
      <c r="A21" s="83" t="s">
        <v>215</v>
      </c>
      <c r="B21" s="80"/>
      <c r="C21" s="84"/>
      <c r="D21" s="85"/>
      <c r="E21" s="68"/>
      <c r="F21" s="68"/>
    </row>
    <row r="22" spans="1:6">
      <c r="A22" s="83" t="s">
        <v>216</v>
      </c>
      <c r="B22" s="80"/>
      <c r="C22" s="84"/>
      <c r="D22" s="85"/>
      <c r="E22" s="68"/>
      <c r="F22" s="68"/>
    </row>
    <row r="23" spans="1:6">
      <c r="A23" s="83" t="s">
        <v>217</v>
      </c>
      <c r="B23" s="80"/>
      <c r="C23" s="84"/>
      <c r="D23" s="85"/>
      <c r="E23" s="68"/>
      <c r="F23" s="68"/>
    </row>
    <row r="24" spans="1:6">
      <c r="A24" s="83" t="s">
        <v>218</v>
      </c>
      <c r="B24" s="80"/>
      <c r="C24" s="84"/>
      <c r="D24" s="85"/>
      <c r="E24" s="68"/>
      <c r="F24" s="68"/>
    </row>
    <row r="25" spans="1:6">
      <c r="A25" s="83" t="s">
        <v>219</v>
      </c>
      <c r="B25" s="80"/>
      <c r="C25" s="84"/>
      <c r="D25" s="85"/>
      <c r="E25" s="68"/>
      <c r="F25" s="68"/>
    </row>
    <row r="26" spans="1:6">
      <c r="A26" s="83" t="s">
        <v>220</v>
      </c>
      <c r="B26" s="80"/>
      <c r="C26" s="84"/>
      <c r="D26" s="85"/>
      <c r="E26" s="68"/>
      <c r="F26" s="68"/>
    </row>
    <row r="27" spans="1:6">
      <c r="A27" s="83" t="s">
        <v>221</v>
      </c>
      <c r="B27" s="80"/>
      <c r="C27" s="84"/>
      <c r="D27" s="85"/>
      <c r="E27" s="68"/>
      <c r="F27" s="68"/>
    </row>
    <row r="28" spans="1:6">
      <c r="A28" s="83" t="s">
        <v>222</v>
      </c>
      <c r="B28" s="80"/>
      <c r="C28" s="84"/>
      <c r="D28" s="85"/>
      <c r="E28" s="68"/>
      <c r="F28" s="68"/>
    </row>
    <row r="29" spans="1:6">
      <c r="A29" s="86" t="s">
        <v>223</v>
      </c>
      <c r="B29" s="80"/>
      <c r="C29" s="87">
        <f>SUM(C20:C28)</f>
        <v>0</v>
      </c>
      <c r="D29" s="88">
        <f>SUM(D20:D28)</f>
        <v>0</v>
      </c>
      <c r="E29" s="68"/>
      <c r="F29" s="68"/>
    </row>
    <row r="30" spans="1:6">
      <c r="A30" s="86" t="s">
        <v>224</v>
      </c>
      <c r="B30" s="80"/>
      <c r="C30" s="87">
        <f>C19-C29</f>
        <v>0</v>
      </c>
      <c r="D30" s="88">
        <f>D19-D29</f>
        <v>0</v>
      </c>
      <c r="E30" s="68"/>
      <c r="F30" s="68"/>
    </row>
    <row r="31" spans="1:6">
      <c r="A31" s="79" t="s">
        <v>225</v>
      </c>
      <c r="B31" s="80"/>
      <c r="C31" s="81"/>
      <c r="D31" s="85"/>
      <c r="E31" s="68"/>
      <c r="F31" s="68"/>
    </row>
    <row r="32" spans="1:6">
      <c r="A32" s="83" t="s">
        <v>226</v>
      </c>
      <c r="B32" s="80"/>
      <c r="C32" s="84"/>
      <c r="D32" s="85"/>
      <c r="E32" s="68"/>
      <c r="F32" s="68"/>
    </row>
    <row r="33" spans="1:6">
      <c r="A33" s="83" t="s">
        <v>227</v>
      </c>
      <c r="B33" s="80"/>
      <c r="C33" s="84"/>
      <c r="D33" s="85"/>
      <c r="E33" s="68"/>
      <c r="F33" s="68"/>
    </row>
    <row r="34" spans="1:6">
      <c r="A34" s="83" t="s">
        <v>228</v>
      </c>
      <c r="B34" s="80"/>
      <c r="C34" s="84"/>
      <c r="D34" s="85"/>
      <c r="E34" s="68"/>
      <c r="F34" s="68"/>
    </row>
    <row r="35" spans="1:6">
      <c r="A35" s="83" t="s">
        <v>229</v>
      </c>
      <c r="B35" s="80"/>
      <c r="C35" s="84"/>
      <c r="D35" s="85"/>
      <c r="E35" s="68"/>
      <c r="F35" s="68"/>
    </row>
    <row r="36" spans="1:6">
      <c r="A36" s="83" t="s">
        <v>230</v>
      </c>
      <c r="B36" s="80"/>
      <c r="C36" s="84"/>
      <c r="D36" s="85"/>
      <c r="E36" s="68"/>
      <c r="F36" s="68"/>
    </row>
    <row r="37" spans="1:6">
      <c r="A37" s="86" t="s">
        <v>231</v>
      </c>
      <c r="B37" s="80"/>
      <c r="C37" s="87">
        <f>SUM(C32:C36)</f>
        <v>0</v>
      </c>
      <c r="D37" s="88">
        <f>SUM(D32:D36)</f>
        <v>0</v>
      </c>
      <c r="E37" s="68"/>
      <c r="F37" s="68"/>
    </row>
    <row r="38" spans="1:6">
      <c r="A38" s="83" t="s">
        <v>232</v>
      </c>
      <c r="B38" s="80"/>
      <c r="C38" s="84"/>
      <c r="D38" s="85"/>
      <c r="E38" s="68"/>
      <c r="F38" s="68"/>
    </row>
    <row r="39" spans="1:6">
      <c r="A39" s="83" t="s">
        <v>233</v>
      </c>
      <c r="B39" s="80"/>
      <c r="C39" s="84"/>
      <c r="D39" s="85"/>
      <c r="E39" s="68"/>
      <c r="F39" s="68"/>
    </row>
    <row r="40" spans="1:6">
      <c r="A40" s="83" t="s">
        <v>234</v>
      </c>
      <c r="B40" s="80"/>
      <c r="C40" s="84"/>
      <c r="D40" s="85"/>
      <c r="E40" s="68"/>
      <c r="F40" s="68"/>
    </row>
    <row r="41" spans="1:6">
      <c r="A41" s="83" t="s">
        <v>235</v>
      </c>
      <c r="B41" s="80"/>
      <c r="C41" s="84"/>
      <c r="D41" s="85"/>
      <c r="E41" s="68"/>
      <c r="F41" s="68"/>
    </row>
    <row r="42" spans="1:6">
      <c r="A42" s="83" t="s">
        <v>236</v>
      </c>
      <c r="B42" s="80"/>
      <c r="C42" s="84"/>
      <c r="D42" s="85"/>
      <c r="E42" s="68"/>
      <c r="F42" s="68"/>
    </row>
    <row r="43" spans="1:6">
      <c r="A43" s="86" t="s">
        <v>237</v>
      </c>
      <c r="B43" s="80"/>
      <c r="C43" s="87">
        <f>SUM(C38:C42)</f>
        <v>0</v>
      </c>
      <c r="D43" s="88">
        <f>SUM(D38:D42)</f>
        <v>0</v>
      </c>
      <c r="E43" s="68"/>
      <c r="F43" s="68"/>
    </row>
    <row r="44" spans="1:6">
      <c r="A44" s="86" t="s">
        <v>238</v>
      </c>
      <c r="B44" s="80"/>
      <c r="C44" s="87">
        <f>C37-C43</f>
        <v>0</v>
      </c>
      <c r="D44" s="88">
        <f>D37-D43</f>
        <v>0</v>
      </c>
      <c r="E44" s="68"/>
      <c r="F44" s="68"/>
    </row>
    <row r="45" spans="1:6">
      <c r="A45" s="79" t="s">
        <v>239</v>
      </c>
      <c r="B45" s="80"/>
      <c r="C45" s="81"/>
      <c r="D45" s="85"/>
      <c r="E45" s="68"/>
      <c r="F45" s="68"/>
    </row>
    <row r="46" spans="1:6">
      <c r="A46" s="89" t="s">
        <v>240</v>
      </c>
      <c r="B46" s="80"/>
      <c r="C46" s="84"/>
      <c r="D46" s="85"/>
      <c r="E46" s="68"/>
      <c r="F46" s="68"/>
    </row>
    <row r="47" spans="1:6">
      <c r="A47" s="89" t="s">
        <v>241</v>
      </c>
      <c r="B47" s="80"/>
      <c r="C47" s="84"/>
      <c r="D47" s="85"/>
      <c r="E47" s="68"/>
      <c r="F47" s="68"/>
    </row>
    <row r="48" spans="1:6">
      <c r="A48" s="89" t="s">
        <v>242</v>
      </c>
      <c r="B48" s="80"/>
      <c r="C48" s="84"/>
      <c r="D48" s="85"/>
      <c r="E48" s="68"/>
      <c r="F48" s="68"/>
    </row>
    <row r="49" spans="1:6">
      <c r="A49" s="89" t="s">
        <v>243</v>
      </c>
      <c r="B49" s="80"/>
      <c r="C49" s="84"/>
      <c r="D49" s="85"/>
      <c r="E49" s="68"/>
      <c r="F49" s="68"/>
    </row>
    <row r="50" spans="1:6">
      <c r="A50" s="89" t="s">
        <v>244</v>
      </c>
      <c r="B50" s="80"/>
      <c r="C50" s="84"/>
      <c r="D50" s="85"/>
      <c r="E50" s="68"/>
      <c r="F50" s="68"/>
    </row>
    <row r="51" spans="1:6">
      <c r="A51" s="86" t="s">
        <v>245</v>
      </c>
      <c r="B51" s="80"/>
      <c r="C51" s="87">
        <f>SUM(C46,C48:C50)</f>
        <v>0</v>
      </c>
      <c r="D51" s="88">
        <f>SUM(D46,D48:D50)</f>
        <v>0</v>
      </c>
      <c r="E51" s="68"/>
      <c r="F51" s="68"/>
    </row>
    <row r="52" spans="1:6">
      <c r="A52" s="89" t="s">
        <v>246</v>
      </c>
      <c r="B52" s="80"/>
      <c r="C52" s="84"/>
      <c r="D52" s="85"/>
      <c r="E52" s="68"/>
      <c r="F52" s="68"/>
    </row>
    <row r="53" spans="1:6">
      <c r="A53" s="89" t="s">
        <v>247</v>
      </c>
      <c r="B53" s="80"/>
      <c r="C53" s="84"/>
      <c r="D53" s="85"/>
      <c r="E53" s="68"/>
      <c r="F53" s="68"/>
    </row>
    <row r="54" spans="1:6">
      <c r="A54" s="89" t="s">
        <v>248</v>
      </c>
      <c r="B54" s="80"/>
      <c r="C54" s="84"/>
      <c r="D54" s="85"/>
      <c r="E54" s="68"/>
      <c r="F54" s="68"/>
    </row>
    <row r="55" spans="1:6">
      <c r="A55" s="89" t="s">
        <v>249</v>
      </c>
      <c r="B55" s="80"/>
      <c r="C55" s="84"/>
      <c r="D55" s="85"/>
      <c r="E55" s="68"/>
      <c r="F55" s="68"/>
    </row>
    <row r="56" spans="1:6">
      <c r="A56" s="86" t="s">
        <v>250</v>
      </c>
      <c r="B56" s="80"/>
      <c r="C56" s="87">
        <f>SUM(C52:C53,C55)</f>
        <v>0</v>
      </c>
      <c r="D56" s="88">
        <f>SUM(D52:D53,D55)</f>
        <v>0</v>
      </c>
      <c r="E56" s="68"/>
      <c r="F56" s="68"/>
    </row>
    <row r="57" spans="1:6">
      <c r="A57" s="86" t="s">
        <v>251</v>
      </c>
      <c r="B57" s="80"/>
      <c r="C57" s="87">
        <f>C51-C56</f>
        <v>0</v>
      </c>
      <c r="D57" s="88">
        <f>D51-D56</f>
        <v>0</v>
      </c>
      <c r="E57" s="68"/>
      <c r="F57" s="68"/>
    </row>
    <row r="58" spans="1:6">
      <c r="A58" s="79" t="s">
        <v>252</v>
      </c>
      <c r="B58" s="80"/>
      <c r="C58" s="84">
        <v>0</v>
      </c>
      <c r="D58" s="85">
        <f>D30+D43+D56+D57</f>
        <v>0</v>
      </c>
      <c r="E58" s="68"/>
      <c r="F58" s="68"/>
    </row>
    <row r="59" spans="1:6">
      <c r="A59" s="79" t="s">
        <v>253</v>
      </c>
      <c r="B59" s="90"/>
      <c r="C59" s="84">
        <f>C30+C44+C57+C58</f>
        <v>0</v>
      </c>
      <c r="D59" s="85">
        <f>D30+D44+D57+D58</f>
        <v>0</v>
      </c>
    </row>
    <row r="60" spans="1:6">
      <c r="A60" s="89" t="s">
        <v>254</v>
      </c>
      <c r="B60" s="92"/>
      <c r="C60" s="84"/>
      <c r="D60" s="85"/>
    </row>
    <row r="61" spans="1:6" ht="15.6" thickBot="1">
      <c r="A61" s="93" t="s">
        <v>255</v>
      </c>
      <c r="B61" s="94"/>
      <c r="C61" s="95">
        <f>C59+C60</f>
        <v>0</v>
      </c>
      <c r="D61" s="96">
        <f>D59+D60</f>
        <v>0</v>
      </c>
    </row>
    <row r="62" spans="1:6" s="97" customFormat="1" ht="13.8">
      <c r="A62" s="146" t="s">
        <v>256</v>
      </c>
      <c r="B62" s="146"/>
      <c r="C62" s="146"/>
      <c r="D62" s="146"/>
    </row>
    <row r="63" spans="1:6" s="97" customFormat="1" ht="13.8">
      <c r="A63" s="147" t="s">
        <v>257</v>
      </c>
      <c r="B63" s="147"/>
      <c r="C63" s="147"/>
      <c r="D63" s="147"/>
    </row>
    <row r="64" spans="1:6">
      <c r="A64" s="148" t="s">
        <v>258</v>
      </c>
      <c r="B64" s="148"/>
      <c r="C64" s="148"/>
      <c r="D64" s="148"/>
    </row>
    <row r="65" spans="1:4">
      <c r="A65" s="98"/>
      <c r="B65" s="99"/>
      <c r="C65" s="99"/>
      <c r="D65" s="100"/>
    </row>
    <row r="66" spans="1:4">
      <c r="A66" s="27" t="s">
        <v>259</v>
      </c>
      <c r="B66" s="101"/>
      <c r="C66" s="101"/>
      <c r="D66" s="102"/>
    </row>
    <row r="67" spans="1:4">
      <c r="A67" s="27" t="s">
        <v>260</v>
      </c>
      <c r="B67" s="101"/>
      <c r="C67" s="103">
        <f>SUM(C6:C18,C32:C36,C46,C48:C50)-SUM(C20:C28,C38:C42,C52:C53,C55)+C58-C59</f>
        <v>0</v>
      </c>
      <c r="D67" s="103">
        <f>SUM(D6:D18,D32:D36,D46,D48:D50)-SUM(D20:D28,D38:D42,D52:D53,D55)+D58-D59</f>
        <v>0</v>
      </c>
    </row>
    <row r="68" spans="1:4">
      <c r="A68" s="104"/>
      <c r="B68" s="99"/>
      <c r="C68" s="99"/>
      <c r="D68" s="100"/>
    </row>
    <row r="69" spans="1:4">
      <c r="A69" s="105"/>
      <c r="B69" s="99"/>
      <c r="C69" s="99"/>
      <c r="D69" s="100"/>
    </row>
    <row r="70" spans="1:4">
      <c r="A70" s="105"/>
      <c r="B70" s="99"/>
      <c r="C70" s="99"/>
      <c r="D70" s="100"/>
    </row>
    <row r="71" spans="1:4">
      <c r="A71" s="105"/>
      <c r="B71" s="99"/>
      <c r="C71" s="99"/>
      <c r="D71" s="100"/>
    </row>
    <row r="72" spans="1:4">
      <c r="A72" s="105"/>
      <c r="B72" s="99"/>
      <c r="C72" s="99"/>
      <c r="D72" s="100"/>
    </row>
    <row r="73" spans="1:4">
      <c r="A73" s="105"/>
      <c r="B73" s="99"/>
      <c r="C73" s="99"/>
      <c r="D73" s="100"/>
    </row>
    <row r="74" spans="1:4">
      <c r="A74" s="105"/>
      <c r="B74" s="99"/>
      <c r="C74" s="99"/>
      <c r="D74" s="100"/>
    </row>
    <row r="75" spans="1:4">
      <c r="A75" s="105"/>
      <c r="B75" s="99"/>
      <c r="C75" s="99"/>
      <c r="D75" s="100"/>
    </row>
    <row r="76" spans="1:4">
      <c r="A76" s="105"/>
      <c r="B76" s="99"/>
      <c r="C76" s="99"/>
      <c r="D76" s="100"/>
    </row>
    <row r="77" spans="1:4">
      <c r="A77" s="106"/>
      <c r="B77" s="99"/>
      <c r="C77" s="99"/>
      <c r="D77" s="100"/>
    </row>
    <row r="78" spans="1:4">
      <c r="A78" s="107"/>
      <c r="B78" s="99"/>
      <c r="C78" s="99"/>
      <c r="D78" s="100"/>
    </row>
    <row r="79" spans="1:4">
      <c r="A79" s="107"/>
    </row>
    <row r="579" spans="8:8" ht="15.6" thickBot="1">
      <c r="H579" s="109"/>
    </row>
  </sheetData>
  <sheetProtection formatColumns="0" formatRows="0"/>
  <mergeCells count="5">
    <mergeCell ref="A1:D1"/>
    <mergeCell ref="A2:D2"/>
    <mergeCell ref="A62:D62"/>
    <mergeCell ref="A63:D63"/>
    <mergeCell ref="A64:D64"/>
  </mergeCells>
  <phoneticPr fontId="3" type="noConversion"/>
  <printOptions horizontalCentered="1"/>
  <pageMargins left="0.78740157480314965" right="0.39370078740157483" top="0.39370078740157483" bottom="0.55118110236220474" header="0.15748031496062992" footer="0.23622047244094491"/>
  <pageSetup scale="96" orientation="portrait" r:id="rId1"/>
  <headerFooter alignWithMargins="0">
    <oddFooter xml:space="preserve">&amp;C&amp;"Times New Roman,常规"&amp;11x&amp;R&amp;"楷体_GB2312,常规"
</oddFooter>
  </headerFooter>
  <colBreaks count="1" manualBreakCount="1">
    <brk id="4"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7"/>
    </sheetView>
  </sheetViews>
  <sheetFormatPr defaultRowHeight="14.4"/>
  <cols>
    <col min="1" max="1" width="5.5546875" bestFit="1" customWidth="1"/>
    <col min="2" max="2" width="11.4414062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791</v>
      </c>
      <c r="C5" s="113" t="s">
        <v>277</v>
      </c>
      <c r="D5" s="113" t="s">
        <v>766</v>
      </c>
      <c r="E5" s="113" t="s">
        <v>765</v>
      </c>
    </row>
    <row r="6" spans="1:5" ht="16.2" thickBot="1">
      <c r="A6" s="112">
        <v>5</v>
      </c>
      <c r="B6" s="113" t="s">
        <v>792</v>
      </c>
      <c r="C6" s="113" t="s">
        <v>277</v>
      </c>
      <c r="D6" s="113" t="s">
        <v>794</v>
      </c>
      <c r="E6" s="113"/>
    </row>
    <row r="7" spans="1:5" ht="16.2" thickBot="1">
      <c r="A7" s="112">
        <v>6</v>
      </c>
      <c r="B7" s="113" t="s">
        <v>793</v>
      </c>
      <c r="C7" s="113" t="s">
        <v>277</v>
      </c>
      <c r="D7" s="113" t="s">
        <v>795</v>
      </c>
      <c r="E7" s="113"/>
    </row>
  </sheetData>
  <phoneticPr fontId="3"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xSplit="2" ySplit="1" topLeftCell="C2" activePane="bottomRight" state="frozen"/>
      <selection pane="topRight" activeCell="C1" sqref="C1"/>
      <selection pane="bottomLeft" activeCell="A2" sqref="A2"/>
      <selection pane="bottomRight" sqref="A1:E8"/>
    </sheetView>
  </sheetViews>
  <sheetFormatPr defaultRowHeight="14.4"/>
  <cols>
    <col min="1" max="1" width="5.5546875" bestFit="1" customWidth="1"/>
    <col min="2" max="2" width="11.4414062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796</v>
      </c>
      <c r="C5" s="113" t="s">
        <v>277</v>
      </c>
      <c r="D5" s="113" t="s">
        <v>766</v>
      </c>
      <c r="E5" s="113" t="s">
        <v>765</v>
      </c>
    </row>
    <row r="6" spans="1:5" ht="16.2" thickBot="1">
      <c r="A6" s="112">
        <v>5</v>
      </c>
      <c r="B6" s="113" t="s">
        <v>797</v>
      </c>
      <c r="C6" s="113" t="s">
        <v>267</v>
      </c>
      <c r="D6" s="113" t="s">
        <v>799</v>
      </c>
      <c r="E6" s="113"/>
    </row>
    <row r="7" spans="1:5" ht="16.2" thickBot="1">
      <c r="A7" s="112">
        <v>6</v>
      </c>
      <c r="B7" s="113" t="s">
        <v>798</v>
      </c>
      <c r="C7" s="113" t="s">
        <v>277</v>
      </c>
      <c r="D7" s="113" t="s">
        <v>800</v>
      </c>
      <c r="E7" s="113"/>
    </row>
    <row r="8" spans="1:5" ht="16.2" thickBot="1">
      <c r="A8" s="112">
        <v>7</v>
      </c>
      <c r="B8" s="113" t="s">
        <v>802</v>
      </c>
      <c r="C8" s="113" t="s">
        <v>803</v>
      </c>
      <c r="D8" s="113" t="s">
        <v>801</v>
      </c>
      <c r="E8" s="113"/>
    </row>
  </sheetData>
  <phoneticPr fontId="3"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F22" sqref="F22"/>
    </sheetView>
  </sheetViews>
  <sheetFormatPr defaultColWidth="38.88671875" defaultRowHeight="14.4"/>
  <cols>
    <col min="1" max="1" width="5.5546875" bestFit="1" customWidth="1"/>
    <col min="2" max="2" width="11.44140625" bestFit="1" customWidth="1"/>
    <col min="3" max="3" width="10.44140625" bestFit="1" customWidth="1"/>
    <col min="4" max="4" width="31.109375" customWidth="1"/>
    <col min="5" max="5" width="38.554687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31.8"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805</v>
      </c>
      <c r="C5" s="113" t="s">
        <v>277</v>
      </c>
      <c r="D5" s="113" t="s">
        <v>766</v>
      </c>
      <c r="E5" s="113" t="s">
        <v>765</v>
      </c>
    </row>
    <row r="6" spans="1:5" ht="16.2" thickBot="1">
      <c r="A6" s="112">
        <v>5</v>
      </c>
      <c r="B6" s="113" t="s">
        <v>806</v>
      </c>
      <c r="C6" s="113" t="s">
        <v>277</v>
      </c>
      <c r="D6" s="113" t="s">
        <v>804</v>
      </c>
      <c r="E6" s="113"/>
    </row>
  </sheetData>
  <phoneticPr fontId="3"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defaultColWidth="24.88671875" defaultRowHeight="14.4"/>
  <cols>
    <col min="1" max="1" width="5.5546875" bestFit="1" customWidth="1"/>
    <col min="2" max="2" width="11.2187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807</v>
      </c>
      <c r="C5" s="113" t="s">
        <v>277</v>
      </c>
      <c r="D5" s="113" t="s">
        <v>766</v>
      </c>
      <c r="E5" s="113" t="s">
        <v>765</v>
      </c>
    </row>
    <row r="6" spans="1:5" ht="16.2" thickBot="1">
      <c r="A6" s="112">
        <v>5</v>
      </c>
      <c r="B6" s="113" t="s">
        <v>808</v>
      </c>
      <c r="C6" s="113" t="s">
        <v>267</v>
      </c>
      <c r="D6" s="113" t="s">
        <v>799</v>
      </c>
      <c r="E6" s="113"/>
    </row>
    <row r="7" spans="1:5" ht="16.2" thickBot="1">
      <c r="A7" s="112">
        <v>6</v>
      </c>
      <c r="B7" s="113" t="s">
        <v>809</v>
      </c>
      <c r="C7" s="113" t="s">
        <v>267</v>
      </c>
      <c r="D7" s="113" t="s">
        <v>811</v>
      </c>
      <c r="E7" s="113"/>
    </row>
    <row r="8" spans="1:5" ht="16.2" thickBot="1">
      <c r="A8" s="112">
        <v>7</v>
      </c>
      <c r="B8" s="113" t="s">
        <v>810</v>
      </c>
      <c r="C8" s="113" t="s">
        <v>277</v>
      </c>
      <c r="D8" s="113" t="s">
        <v>815</v>
      </c>
      <c r="E8" s="113"/>
    </row>
    <row r="9" spans="1:5" ht="16.2" thickBot="1">
      <c r="A9" s="112">
        <v>8</v>
      </c>
      <c r="B9" s="113" t="s">
        <v>812</v>
      </c>
      <c r="C9" s="113" t="s">
        <v>267</v>
      </c>
      <c r="D9" s="113" t="s">
        <v>816</v>
      </c>
      <c r="E9" s="113"/>
    </row>
    <row r="10" spans="1:5" ht="16.2" thickBot="1">
      <c r="A10" s="112">
        <v>9</v>
      </c>
      <c r="B10" s="113" t="s">
        <v>813</v>
      </c>
      <c r="C10" s="113" t="s">
        <v>267</v>
      </c>
      <c r="D10" s="113" t="s">
        <v>817</v>
      </c>
      <c r="E10" s="113"/>
    </row>
    <row r="11" spans="1:5" ht="16.2" thickBot="1">
      <c r="A11" s="112">
        <v>10</v>
      </c>
      <c r="B11" s="113" t="s">
        <v>814</v>
      </c>
      <c r="C11" s="113" t="s">
        <v>267</v>
      </c>
      <c r="D11" s="113" t="s">
        <v>818</v>
      </c>
      <c r="E11" s="113"/>
    </row>
  </sheetData>
  <phoneticPr fontId="3"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21" sqref="E21"/>
    </sheetView>
  </sheetViews>
  <sheetFormatPr defaultColWidth="22.5546875" defaultRowHeight="14.4"/>
  <cols>
    <col min="1" max="1" width="5.5546875" bestFit="1" customWidth="1"/>
    <col min="2" max="2" width="11.4414062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819</v>
      </c>
      <c r="C5" s="113" t="s">
        <v>277</v>
      </c>
      <c r="D5" s="113" t="s">
        <v>766</v>
      </c>
      <c r="E5" s="113" t="s">
        <v>765</v>
      </c>
    </row>
    <row r="6" spans="1:5" ht="16.2" thickBot="1">
      <c r="A6" s="112">
        <v>5</v>
      </c>
      <c r="B6" s="113" t="s">
        <v>822</v>
      </c>
      <c r="C6" s="113" t="s">
        <v>277</v>
      </c>
      <c r="D6" s="113" t="s">
        <v>820</v>
      </c>
      <c r="E6" s="113"/>
    </row>
    <row r="7" spans="1:5" ht="16.2" thickBot="1">
      <c r="A7" s="112">
        <v>6</v>
      </c>
      <c r="B7" s="113" t="s">
        <v>823</v>
      </c>
      <c r="C7" s="113" t="s">
        <v>277</v>
      </c>
      <c r="D7" s="113" t="s">
        <v>828</v>
      </c>
      <c r="E7" s="113"/>
    </row>
    <row r="8" spans="1:5" ht="16.2" thickBot="1">
      <c r="A8" s="112">
        <v>7</v>
      </c>
      <c r="B8" s="113" t="s">
        <v>824</v>
      </c>
      <c r="C8" s="113" t="s">
        <v>277</v>
      </c>
      <c r="D8" s="113" t="s">
        <v>821</v>
      </c>
      <c r="E8" s="113"/>
    </row>
  </sheetData>
  <phoneticPr fontId="3"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4" sqref="E14"/>
    </sheetView>
  </sheetViews>
  <sheetFormatPr defaultRowHeight="14.4"/>
  <cols>
    <col min="2" max="2" width="16.21875" customWidth="1"/>
    <col min="3" max="3" width="21.6640625" customWidth="1"/>
    <col min="4" max="4" width="24.44140625" customWidth="1"/>
    <col min="5" max="5" width="57.21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830</v>
      </c>
      <c r="C5" s="113" t="s">
        <v>277</v>
      </c>
      <c r="D5" s="113" t="s">
        <v>766</v>
      </c>
      <c r="E5" s="113" t="s">
        <v>878</v>
      </c>
    </row>
    <row r="6" spans="1:5" ht="16.2" thickBot="1">
      <c r="A6" s="112">
        <v>5</v>
      </c>
      <c r="B6" s="113" t="s">
        <v>831</v>
      </c>
      <c r="C6" s="113" t="s">
        <v>267</v>
      </c>
      <c r="D6" s="113" t="s">
        <v>825</v>
      </c>
      <c r="E6" s="113"/>
    </row>
    <row r="7" spans="1:5" ht="16.2" thickBot="1">
      <c r="A7" s="112">
        <v>6</v>
      </c>
      <c r="B7" s="113" t="s">
        <v>832</v>
      </c>
      <c r="C7" s="113" t="s">
        <v>267</v>
      </c>
      <c r="D7" s="113" t="s">
        <v>811</v>
      </c>
      <c r="E7" s="113"/>
    </row>
    <row r="8" spans="1:5" ht="16.2" thickBot="1">
      <c r="A8" s="112">
        <v>7</v>
      </c>
      <c r="B8" s="113" t="s">
        <v>833</v>
      </c>
      <c r="C8" s="113" t="s">
        <v>277</v>
      </c>
      <c r="D8" s="113" t="s">
        <v>826</v>
      </c>
      <c r="E8" s="113"/>
    </row>
    <row r="9" spans="1:5" ht="16.2" thickBot="1">
      <c r="A9" s="112">
        <v>8</v>
      </c>
      <c r="B9" s="113" t="s">
        <v>834</v>
      </c>
      <c r="C9" s="113" t="s">
        <v>267</v>
      </c>
      <c r="D9" s="113" t="s">
        <v>827</v>
      </c>
      <c r="E9" s="113"/>
    </row>
    <row r="10" spans="1:5" ht="16.2" thickBot="1">
      <c r="A10" s="112">
        <v>9</v>
      </c>
      <c r="B10" s="113" t="s">
        <v>835</v>
      </c>
      <c r="C10" s="113" t="s">
        <v>277</v>
      </c>
      <c r="D10" s="113" t="s">
        <v>828</v>
      </c>
      <c r="E10" s="113"/>
    </row>
    <row r="11" spans="1:5" ht="16.2" thickBot="1">
      <c r="A11" s="112">
        <v>10</v>
      </c>
      <c r="B11" s="113" t="s">
        <v>836</v>
      </c>
      <c r="C11" s="113" t="s">
        <v>277</v>
      </c>
      <c r="D11" s="113" t="s">
        <v>829</v>
      </c>
      <c r="E11" s="113"/>
    </row>
  </sheetData>
  <phoneticPr fontId="3"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6" sqref="E6"/>
    </sheetView>
  </sheetViews>
  <sheetFormatPr defaultRowHeight="14.4"/>
  <cols>
    <col min="1" max="1" width="5.5546875" bestFit="1" customWidth="1"/>
    <col min="2" max="2" width="10.5546875" bestFit="1" customWidth="1"/>
    <col min="3" max="3" width="10.44140625" bestFit="1" customWidth="1"/>
    <col min="4" max="4" width="33.2187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837</v>
      </c>
      <c r="C5" s="113" t="s">
        <v>277</v>
      </c>
      <c r="D5" s="113" t="s">
        <v>766</v>
      </c>
      <c r="E5" s="113" t="s">
        <v>1124</v>
      </c>
    </row>
    <row r="6" spans="1:5" ht="16.2" thickBot="1">
      <c r="A6" s="112">
        <v>5</v>
      </c>
      <c r="B6" s="113" t="s">
        <v>838</v>
      </c>
      <c r="C6" s="113" t="s">
        <v>267</v>
      </c>
      <c r="D6" s="113" t="s">
        <v>841</v>
      </c>
      <c r="E6" s="113"/>
    </row>
    <row r="7" spans="1:5" ht="16.2" thickBot="1">
      <c r="A7" s="112">
        <v>6</v>
      </c>
      <c r="B7" s="113" t="s">
        <v>839</v>
      </c>
      <c r="C7" s="113" t="s">
        <v>277</v>
      </c>
      <c r="D7" s="113" t="s">
        <v>843</v>
      </c>
      <c r="E7" s="113"/>
    </row>
    <row r="8" spans="1:5" ht="16.2" thickBot="1">
      <c r="A8" s="112">
        <v>7</v>
      </c>
      <c r="B8" s="113" t="s">
        <v>840</v>
      </c>
      <c r="C8" s="113" t="s">
        <v>277</v>
      </c>
      <c r="D8" s="113" t="s">
        <v>842</v>
      </c>
      <c r="E8" s="113"/>
    </row>
  </sheetData>
  <phoneticPr fontId="3"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4" sqref="E24"/>
    </sheetView>
  </sheetViews>
  <sheetFormatPr defaultRowHeight="14.4"/>
  <cols>
    <col min="1" max="1" width="5.5546875" bestFit="1" customWidth="1"/>
    <col min="2" max="2" width="10.5546875" bestFit="1" customWidth="1"/>
    <col min="3" max="3" width="10.44140625" bestFit="1" customWidth="1"/>
    <col min="4" max="4" width="29.21875" bestFit="1" customWidth="1"/>
    <col min="5" max="5" width="63.88671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846</v>
      </c>
      <c r="C5" s="113" t="s">
        <v>277</v>
      </c>
      <c r="D5" s="113" t="s">
        <v>766</v>
      </c>
      <c r="E5" s="113" t="s">
        <v>1125</v>
      </c>
    </row>
    <row r="6" spans="1:5" ht="16.2" thickBot="1">
      <c r="A6" s="112">
        <v>5</v>
      </c>
      <c r="B6" s="113" t="s">
        <v>847</v>
      </c>
      <c r="C6" s="113" t="s">
        <v>267</v>
      </c>
      <c r="D6" s="113" t="s">
        <v>844</v>
      </c>
      <c r="E6" s="113"/>
    </row>
    <row r="7" spans="1:5" ht="16.2" thickBot="1">
      <c r="A7" s="112">
        <v>6</v>
      </c>
      <c r="B7" s="113" t="s">
        <v>848</v>
      </c>
      <c r="C7" s="113" t="s">
        <v>277</v>
      </c>
      <c r="D7" s="113" t="s">
        <v>845</v>
      </c>
      <c r="E7" s="113"/>
    </row>
  </sheetData>
  <phoneticPr fontId="3"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xSplit="1" ySplit="1" topLeftCell="B2" activePane="bottomRight" state="frozen"/>
      <selection pane="topRight" activeCell="B1" sqref="B1"/>
      <selection pane="bottomLeft" activeCell="A2" sqref="A2"/>
      <selection pane="bottomRight" activeCell="E14" sqref="E14"/>
    </sheetView>
  </sheetViews>
  <sheetFormatPr defaultRowHeight="14.4"/>
  <cols>
    <col min="1" max="1" width="5.5546875" bestFit="1" customWidth="1"/>
    <col min="2" max="2" width="11.21875" bestFit="1" customWidth="1"/>
    <col min="3" max="3" width="10.44140625" bestFit="1" customWidth="1"/>
    <col min="4" max="4" width="9.5546875" bestFit="1" customWidth="1"/>
    <col min="5" max="5" width="40.664062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31.8"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850</v>
      </c>
      <c r="C5" s="113" t="s">
        <v>277</v>
      </c>
      <c r="D5" s="113" t="s">
        <v>766</v>
      </c>
      <c r="E5" s="113" t="s">
        <v>765</v>
      </c>
    </row>
    <row r="6" spans="1:5" ht="16.2" thickBot="1">
      <c r="A6" s="112">
        <v>5</v>
      </c>
      <c r="B6" s="113" t="s">
        <v>851</v>
      </c>
      <c r="C6" s="113" t="s">
        <v>267</v>
      </c>
      <c r="D6" s="113" t="s">
        <v>849</v>
      </c>
      <c r="E6" s="113"/>
    </row>
    <row r="7" spans="1:5" ht="16.2" thickBot="1">
      <c r="A7" s="112">
        <v>6</v>
      </c>
      <c r="B7" s="113" t="s">
        <v>852</v>
      </c>
      <c r="C7" s="113" t="s">
        <v>277</v>
      </c>
      <c r="D7" s="113" t="s">
        <v>854</v>
      </c>
      <c r="E7" s="113"/>
    </row>
    <row r="8" spans="1:5" ht="16.2" thickBot="1">
      <c r="A8" s="112">
        <v>7</v>
      </c>
      <c r="B8" s="113" t="s">
        <v>853</v>
      </c>
      <c r="C8" s="113" t="s">
        <v>277</v>
      </c>
      <c r="D8" s="113" t="s">
        <v>855</v>
      </c>
      <c r="E8" s="113"/>
    </row>
  </sheetData>
  <phoneticPr fontId="3"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0"/>
    </sheetView>
  </sheetViews>
  <sheetFormatPr defaultRowHeight="14.4"/>
  <cols>
    <col min="1" max="1" width="5.5546875" bestFit="1" customWidth="1"/>
    <col min="2" max="2" width="14.88671875" customWidth="1"/>
    <col min="3" max="3" width="10.44140625" bestFit="1" customWidth="1"/>
    <col min="4" max="4" width="36.3320312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860</v>
      </c>
      <c r="C5" s="113" t="s">
        <v>277</v>
      </c>
      <c r="D5" s="113" t="s">
        <v>766</v>
      </c>
      <c r="E5" s="113" t="s">
        <v>765</v>
      </c>
    </row>
    <row r="6" spans="1:5" ht="16.2" thickBot="1">
      <c r="A6" s="112">
        <v>5</v>
      </c>
      <c r="B6" s="113" t="s">
        <v>861</v>
      </c>
      <c r="C6" s="113" t="s">
        <v>267</v>
      </c>
      <c r="D6" s="113" t="s">
        <v>825</v>
      </c>
      <c r="E6" s="113"/>
    </row>
    <row r="7" spans="1:5" ht="16.2" thickBot="1">
      <c r="A7" s="112">
        <v>6</v>
      </c>
      <c r="B7" s="113" t="s">
        <v>862</v>
      </c>
      <c r="C7" s="113" t="s">
        <v>267</v>
      </c>
      <c r="D7" s="113" t="s">
        <v>856</v>
      </c>
      <c r="E7" s="113"/>
    </row>
    <row r="8" spans="1:5" ht="16.2" thickBot="1">
      <c r="A8" s="112">
        <v>7</v>
      </c>
      <c r="B8" s="113" t="s">
        <v>863</v>
      </c>
      <c r="C8" s="113" t="s">
        <v>277</v>
      </c>
      <c r="D8" s="113" t="s">
        <v>857</v>
      </c>
      <c r="E8" s="113"/>
    </row>
    <row r="9" spans="1:5" ht="16.2" thickBot="1">
      <c r="A9" s="112">
        <v>8</v>
      </c>
      <c r="B9" s="113" t="s">
        <v>864</v>
      </c>
      <c r="C9" s="113" t="s">
        <v>267</v>
      </c>
      <c r="D9" s="113" t="s">
        <v>858</v>
      </c>
      <c r="E9" s="113"/>
    </row>
    <row r="10" spans="1:5" ht="16.2" thickBot="1">
      <c r="A10" s="112">
        <v>9</v>
      </c>
      <c r="B10" s="113" t="s">
        <v>865</v>
      </c>
      <c r="C10" s="113" t="s">
        <v>267</v>
      </c>
      <c r="D10" s="113" t="s">
        <v>859</v>
      </c>
      <c r="E10" s="113"/>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
  <sheetViews>
    <sheetView topLeftCell="A177" workbookViewId="0">
      <selection activeCell="B192" sqref="B192"/>
    </sheetView>
  </sheetViews>
  <sheetFormatPr defaultRowHeight="14.4"/>
  <cols>
    <col min="1" max="1" width="75" customWidth="1"/>
    <col min="2" max="2" width="24.33203125" customWidth="1"/>
    <col min="3" max="3" width="28.109375" bestFit="1" customWidth="1"/>
    <col min="4" max="4" width="28.109375" customWidth="1"/>
  </cols>
  <sheetData>
    <row r="1" spans="1:7">
      <c r="A1" s="117" t="s">
        <v>1478</v>
      </c>
    </row>
    <row r="2" spans="1:7">
      <c r="A2" s="118" t="s">
        <v>1479</v>
      </c>
      <c r="B2">
        <v>1001</v>
      </c>
      <c r="C2" t="s">
        <v>1583</v>
      </c>
      <c r="E2" t="s">
        <v>1584</v>
      </c>
      <c r="F2" t="s">
        <v>1585</v>
      </c>
      <c r="G2" t="s">
        <v>1586</v>
      </c>
    </row>
    <row r="3" spans="1:7">
      <c r="A3" s="118" t="s">
        <v>1480</v>
      </c>
      <c r="B3">
        <v>1002</v>
      </c>
      <c r="C3" t="s">
        <v>1587</v>
      </c>
      <c r="E3" t="s">
        <v>1588</v>
      </c>
      <c r="F3" t="s">
        <v>1589</v>
      </c>
    </row>
    <row r="4" spans="1:7">
      <c r="A4" s="118" t="s">
        <v>1481</v>
      </c>
      <c r="B4">
        <v>1015</v>
      </c>
      <c r="C4" t="s">
        <v>1590</v>
      </c>
      <c r="E4" t="s">
        <v>1591</v>
      </c>
      <c r="F4" t="s">
        <v>1592</v>
      </c>
      <c r="G4" t="s">
        <v>1593</v>
      </c>
    </row>
    <row r="5" spans="1:7">
      <c r="A5" s="118" t="s">
        <v>1482</v>
      </c>
      <c r="B5">
        <v>1101</v>
      </c>
      <c r="C5" t="s">
        <v>1594</v>
      </c>
      <c r="E5" t="s">
        <v>1595</v>
      </c>
      <c r="F5" t="s">
        <v>1592</v>
      </c>
      <c r="G5" t="s">
        <v>1596</v>
      </c>
    </row>
    <row r="6" spans="1:7">
      <c r="A6" s="118" t="s">
        <v>1483</v>
      </c>
      <c r="B6">
        <v>1121</v>
      </c>
      <c r="C6" t="s">
        <v>350</v>
      </c>
      <c r="E6" t="s">
        <v>1597</v>
      </c>
      <c r="F6" t="s">
        <v>1598</v>
      </c>
    </row>
    <row r="7" spans="1:7">
      <c r="A7" s="118" t="s">
        <v>1484</v>
      </c>
      <c r="B7">
        <v>1122</v>
      </c>
      <c r="C7" t="s">
        <v>351</v>
      </c>
      <c r="E7" t="s">
        <v>1599</v>
      </c>
      <c r="F7" t="s">
        <v>1598</v>
      </c>
    </row>
    <row r="8" spans="1:7">
      <c r="A8" s="118" t="s">
        <v>1485</v>
      </c>
      <c r="B8">
        <v>1123</v>
      </c>
      <c r="C8" t="s">
        <v>1600</v>
      </c>
      <c r="E8" t="s">
        <v>1601</v>
      </c>
      <c r="F8" t="s">
        <v>1602</v>
      </c>
    </row>
    <row r="9" spans="1:7">
      <c r="A9" s="118" t="s">
        <v>1486</v>
      </c>
      <c r="B9">
        <v>1131</v>
      </c>
      <c r="C9" t="s">
        <v>357</v>
      </c>
      <c r="E9" t="s">
        <v>1603</v>
      </c>
      <c r="F9" t="s">
        <v>1598</v>
      </c>
    </row>
    <row r="10" spans="1:7">
      <c r="A10" s="118" t="s">
        <v>1487</v>
      </c>
      <c r="B10">
        <v>1132</v>
      </c>
      <c r="C10" t="s">
        <v>356</v>
      </c>
      <c r="E10" t="s">
        <v>1604</v>
      </c>
      <c r="F10" t="s">
        <v>1605</v>
      </c>
      <c r="G10" t="s">
        <v>1598</v>
      </c>
    </row>
    <row r="11" spans="1:7">
      <c r="A11" s="118" t="s">
        <v>1488</v>
      </c>
      <c r="B11">
        <v>1231</v>
      </c>
      <c r="C11" t="s">
        <v>358</v>
      </c>
      <c r="E11" t="s">
        <v>1606</v>
      </c>
      <c r="F11" t="s">
        <v>1607</v>
      </c>
    </row>
    <row r="12" spans="1:7">
      <c r="A12" s="118" t="s">
        <v>1489</v>
      </c>
      <c r="B12">
        <v>1241</v>
      </c>
      <c r="C12" t="s">
        <v>1608</v>
      </c>
      <c r="E12" t="s">
        <v>1609</v>
      </c>
      <c r="F12" t="s">
        <v>1610</v>
      </c>
      <c r="G12" t="s">
        <v>1611</v>
      </c>
    </row>
    <row r="13" spans="1:7">
      <c r="A13" s="118" t="s">
        <v>1490</v>
      </c>
      <c r="B13">
        <v>1401</v>
      </c>
      <c r="C13" t="s">
        <v>1612</v>
      </c>
      <c r="E13" t="s">
        <v>1613</v>
      </c>
      <c r="F13" t="s">
        <v>1614</v>
      </c>
      <c r="G13" t="s">
        <v>1615</v>
      </c>
    </row>
    <row r="14" spans="1:7">
      <c r="A14" s="118" t="s">
        <v>1491</v>
      </c>
      <c r="B14">
        <v>1402</v>
      </c>
      <c r="C14" t="s">
        <v>1616</v>
      </c>
      <c r="E14" t="s">
        <v>1615</v>
      </c>
      <c r="F14" t="s">
        <v>1617</v>
      </c>
      <c r="G14" t="s">
        <v>1618</v>
      </c>
    </row>
    <row r="15" spans="1:7">
      <c r="A15" s="118" t="s">
        <v>1492</v>
      </c>
      <c r="B15">
        <v>1403</v>
      </c>
      <c r="C15" t="s">
        <v>948</v>
      </c>
      <c r="E15" t="s">
        <v>1619</v>
      </c>
      <c r="F15" t="s">
        <v>1615</v>
      </c>
    </row>
    <row r="16" spans="1:7">
      <c r="A16" s="118" t="s">
        <v>1493</v>
      </c>
      <c r="B16">
        <v>1406</v>
      </c>
      <c r="C16" t="s">
        <v>1620</v>
      </c>
      <c r="E16" t="s">
        <v>1621</v>
      </c>
      <c r="F16" t="s">
        <v>1622</v>
      </c>
    </row>
    <row r="17" spans="1:12">
      <c r="A17" s="118" t="s">
        <v>1494</v>
      </c>
      <c r="B17">
        <v>1407</v>
      </c>
      <c r="C17" t="s">
        <v>1623</v>
      </c>
      <c r="E17" t="s">
        <v>1624</v>
      </c>
      <c r="F17" t="s">
        <v>1617</v>
      </c>
      <c r="G17" t="s">
        <v>1618</v>
      </c>
    </row>
    <row r="18" spans="1:12">
      <c r="A18" s="118" t="s">
        <v>1495</v>
      </c>
      <c r="B18">
        <v>1412</v>
      </c>
      <c r="C18" t="s">
        <v>1625</v>
      </c>
      <c r="E18" t="s">
        <v>1626</v>
      </c>
      <c r="F18" t="s">
        <v>1627</v>
      </c>
      <c r="G18" t="s">
        <v>1628</v>
      </c>
      <c r="H18" t="s">
        <v>1629</v>
      </c>
      <c r="I18" t="s">
        <v>1627</v>
      </c>
      <c r="J18" t="s">
        <v>1630</v>
      </c>
      <c r="K18" t="s">
        <v>1631</v>
      </c>
      <c r="L18" t="s">
        <v>1632</v>
      </c>
    </row>
    <row r="19" spans="1:12">
      <c r="A19" s="118" t="s">
        <v>1496</v>
      </c>
      <c r="B19">
        <v>1461</v>
      </c>
      <c r="C19" t="s">
        <v>1633</v>
      </c>
      <c r="E19" t="s">
        <v>1611</v>
      </c>
      <c r="F19" t="s">
        <v>1634</v>
      </c>
      <c r="G19" t="s">
        <v>1635</v>
      </c>
      <c r="H19" t="s">
        <v>1636</v>
      </c>
      <c r="I19" t="s">
        <v>1637</v>
      </c>
    </row>
    <row r="20" spans="1:12">
      <c r="A20" s="118" t="s">
        <v>1497</v>
      </c>
      <c r="B20">
        <v>1521</v>
      </c>
      <c r="C20" t="s">
        <v>437</v>
      </c>
      <c r="E20" t="s">
        <v>1638</v>
      </c>
      <c r="F20" t="s">
        <v>1639</v>
      </c>
      <c r="G20" t="s">
        <v>1640</v>
      </c>
    </row>
    <row r="21" spans="1:12">
      <c r="A21" s="118" t="s">
        <v>1498</v>
      </c>
      <c r="B21">
        <v>1522</v>
      </c>
      <c r="C21" t="s">
        <v>1641</v>
      </c>
      <c r="E21" t="s">
        <v>1638</v>
      </c>
      <c r="F21" t="s">
        <v>1639</v>
      </c>
      <c r="G21" t="s">
        <v>1640</v>
      </c>
      <c r="H21" t="s">
        <v>1642</v>
      </c>
      <c r="I21" t="s">
        <v>1611</v>
      </c>
    </row>
    <row r="22" spans="1:12">
      <c r="A22" s="118" t="s">
        <v>1499</v>
      </c>
      <c r="B22">
        <v>1523</v>
      </c>
      <c r="C22" t="s">
        <v>436</v>
      </c>
      <c r="E22" t="s">
        <v>1643</v>
      </c>
      <c r="F22" t="s">
        <v>1596</v>
      </c>
      <c r="G22" t="s">
        <v>1644</v>
      </c>
      <c r="H22" t="s">
        <v>1645</v>
      </c>
      <c r="I22" t="s">
        <v>1646</v>
      </c>
    </row>
    <row r="23" spans="1:12">
      <c r="A23" s="118" t="s">
        <v>1500</v>
      </c>
      <c r="B23">
        <v>1524</v>
      </c>
      <c r="C23" t="s">
        <v>439</v>
      </c>
      <c r="E23" t="s">
        <v>1647</v>
      </c>
      <c r="F23" t="s">
        <v>1635</v>
      </c>
      <c r="G23" t="s">
        <v>1648</v>
      </c>
      <c r="H23" t="s">
        <v>1639</v>
      </c>
    </row>
    <row r="24" spans="1:12">
      <c r="A24" s="118" t="s">
        <v>1501</v>
      </c>
      <c r="B24">
        <v>1525</v>
      </c>
      <c r="C24" t="s">
        <v>1649</v>
      </c>
      <c r="E24" t="s">
        <v>1647</v>
      </c>
      <c r="F24" t="s">
        <v>1635</v>
      </c>
      <c r="G24" t="s">
        <v>1648</v>
      </c>
      <c r="H24" t="s">
        <v>1639</v>
      </c>
      <c r="I24" t="s">
        <v>1642</v>
      </c>
      <c r="J24" t="s">
        <v>1611</v>
      </c>
    </row>
    <row r="25" spans="1:12">
      <c r="A25" s="118" t="s">
        <v>1502</v>
      </c>
      <c r="B25">
        <v>1526</v>
      </c>
      <c r="C25" t="s">
        <v>440</v>
      </c>
      <c r="E25" t="s">
        <v>1639</v>
      </c>
      <c r="F25" t="s">
        <v>1650</v>
      </c>
      <c r="G25" t="s">
        <v>1651</v>
      </c>
    </row>
    <row r="26" spans="1:12">
      <c r="A26" s="118" t="s">
        <v>1503</v>
      </c>
      <c r="B26">
        <v>1531</v>
      </c>
      <c r="C26" t="s">
        <v>438</v>
      </c>
      <c r="E26" t="s">
        <v>1647</v>
      </c>
      <c r="F26" t="s">
        <v>1601</v>
      </c>
      <c r="G26" t="s">
        <v>1598</v>
      </c>
    </row>
    <row r="27" spans="1:12">
      <c r="A27" s="118" t="s">
        <v>1504</v>
      </c>
      <c r="B27">
        <v>1541</v>
      </c>
      <c r="C27" t="s">
        <v>1652</v>
      </c>
      <c r="E27" t="s">
        <v>1653</v>
      </c>
      <c r="F27" t="s">
        <v>1654</v>
      </c>
      <c r="G27" t="s">
        <v>1655</v>
      </c>
    </row>
    <row r="28" spans="1:12">
      <c r="A28" s="118" t="s">
        <v>1505</v>
      </c>
      <c r="B28">
        <v>1601</v>
      </c>
      <c r="C28" t="s">
        <v>441</v>
      </c>
      <c r="E28" t="s">
        <v>1656</v>
      </c>
      <c r="F28" t="s">
        <v>1596</v>
      </c>
    </row>
    <row r="29" spans="1:12">
      <c r="A29" s="118" t="s">
        <v>1506</v>
      </c>
      <c r="B29">
        <v>1602</v>
      </c>
      <c r="C29" t="s">
        <v>1657</v>
      </c>
      <c r="E29" t="s">
        <v>1658</v>
      </c>
      <c r="F29" t="s">
        <v>1659</v>
      </c>
    </row>
    <row r="30" spans="1:12">
      <c r="A30" s="118" t="s">
        <v>1507</v>
      </c>
      <c r="B30">
        <v>1603</v>
      </c>
      <c r="C30" t="s">
        <v>1660</v>
      </c>
      <c r="E30" t="s">
        <v>1596</v>
      </c>
      <c r="F30" t="s">
        <v>1642</v>
      </c>
      <c r="G30" t="s">
        <v>1611</v>
      </c>
    </row>
    <row r="31" spans="1:12">
      <c r="A31" s="118" t="s">
        <v>1508</v>
      </c>
      <c r="B31">
        <v>1604</v>
      </c>
      <c r="C31" t="s">
        <v>442</v>
      </c>
      <c r="E31" t="s">
        <v>1661</v>
      </c>
      <c r="F31" t="s">
        <v>1617</v>
      </c>
      <c r="G31" t="s">
        <v>1662</v>
      </c>
    </row>
    <row r="32" spans="1:12">
      <c r="A32" s="118" t="s">
        <v>1509</v>
      </c>
      <c r="B32">
        <v>1605</v>
      </c>
      <c r="C32" t="s">
        <v>283</v>
      </c>
      <c r="E32" t="s">
        <v>1663</v>
      </c>
      <c r="F32" t="s">
        <v>1664</v>
      </c>
    </row>
    <row r="33" spans="1:15">
      <c r="A33" s="118" t="s">
        <v>1510</v>
      </c>
      <c r="B33">
        <v>1606</v>
      </c>
      <c r="C33" t="s">
        <v>284</v>
      </c>
      <c r="E33" t="s">
        <v>1665</v>
      </c>
      <c r="F33" t="s">
        <v>1614</v>
      </c>
      <c r="G33" t="s">
        <v>1666</v>
      </c>
      <c r="H33" t="s">
        <v>1596</v>
      </c>
    </row>
    <row r="34" spans="1:15">
      <c r="A34" s="118" t="s">
        <v>1511</v>
      </c>
      <c r="B34">
        <v>1611</v>
      </c>
      <c r="C34" t="s">
        <v>1667</v>
      </c>
      <c r="E34" t="s">
        <v>1668</v>
      </c>
      <c r="F34" t="s">
        <v>1643</v>
      </c>
      <c r="G34" t="s">
        <v>1669</v>
      </c>
      <c r="H34" t="s">
        <v>1596</v>
      </c>
      <c r="I34" t="s">
        <v>1670</v>
      </c>
      <c r="J34" t="s">
        <v>1645</v>
      </c>
      <c r="K34" t="s">
        <v>1669</v>
      </c>
    </row>
    <row r="35" spans="1:15">
      <c r="A35" s="118" t="s">
        <v>1512</v>
      </c>
      <c r="B35">
        <v>1612</v>
      </c>
      <c r="C35" t="s">
        <v>1671</v>
      </c>
      <c r="E35" t="s">
        <v>1668</v>
      </c>
      <c r="F35" t="s">
        <v>1672</v>
      </c>
      <c r="G35" t="s">
        <v>1673</v>
      </c>
      <c r="H35" t="s">
        <v>1629</v>
      </c>
      <c r="I35" t="s">
        <v>1670</v>
      </c>
      <c r="J35" t="s">
        <v>1645</v>
      </c>
      <c r="K35" t="s">
        <v>1669</v>
      </c>
    </row>
    <row r="36" spans="1:15">
      <c r="A36" s="118" t="s">
        <v>1513</v>
      </c>
      <c r="B36">
        <v>1621</v>
      </c>
      <c r="C36" t="s">
        <v>443</v>
      </c>
      <c r="E36" t="s">
        <v>1674</v>
      </c>
      <c r="F36" t="s">
        <v>1675</v>
      </c>
      <c r="G36" t="s">
        <v>1676</v>
      </c>
      <c r="H36" t="s">
        <v>1596</v>
      </c>
      <c r="I36" t="s">
        <v>1670</v>
      </c>
      <c r="J36" t="s">
        <v>1645</v>
      </c>
      <c r="K36" t="s">
        <v>1677</v>
      </c>
    </row>
    <row r="37" spans="1:15" ht="20.399999999999999">
      <c r="A37" s="118" t="s">
        <v>1514</v>
      </c>
      <c r="B37">
        <v>1622</v>
      </c>
      <c r="C37" t="s">
        <v>1678</v>
      </c>
      <c r="E37" t="s">
        <v>1674</v>
      </c>
      <c r="F37" t="s">
        <v>1675</v>
      </c>
      <c r="G37" t="s">
        <v>1676</v>
      </c>
      <c r="H37" t="s">
        <v>1596</v>
      </c>
      <c r="I37" t="s">
        <v>1658</v>
      </c>
      <c r="J37" t="s">
        <v>1659</v>
      </c>
      <c r="K37" t="s">
        <v>1670</v>
      </c>
      <c r="L37" t="s">
        <v>1645</v>
      </c>
      <c r="M37" t="s">
        <v>1677</v>
      </c>
    </row>
    <row r="38" spans="1:15">
      <c r="A38" s="118" t="s">
        <v>1515</v>
      </c>
      <c r="B38">
        <v>1623</v>
      </c>
      <c r="C38" t="s">
        <v>1679</v>
      </c>
      <c r="E38" t="s">
        <v>1674</v>
      </c>
      <c r="F38" t="s">
        <v>1680</v>
      </c>
      <c r="G38" t="s">
        <v>1676</v>
      </c>
      <c r="H38" t="s">
        <v>1596</v>
      </c>
      <c r="I38" t="s">
        <v>1670</v>
      </c>
      <c r="J38" t="s">
        <v>1645</v>
      </c>
      <c r="K38" t="s">
        <v>1677</v>
      </c>
    </row>
    <row r="39" spans="1:15">
      <c r="A39" s="118" t="s">
        <v>1516</v>
      </c>
      <c r="B39">
        <v>1631</v>
      </c>
      <c r="C39" t="s">
        <v>444</v>
      </c>
      <c r="E39" t="s">
        <v>1681</v>
      </c>
      <c r="F39" t="s">
        <v>1682</v>
      </c>
      <c r="G39" t="s">
        <v>1627</v>
      </c>
      <c r="H39" t="s">
        <v>1683</v>
      </c>
      <c r="I39" t="s">
        <v>1596</v>
      </c>
      <c r="J39" t="s">
        <v>1670</v>
      </c>
      <c r="K39" t="s">
        <v>1645</v>
      </c>
      <c r="L39" t="s">
        <v>1682</v>
      </c>
      <c r="M39" t="s">
        <v>1627</v>
      </c>
      <c r="N39" t="s">
        <v>1683</v>
      </c>
      <c r="O39" t="s">
        <v>1684</v>
      </c>
    </row>
    <row r="40" spans="1:15">
      <c r="A40" s="118" t="s">
        <v>1517</v>
      </c>
      <c r="B40">
        <v>1632</v>
      </c>
      <c r="C40" t="s">
        <v>1685</v>
      </c>
      <c r="E40" t="s">
        <v>1681</v>
      </c>
      <c r="F40" t="s">
        <v>1658</v>
      </c>
      <c r="G40" t="s">
        <v>1686</v>
      </c>
      <c r="H40" t="s">
        <v>1670</v>
      </c>
      <c r="I40" t="s">
        <v>1645</v>
      </c>
      <c r="J40" t="s">
        <v>1682</v>
      </c>
      <c r="K40" t="s">
        <v>1627</v>
      </c>
      <c r="L40" t="s">
        <v>1683</v>
      </c>
      <c r="M40" t="s">
        <v>1684</v>
      </c>
    </row>
    <row r="41" spans="1:15">
      <c r="A41" s="118" t="s">
        <v>1518</v>
      </c>
      <c r="B41">
        <v>1701</v>
      </c>
      <c r="C41" t="s">
        <v>445</v>
      </c>
      <c r="E41" t="s">
        <v>1687</v>
      </c>
      <c r="F41" t="s">
        <v>1596</v>
      </c>
    </row>
    <row r="42" spans="1:15">
      <c r="A42" s="118" t="s">
        <v>1519</v>
      </c>
      <c r="B42">
        <v>1702</v>
      </c>
      <c r="C42" t="s">
        <v>1688</v>
      </c>
      <c r="E42" t="s">
        <v>1658</v>
      </c>
      <c r="F42" t="s">
        <v>1689</v>
      </c>
    </row>
    <row r="43" spans="1:15">
      <c r="A43" s="118" t="s">
        <v>1520</v>
      </c>
      <c r="B43">
        <v>1703</v>
      </c>
      <c r="C43" t="s">
        <v>1690</v>
      </c>
      <c r="E43" t="s">
        <v>1687</v>
      </c>
      <c r="F43" t="s">
        <v>1596</v>
      </c>
      <c r="G43" t="s">
        <v>1642</v>
      </c>
      <c r="H43" t="s">
        <v>1611</v>
      </c>
    </row>
    <row r="44" spans="1:15">
      <c r="A44" s="118" t="s">
        <v>1521</v>
      </c>
      <c r="B44">
        <v>1711</v>
      </c>
      <c r="C44" t="s">
        <v>446</v>
      </c>
      <c r="E44" t="s">
        <v>1691</v>
      </c>
      <c r="F44" t="s">
        <v>1692</v>
      </c>
    </row>
    <row r="45" spans="1:15">
      <c r="A45" s="118" t="s">
        <v>1522</v>
      </c>
      <c r="B45">
        <v>1801</v>
      </c>
      <c r="C45" t="s">
        <v>286</v>
      </c>
      <c r="E45" t="s">
        <v>1647</v>
      </c>
      <c r="F45" t="s">
        <v>1693</v>
      </c>
      <c r="G45" t="s">
        <v>1694</v>
      </c>
    </row>
    <row r="46" spans="1:15">
      <c r="A46" s="118" t="s">
        <v>1523</v>
      </c>
      <c r="B46">
        <v>1811</v>
      </c>
      <c r="C46" t="s">
        <v>287</v>
      </c>
      <c r="E46" t="s">
        <v>1693</v>
      </c>
      <c r="F46" t="s">
        <v>1655</v>
      </c>
      <c r="G46" t="s">
        <v>1695</v>
      </c>
      <c r="H46" t="s">
        <v>1596</v>
      </c>
    </row>
    <row r="47" spans="1:15">
      <c r="A47" s="118" t="s">
        <v>1524</v>
      </c>
      <c r="B47">
        <v>1901</v>
      </c>
      <c r="C47" t="s">
        <v>1696</v>
      </c>
      <c r="E47" t="s">
        <v>1697</v>
      </c>
      <c r="F47" t="s">
        <v>1596</v>
      </c>
      <c r="G47" t="s">
        <v>1698</v>
      </c>
      <c r="H47" t="s">
        <v>1627</v>
      </c>
      <c r="I47" t="s">
        <v>1699</v>
      </c>
    </row>
    <row r="48" spans="1:15">
      <c r="A48" s="118" t="s">
        <v>1525</v>
      </c>
      <c r="B48" t="s">
        <v>1700</v>
      </c>
      <c r="C48" t="s">
        <v>1701</v>
      </c>
    </row>
    <row r="49" spans="1:9">
      <c r="A49" s="118" t="s">
        <v>1526</v>
      </c>
      <c r="B49">
        <v>2001</v>
      </c>
      <c r="C49" t="s">
        <v>1702</v>
      </c>
      <c r="E49" t="s">
        <v>1703</v>
      </c>
      <c r="F49" t="s">
        <v>1704</v>
      </c>
    </row>
    <row r="50" spans="1:9">
      <c r="A50" s="118" t="s">
        <v>1527</v>
      </c>
      <c r="B50">
        <v>2101</v>
      </c>
      <c r="C50" t="s">
        <v>1705</v>
      </c>
      <c r="E50" t="s">
        <v>1595</v>
      </c>
      <c r="F50" t="s">
        <v>1643</v>
      </c>
      <c r="G50" t="s">
        <v>1706</v>
      </c>
    </row>
    <row r="51" spans="1:9">
      <c r="A51" s="118" t="s">
        <v>1528</v>
      </c>
      <c r="B51">
        <v>2201</v>
      </c>
      <c r="C51" t="s">
        <v>295</v>
      </c>
      <c r="E51" t="s">
        <v>1597</v>
      </c>
      <c r="F51" t="s">
        <v>1707</v>
      </c>
    </row>
    <row r="52" spans="1:9">
      <c r="A52" s="118" t="s">
        <v>1529</v>
      </c>
      <c r="B52">
        <v>2202</v>
      </c>
      <c r="C52" t="s">
        <v>296</v>
      </c>
      <c r="E52" t="s">
        <v>1601</v>
      </c>
      <c r="F52" t="s">
        <v>1707</v>
      </c>
    </row>
    <row r="53" spans="1:9">
      <c r="A53" s="118" t="s">
        <v>1530</v>
      </c>
      <c r="B53">
        <v>2205</v>
      </c>
      <c r="C53" t="s">
        <v>1708</v>
      </c>
      <c r="E53" t="s">
        <v>1709</v>
      </c>
      <c r="F53" t="s">
        <v>1710</v>
      </c>
      <c r="G53" t="s">
        <v>1617</v>
      </c>
      <c r="H53" t="s">
        <v>1711</v>
      </c>
    </row>
    <row r="54" spans="1:9">
      <c r="A54" s="118" t="s">
        <v>1531</v>
      </c>
      <c r="B54">
        <v>2211</v>
      </c>
      <c r="C54" t="s">
        <v>300</v>
      </c>
      <c r="E54" t="s">
        <v>1712</v>
      </c>
      <c r="F54" t="s">
        <v>1713</v>
      </c>
      <c r="G54" t="s">
        <v>1707</v>
      </c>
    </row>
    <row r="55" spans="1:9">
      <c r="A55" s="118" t="s">
        <v>1532</v>
      </c>
      <c r="B55">
        <v>2221</v>
      </c>
      <c r="C55" t="s">
        <v>301</v>
      </c>
      <c r="E55" t="s">
        <v>1695</v>
      </c>
      <c r="F55" t="s">
        <v>1707</v>
      </c>
    </row>
    <row r="56" spans="1:9">
      <c r="A56" s="118" t="s">
        <v>1533</v>
      </c>
      <c r="B56">
        <v>2231</v>
      </c>
      <c r="C56" t="s">
        <v>303</v>
      </c>
      <c r="E56" t="s">
        <v>1603</v>
      </c>
      <c r="F56" t="s">
        <v>1707</v>
      </c>
    </row>
    <row r="57" spans="1:9">
      <c r="A57" s="118" t="s">
        <v>1534</v>
      </c>
      <c r="B57">
        <v>2232</v>
      </c>
      <c r="C57" t="s">
        <v>302</v>
      </c>
      <c r="E57" t="s">
        <v>1605</v>
      </c>
      <c r="F57" t="s">
        <v>1707</v>
      </c>
    </row>
    <row r="58" spans="1:9">
      <c r="A58" s="118" t="s">
        <v>1535</v>
      </c>
      <c r="B58">
        <v>2241</v>
      </c>
      <c r="C58" t="s">
        <v>305</v>
      </c>
      <c r="E58" t="s">
        <v>1591</v>
      </c>
      <c r="F58" t="s">
        <v>1601</v>
      </c>
      <c r="G58" t="s">
        <v>1707</v>
      </c>
    </row>
    <row r="59" spans="1:9">
      <c r="A59" s="118" t="s">
        <v>1536</v>
      </c>
      <c r="B59">
        <v>2411</v>
      </c>
      <c r="C59" t="s">
        <v>316</v>
      </c>
      <c r="E59" t="s">
        <v>1714</v>
      </c>
      <c r="F59" t="s">
        <v>1706</v>
      </c>
    </row>
    <row r="60" spans="1:9">
      <c r="A60" s="118" t="s">
        <v>1537</v>
      </c>
      <c r="B60">
        <v>2501</v>
      </c>
      <c r="C60" t="s">
        <v>450</v>
      </c>
      <c r="E60" t="s">
        <v>1693</v>
      </c>
      <c r="F60" t="s">
        <v>1655</v>
      </c>
    </row>
    <row r="61" spans="1:9">
      <c r="A61" s="118" t="s">
        <v>1538</v>
      </c>
      <c r="B61">
        <v>2601</v>
      </c>
      <c r="C61" t="s">
        <v>312</v>
      </c>
      <c r="E61" t="s">
        <v>1715</v>
      </c>
      <c r="F61" t="s">
        <v>1716</v>
      </c>
      <c r="G61" t="s">
        <v>1645</v>
      </c>
      <c r="H61" t="s">
        <v>1717</v>
      </c>
      <c r="I61" t="s">
        <v>1718</v>
      </c>
    </row>
    <row r="62" spans="1:9">
      <c r="A62" s="118" t="s">
        <v>1539</v>
      </c>
      <c r="B62">
        <v>2602</v>
      </c>
      <c r="C62" t="s">
        <v>1719</v>
      </c>
      <c r="E62" t="s">
        <v>1647</v>
      </c>
      <c r="F62" t="s">
        <v>1720</v>
      </c>
    </row>
    <row r="63" spans="1:9">
      <c r="A63" s="118" t="s">
        <v>1540</v>
      </c>
      <c r="B63">
        <v>2801</v>
      </c>
      <c r="C63" t="s">
        <v>314</v>
      </c>
      <c r="E63" t="s">
        <v>1647</v>
      </c>
      <c r="F63" t="s">
        <v>1601</v>
      </c>
      <c r="G63" t="s">
        <v>1707</v>
      </c>
    </row>
    <row r="64" spans="1:9">
      <c r="A64" s="118" t="s">
        <v>1541</v>
      </c>
      <c r="B64">
        <v>2802</v>
      </c>
      <c r="C64" t="s">
        <v>1721</v>
      </c>
      <c r="E64" t="s">
        <v>1722</v>
      </c>
      <c r="F64" t="s">
        <v>1643</v>
      </c>
      <c r="G64" t="s">
        <v>1723</v>
      </c>
    </row>
    <row r="65" spans="1:9">
      <c r="A65" s="118" t="s">
        <v>1542</v>
      </c>
      <c r="B65">
        <v>2811</v>
      </c>
      <c r="C65" t="s">
        <v>315</v>
      </c>
      <c r="E65" t="s">
        <v>1724</v>
      </c>
      <c r="F65" t="s">
        <v>1606</v>
      </c>
      <c r="G65" t="s">
        <v>1707</v>
      </c>
    </row>
    <row r="66" spans="1:9">
      <c r="A66" s="118" t="s">
        <v>1543</v>
      </c>
      <c r="B66">
        <v>2901</v>
      </c>
      <c r="C66" t="s">
        <v>317</v>
      </c>
      <c r="E66" t="s">
        <v>1693</v>
      </c>
      <c r="F66" t="s">
        <v>1655</v>
      </c>
      <c r="G66" t="s">
        <v>1695</v>
      </c>
      <c r="H66" t="s">
        <v>1706</v>
      </c>
    </row>
    <row r="67" spans="1:9">
      <c r="A67" s="118" t="s">
        <v>1544</v>
      </c>
    </row>
    <row r="68" spans="1:9">
      <c r="A68" s="118" t="s">
        <v>1545</v>
      </c>
      <c r="B68">
        <v>3101</v>
      </c>
      <c r="C68" t="s">
        <v>1725</v>
      </c>
      <c r="E68" t="s">
        <v>1726</v>
      </c>
      <c r="F68" t="s">
        <v>1727</v>
      </c>
    </row>
    <row r="69" spans="1:9">
      <c r="A69" s="118" t="s">
        <v>1546</v>
      </c>
      <c r="B69">
        <v>3201</v>
      </c>
      <c r="C69" t="s">
        <v>1728</v>
      </c>
      <c r="E69" t="s">
        <v>1729</v>
      </c>
      <c r="F69" t="s">
        <v>1727</v>
      </c>
    </row>
    <row r="70" spans="1:9">
      <c r="A70" s="118" t="s">
        <v>1547</v>
      </c>
      <c r="B70">
        <v>3202</v>
      </c>
      <c r="C70" t="s">
        <v>1730</v>
      </c>
      <c r="E70" t="s">
        <v>1729</v>
      </c>
      <c r="F70" t="s">
        <v>1731</v>
      </c>
    </row>
    <row r="71" spans="1:9">
      <c r="A71" s="118" t="s">
        <v>1548</v>
      </c>
    </row>
    <row r="72" spans="1:9">
      <c r="A72" s="118" t="s">
        <v>1549</v>
      </c>
      <c r="B72">
        <v>4001</v>
      </c>
      <c r="C72" t="s">
        <v>1732</v>
      </c>
      <c r="E72" t="s">
        <v>1733</v>
      </c>
      <c r="F72" t="s">
        <v>1593</v>
      </c>
    </row>
    <row r="73" spans="1:9">
      <c r="A73" s="118" t="s">
        <v>1550</v>
      </c>
      <c r="B73">
        <v>4002</v>
      </c>
      <c r="C73" t="s">
        <v>322</v>
      </c>
      <c r="E73" t="s">
        <v>1734</v>
      </c>
      <c r="F73" t="s">
        <v>1735</v>
      </c>
    </row>
    <row r="74" spans="1:9">
      <c r="A74" s="118" t="s">
        <v>1551</v>
      </c>
      <c r="B74">
        <v>4101</v>
      </c>
      <c r="C74" t="s">
        <v>323</v>
      </c>
      <c r="E74" t="s">
        <v>1736</v>
      </c>
      <c r="F74" t="s">
        <v>1735</v>
      </c>
    </row>
    <row r="75" spans="1:9">
      <c r="A75" s="118" t="s">
        <v>1552</v>
      </c>
      <c r="B75">
        <v>4103</v>
      </c>
      <c r="C75" t="s">
        <v>1737</v>
      </c>
      <c r="E75" t="s">
        <v>1698</v>
      </c>
      <c r="F75" t="s">
        <v>1645</v>
      </c>
      <c r="G75" t="s">
        <v>1738</v>
      </c>
      <c r="H75" t="s">
        <v>1739</v>
      </c>
      <c r="I75" t="s">
        <v>1740</v>
      </c>
    </row>
    <row r="76" spans="1:9">
      <c r="A76" s="118" t="s">
        <v>1553</v>
      </c>
      <c r="B76">
        <v>4104</v>
      </c>
      <c r="C76" t="s">
        <v>1741</v>
      </c>
      <c r="E76" t="s">
        <v>1742</v>
      </c>
      <c r="F76" t="s">
        <v>1614</v>
      </c>
      <c r="G76" t="s">
        <v>1743</v>
      </c>
    </row>
    <row r="77" spans="1:9">
      <c r="A77" s="118" t="s">
        <v>1554</v>
      </c>
      <c r="B77">
        <v>4201</v>
      </c>
      <c r="C77" t="s">
        <v>1744</v>
      </c>
      <c r="E77" t="s">
        <v>1745</v>
      </c>
      <c r="F77" t="s">
        <v>1635</v>
      </c>
    </row>
    <row r="78" spans="1:9">
      <c r="A78" s="118" t="s">
        <v>1555</v>
      </c>
    </row>
    <row r="79" spans="1:9">
      <c r="A79" s="118" t="s">
        <v>1556</v>
      </c>
      <c r="B79">
        <v>5001</v>
      </c>
      <c r="C79" t="s">
        <v>1746</v>
      </c>
      <c r="E79" t="s">
        <v>1747</v>
      </c>
      <c r="F79" t="s">
        <v>1748</v>
      </c>
    </row>
    <row r="80" spans="1:9">
      <c r="A80" s="118" t="s">
        <v>1557</v>
      </c>
      <c r="B80">
        <v>5101</v>
      </c>
      <c r="C80" t="s">
        <v>1749</v>
      </c>
      <c r="E80" t="s">
        <v>1748</v>
      </c>
      <c r="F80" t="s">
        <v>1614</v>
      </c>
      <c r="G80" t="s">
        <v>1747</v>
      </c>
    </row>
    <row r="81" spans="1:12">
      <c r="A81" s="118" t="s">
        <v>1558</v>
      </c>
      <c r="B81">
        <v>5201</v>
      </c>
      <c r="C81" t="s">
        <v>1750</v>
      </c>
      <c r="E81" t="s">
        <v>1751</v>
      </c>
      <c r="F81" t="s">
        <v>1748</v>
      </c>
    </row>
    <row r="82" spans="1:12">
      <c r="A82" s="118" t="s">
        <v>1559</v>
      </c>
      <c r="B82">
        <v>5301</v>
      </c>
      <c r="C82" t="s">
        <v>1752</v>
      </c>
      <c r="E82" t="s">
        <v>1753</v>
      </c>
      <c r="F82" t="s">
        <v>1627</v>
      </c>
      <c r="G82" t="s">
        <v>1754</v>
      </c>
      <c r="H82" t="s">
        <v>1755</v>
      </c>
    </row>
    <row r="83" spans="1:12">
      <c r="A83" s="118" t="s">
        <v>1560</v>
      </c>
      <c r="B83">
        <v>5401</v>
      </c>
      <c r="C83" t="s">
        <v>1756</v>
      </c>
      <c r="E83" t="s">
        <v>1757</v>
      </c>
      <c r="F83" t="s">
        <v>1758</v>
      </c>
      <c r="G83" t="s">
        <v>1661</v>
      </c>
      <c r="H83" t="s">
        <v>1670</v>
      </c>
      <c r="I83" t="s">
        <v>1645</v>
      </c>
      <c r="J83" t="s">
        <v>1661</v>
      </c>
      <c r="K83" t="s">
        <v>1759</v>
      </c>
    </row>
    <row r="84" spans="1:12">
      <c r="A84" s="118" t="s">
        <v>1561</v>
      </c>
      <c r="B84">
        <v>5402</v>
      </c>
      <c r="C84" t="s">
        <v>1760</v>
      </c>
      <c r="E84" t="s">
        <v>1757</v>
      </c>
      <c r="F84" t="s">
        <v>1758</v>
      </c>
      <c r="G84" t="s">
        <v>1761</v>
      </c>
      <c r="H84" t="s">
        <v>1670</v>
      </c>
      <c r="I84" t="s">
        <v>1645</v>
      </c>
      <c r="J84" t="s">
        <v>1661</v>
      </c>
      <c r="K84" t="s">
        <v>1759</v>
      </c>
    </row>
    <row r="85" spans="1:12">
      <c r="A85" s="118" t="s">
        <v>1562</v>
      </c>
      <c r="B85">
        <v>5403</v>
      </c>
      <c r="C85" t="s">
        <v>1762</v>
      </c>
      <c r="E85" t="s">
        <v>1757</v>
      </c>
      <c r="F85" t="s">
        <v>1763</v>
      </c>
      <c r="G85" t="s">
        <v>1764</v>
      </c>
      <c r="H85" t="s">
        <v>1670</v>
      </c>
      <c r="I85" t="s">
        <v>1645</v>
      </c>
      <c r="J85" t="s">
        <v>1661</v>
      </c>
      <c r="K85" t="s">
        <v>1759</v>
      </c>
    </row>
    <row r="86" spans="1:12">
      <c r="A86" s="118" t="s">
        <v>1563</v>
      </c>
    </row>
    <row r="87" spans="1:12">
      <c r="A87" s="118" t="s">
        <v>1564</v>
      </c>
      <c r="B87">
        <v>6001</v>
      </c>
      <c r="C87" t="s">
        <v>1765</v>
      </c>
      <c r="E87" t="s">
        <v>1766</v>
      </c>
      <c r="F87" t="s">
        <v>1691</v>
      </c>
      <c r="G87" t="s">
        <v>1655</v>
      </c>
    </row>
    <row r="88" spans="1:12">
      <c r="A88" s="118" t="s">
        <v>1565</v>
      </c>
      <c r="B88">
        <v>6011</v>
      </c>
      <c r="C88" t="s">
        <v>456</v>
      </c>
      <c r="E88" t="s">
        <v>1767</v>
      </c>
      <c r="F88" t="s">
        <v>1605</v>
      </c>
      <c r="G88" t="s">
        <v>1655</v>
      </c>
      <c r="H88" t="s">
        <v>1643</v>
      </c>
      <c r="I88" t="s">
        <v>1768</v>
      </c>
    </row>
    <row r="89" spans="1:12">
      <c r="A89" s="118" t="s">
        <v>1566</v>
      </c>
      <c r="B89">
        <v>6051</v>
      </c>
      <c r="C89" t="s">
        <v>1769</v>
      </c>
      <c r="E89" t="s">
        <v>1591</v>
      </c>
      <c r="F89" t="s">
        <v>1691</v>
      </c>
      <c r="G89" t="s">
        <v>1655</v>
      </c>
    </row>
    <row r="90" spans="1:12">
      <c r="A90" s="118" t="s">
        <v>1567</v>
      </c>
      <c r="B90">
        <v>6061</v>
      </c>
      <c r="C90" t="s">
        <v>1770</v>
      </c>
      <c r="E90" t="s">
        <v>1771</v>
      </c>
      <c r="F90" t="s">
        <v>1772</v>
      </c>
      <c r="G90" t="s">
        <v>1773</v>
      </c>
      <c r="H90" t="s">
        <v>1774</v>
      </c>
      <c r="I90" t="s">
        <v>1699</v>
      </c>
      <c r="J90" t="s">
        <v>1670</v>
      </c>
      <c r="K90" t="s">
        <v>1645</v>
      </c>
      <c r="L90" t="s">
        <v>1775</v>
      </c>
    </row>
    <row r="91" spans="1:12">
      <c r="A91" s="118" t="s">
        <v>1568</v>
      </c>
      <c r="B91">
        <v>6101</v>
      </c>
      <c r="C91" t="s">
        <v>1776</v>
      </c>
      <c r="E91" t="s">
        <v>1777</v>
      </c>
      <c r="F91" t="s">
        <v>1629</v>
      </c>
      <c r="G91" t="s">
        <v>1778</v>
      </c>
      <c r="H91" t="s">
        <v>1699</v>
      </c>
      <c r="I91" t="s">
        <v>1627</v>
      </c>
      <c r="J91" t="s">
        <v>1698</v>
      </c>
    </row>
    <row r="92" spans="1:12">
      <c r="A92" s="118" t="s">
        <v>1569</v>
      </c>
      <c r="B92">
        <v>6111</v>
      </c>
      <c r="C92" t="s">
        <v>1779</v>
      </c>
      <c r="E92" t="s">
        <v>1655</v>
      </c>
      <c r="F92" t="s">
        <v>1585</v>
      </c>
      <c r="G92" t="s">
        <v>1639</v>
      </c>
    </row>
    <row r="93" spans="1:12">
      <c r="A93" s="118" t="s">
        <v>1570</v>
      </c>
      <c r="B93">
        <v>6301</v>
      </c>
      <c r="C93" t="s">
        <v>1780</v>
      </c>
      <c r="E93" t="s">
        <v>1781</v>
      </c>
      <c r="F93" t="s">
        <v>1782</v>
      </c>
    </row>
    <row r="94" spans="1:12">
      <c r="A94" s="118" t="s">
        <v>1571</v>
      </c>
      <c r="B94">
        <v>6401</v>
      </c>
      <c r="C94" t="s">
        <v>1783</v>
      </c>
      <c r="E94" t="s">
        <v>1766</v>
      </c>
      <c r="F94" t="s">
        <v>1691</v>
      </c>
      <c r="G94" t="s">
        <v>1748</v>
      </c>
    </row>
    <row r="95" spans="1:12">
      <c r="A95" s="118" t="s">
        <v>1572</v>
      </c>
      <c r="B95">
        <v>6402</v>
      </c>
      <c r="C95" t="s">
        <v>1784</v>
      </c>
      <c r="E95" t="s">
        <v>1591</v>
      </c>
      <c r="F95" t="s">
        <v>1691</v>
      </c>
      <c r="G95" t="s">
        <v>1785</v>
      </c>
    </row>
    <row r="96" spans="1:12">
      <c r="A96" s="118" t="s">
        <v>1573</v>
      </c>
      <c r="B96">
        <v>6405</v>
      </c>
      <c r="C96" t="s">
        <v>1786</v>
      </c>
      <c r="E96" t="s">
        <v>1691</v>
      </c>
      <c r="F96" t="s">
        <v>1787</v>
      </c>
      <c r="G96" t="s">
        <v>1627</v>
      </c>
      <c r="H96" t="s">
        <v>1788</v>
      </c>
    </row>
    <row r="97" spans="1:10">
      <c r="A97" s="118" t="s">
        <v>1574</v>
      </c>
      <c r="B97">
        <v>6411</v>
      </c>
      <c r="C97" t="s">
        <v>457</v>
      </c>
      <c r="E97" t="s">
        <v>1767</v>
      </c>
      <c r="F97" t="s">
        <v>1605</v>
      </c>
      <c r="G97" t="s">
        <v>1785</v>
      </c>
      <c r="H97" t="s">
        <v>1643</v>
      </c>
      <c r="I97" t="s">
        <v>1768</v>
      </c>
    </row>
    <row r="98" spans="1:10">
      <c r="A98" s="118" t="s">
        <v>1575</v>
      </c>
      <c r="B98">
        <v>6601</v>
      </c>
      <c r="C98" t="s">
        <v>465</v>
      </c>
      <c r="E98" t="s">
        <v>1789</v>
      </c>
      <c r="F98" t="s">
        <v>1748</v>
      </c>
    </row>
    <row r="99" spans="1:10">
      <c r="A99" s="118" t="s">
        <v>1576</v>
      </c>
      <c r="B99">
        <v>6602</v>
      </c>
      <c r="C99" t="s">
        <v>466</v>
      </c>
      <c r="E99" t="s">
        <v>1790</v>
      </c>
      <c r="F99" t="s">
        <v>1748</v>
      </c>
    </row>
    <row r="100" spans="1:10">
      <c r="A100" s="118" t="s">
        <v>1577</v>
      </c>
      <c r="B100">
        <v>6603</v>
      </c>
      <c r="C100" t="s">
        <v>467</v>
      </c>
      <c r="E100" t="s">
        <v>1643</v>
      </c>
      <c r="F100" t="s">
        <v>1748</v>
      </c>
    </row>
    <row r="101" spans="1:10">
      <c r="A101" s="118" t="s">
        <v>1578</v>
      </c>
      <c r="B101">
        <v>6604</v>
      </c>
      <c r="C101" t="s">
        <v>1791</v>
      </c>
      <c r="E101" t="s">
        <v>1792</v>
      </c>
      <c r="F101" t="s">
        <v>1785</v>
      </c>
    </row>
    <row r="102" spans="1:10">
      <c r="A102" s="118" t="s">
        <v>1579</v>
      </c>
      <c r="B102">
        <v>6701</v>
      </c>
      <c r="C102" t="s">
        <v>468</v>
      </c>
      <c r="E102" t="s">
        <v>1699</v>
      </c>
      <c r="F102" t="s">
        <v>1793</v>
      </c>
      <c r="G102" t="s">
        <v>1794</v>
      </c>
      <c r="H102" t="s">
        <v>1795</v>
      </c>
    </row>
    <row r="103" spans="1:10">
      <c r="A103" s="118" t="s">
        <v>1580</v>
      </c>
      <c r="B103">
        <v>6711</v>
      </c>
      <c r="C103" t="s">
        <v>1796</v>
      </c>
      <c r="E103" t="s">
        <v>1797</v>
      </c>
      <c r="F103" t="s">
        <v>1785</v>
      </c>
    </row>
    <row r="104" spans="1:10">
      <c r="A104" s="118" t="s">
        <v>1581</v>
      </c>
      <c r="B104">
        <v>6801</v>
      </c>
      <c r="C104" t="s">
        <v>1798</v>
      </c>
      <c r="E104" t="s">
        <v>1655</v>
      </c>
      <c r="F104" t="s">
        <v>1695</v>
      </c>
    </row>
    <row r="105" spans="1:10">
      <c r="A105" s="118" t="s">
        <v>1582</v>
      </c>
      <c r="B105">
        <v>6901</v>
      </c>
      <c r="C105" t="s">
        <v>1799</v>
      </c>
      <c r="E105" t="s">
        <v>1800</v>
      </c>
      <c r="F105" t="s">
        <v>1740</v>
      </c>
      <c r="G105" t="s">
        <v>1698</v>
      </c>
      <c r="H105" t="s">
        <v>1627</v>
      </c>
      <c r="I105" t="s">
        <v>1699</v>
      </c>
      <c r="J105" t="s">
        <v>1801</v>
      </c>
    </row>
    <row r="108" spans="1:10">
      <c r="A108" t="s">
        <v>278</v>
      </c>
      <c r="B108" t="s">
        <v>1824</v>
      </c>
      <c r="C108">
        <f>LEN(B108)</f>
        <v>11</v>
      </c>
    </row>
    <row r="109" spans="1:10">
      <c r="A109" t="s">
        <v>1819</v>
      </c>
      <c r="B109" t="s">
        <v>1884</v>
      </c>
      <c r="C109">
        <f t="shared" ref="C109:C172" si="0">LEN(B109)</f>
        <v>21</v>
      </c>
    </row>
    <row r="110" spans="1:10">
      <c r="A110" t="s">
        <v>349</v>
      </c>
      <c r="B110" t="s">
        <v>1825</v>
      </c>
      <c r="C110">
        <f t="shared" si="0"/>
        <v>19</v>
      </c>
    </row>
    <row r="111" spans="1:10">
      <c r="A111" t="s">
        <v>1820</v>
      </c>
      <c r="B111" t="s">
        <v>1885</v>
      </c>
      <c r="C111">
        <f t="shared" si="0"/>
        <v>53</v>
      </c>
    </row>
    <row r="112" spans="1:10">
      <c r="A112" t="s">
        <v>279</v>
      </c>
      <c r="B112" t="s">
        <v>1886</v>
      </c>
      <c r="C112">
        <f t="shared" si="0"/>
        <v>27</v>
      </c>
    </row>
    <row r="113" spans="1:3">
      <c r="A113" t="s">
        <v>350</v>
      </c>
      <c r="B113" t="s">
        <v>1826</v>
      </c>
      <c r="C113">
        <f t="shared" si="0"/>
        <v>15</v>
      </c>
    </row>
    <row r="114" spans="1:3">
      <c r="A114" t="s">
        <v>351</v>
      </c>
      <c r="B114" t="s">
        <v>1897</v>
      </c>
      <c r="C114">
        <f t="shared" si="0"/>
        <v>19</v>
      </c>
    </row>
    <row r="115" spans="1:3">
      <c r="A115" t="s">
        <v>352</v>
      </c>
      <c r="B115" t="s">
        <v>1827</v>
      </c>
      <c r="C115">
        <f t="shared" si="0"/>
        <v>11</v>
      </c>
    </row>
    <row r="116" spans="1:3">
      <c r="A116" t="s">
        <v>353</v>
      </c>
      <c r="B116" t="s">
        <v>1802</v>
      </c>
      <c r="C116">
        <f t="shared" si="0"/>
        <v>19</v>
      </c>
    </row>
    <row r="117" spans="1:3">
      <c r="A117" t="s">
        <v>354</v>
      </c>
      <c r="B117" t="s">
        <v>1828</v>
      </c>
      <c r="C117">
        <f t="shared" si="0"/>
        <v>31</v>
      </c>
    </row>
    <row r="118" spans="1:3">
      <c r="A118" t="s">
        <v>355</v>
      </c>
      <c r="B118" t="s">
        <v>1829</v>
      </c>
      <c r="C118">
        <f t="shared" si="0"/>
        <v>41</v>
      </c>
    </row>
    <row r="119" spans="1:3">
      <c r="A119" t="s">
        <v>356</v>
      </c>
      <c r="B119" t="s">
        <v>1803</v>
      </c>
      <c r="C119">
        <f t="shared" si="0"/>
        <v>19</v>
      </c>
    </row>
    <row r="120" spans="1:3">
      <c r="A120" t="s">
        <v>357</v>
      </c>
      <c r="B120" t="s">
        <v>1804</v>
      </c>
      <c r="C120">
        <f t="shared" si="0"/>
        <v>20</v>
      </c>
    </row>
    <row r="121" spans="1:3">
      <c r="A121" t="s">
        <v>358</v>
      </c>
      <c r="B121" t="s">
        <v>1830</v>
      </c>
      <c r="C121">
        <f t="shared" si="0"/>
        <v>17</v>
      </c>
    </row>
    <row r="122" spans="1:3">
      <c r="A122" t="s">
        <v>359</v>
      </c>
      <c r="B122" t="s">
        <v>1831</v>
      </c>
      <c r="C122">
        <f t="shared" si="0"/>
        <v>24</v>
      </c>
    </row>
    <row r="123" spans="1:3">
      <c r="A123" t="s">
        <v>360</v>
      </c>
      <c r="B123" t="s">
        <v>1635</v>
      </c>
      <c r="C123">
        <f t="shared" si="0"/>
        <v>5</v>
      </c>
    </row>
    <row r="124" spans="1:3">
      <c r="A124" t="s">
        <v>348</v>
      </c>
      <c r="B124" t="s">
        <v>1916</v>
      </c>
      <c r="C124">
        <f t="shared" si="0"/>
        <v>20</v>
      </c>
    </row>
    <row r="125" spans="1:3">
      <c r="A125" t="s">
        <v>280</v>
      </c>
      <c r="B125" t="s">
        <v>1832</v>
      </c>
      <c r="C125">
        <f t="shared" si="0"/>
        <v>38</v>
      </c>
    </row>
    <row r="126" spans="1:3">
      <c r="A126" t="s">
        <v>281</v>
      </c>
      <c r="B126" t="s">
        <v>1805</v>
      </c>
      <c r="C126">
        <f t="shared" si="0"/>
        <v>20</v>
      </c>
    </row>
    <row r="127" spans="1:3">
      <c r="A127" t="s">
        <v>1821</v>
      </c>
      <c r="B127" t="s">
        <v>1806</v>
      </c>
      <c r="C127">
        <f t="shared" si="0"/>
        <v>20</v>
      </c>
    </row>
    <row r="128" spans="1:3">
      <c r="A128" t="s">
        <v>435</v>
      </c>
      <c r="B128" t="s">
        <v>1833</v>
      </c>
      <c r="C128">
        <f t="shared" si="0"/>
        <v>35</v>
      </c>
    </row>
    <row r="129" spans="1:3">
      <c r="A129" t="s">
        <v>436</v>
      </c>
      <c r="B129" t="s">
        <v>1834</v>
      </c>
      <c r="C129">
        <f t="shared" si="0"/>
        <v>35</v>
      </c>
    </row>
    <row r="130" spans="1:3">
      <c r="A130" t="s">
        <v>437</v>
      </c>
      <c r="B130" t="s">
        <v>1835</v>
      </c>
      <c r="C130">
        <f t="shared" si="0"/>
        <v>28</v>
      </c>
    </row>
    <row r="131" spans="1:3">
      <c r="A131" t="s">
        <v>438</v>
      </c>
      <c r="B131" t="s">
        <v>1836</v>
      </c>
      <c r="C131">
        <f t="shared" si="0"/>
        <v>21</v>
      </c>
    </row>
    <row r="132" spans="1:3">
      <c r="A132" t="s">
        <v>439</v>
      </c>
      <c r="B132" t="s">
        <v>1807</v>
      </c>
      <c r="C132">
        <f t="shared" si="0"/>
        <v>27</v>
      </c>
    </row>
    <row r="133" spans="1:3">
      <c r="A133" t="s">
        <v>440</v>
      </c>
      <c r="B133" t="s">
        <v>1837</v>
      </c>
      <c r="C133">
        <f t="shared" si="0"/>
        <v>22</v>
      </c>
    </row>
    <row r="134" spans="1:3">
      <c r="A134" t="s">
        <v>441</v>
      </c>
      <c r="B134" t="s">
        <v>1808</v>
      </c>
      <c r="C134">
        <f t="shared" si="0"/>
        <v>12</v>
      </c>
    </row>
    <row r="135" spans="1:3">
      <c r="A135" t="s">
        <v>442</v>
      </c>
      <c r="B135" t="s">
        <v>1838</v>
      </c>
      <c r="C135">
        <f t="shared" si="0"/>
        <v>24</v>
      </c>
    </row>
    <row r="136" spans="1:3">
      <c r="A136" t="s">
        <v>283</v>
      </c>
      <c r="B136" t="s">
        <v>1839</v>
      </c>
      <c r="C136">
        <f t="shared" si="0"/>
        <v>17</v>
      </c>
    </row>
    <row r="137" spans="1:3">
      <c r="A137" t="s">
        <v>284</v>
      </c>
      <c r="B137" t="s">
        <v>1840</v>
      </c>
      <c r="C137">
        <f t="shared" si="0"/>
        <v>19</v>
      </c>
    </row>
    <row r="138" spans="1:3">
      <c r="A138" t="s">
        <v>443</v>
      </c>
      <c r="B138" t="s">
        <v>1841</v>
      </c>
      <c r="C138">
        <f t="shared" si="0"/>
        <v>28</v>
      </c>
    </row>
    <row r="139" spans="1:3">
      <c r="A139" t="s">
        <v>444</v>
      </c>
      <c r="B139" t="s">
        <v>1809</v>
      </c>
      <c r="C139">
        <f t="shared" si="0"/>
        <v>18</v>
      </c>
    </row>
    <row r="140" spans="1:3">
      <c r="A140" t="s">
        <v>445</v>
      </c>
      <c r="B140" t="s">
        <v>1810</v>
      </c>
      <c r="C140">
        <f t="shared" si="0"/>
        <v>17</v>
      </c>
    </row>
    <row r="141" spans="1:3">
      <c r="A141" t="s">
        <v>285</v>
      </c>
      <c r="B141" t="s">
        <v>1842</v>
      </c>
      <c r="C141">
        <f t="shared" si="0"/>
        <v>23</v>
      </c>
    </row>
    <row r="142" spans="1:3">
      <c r="A142" t="s">
        <v>446</v>
      </c>
      <c r="B142" t="s">
        <v>1843</v>
      </c>
      <c r="C142">
        <f t="shared" si="0"/>
        <v>8</v>
      </c>
    </row>
    <row r="143" spans="1:3">
      <c r="A143" t="s">
        <v>286</v>
      </c>
      <c r="B143" t="s">
        <v>1844</v>
      </c>
      <c r="C143">
        <f t="shared" si="0"/>
        <v>26</v>
      </c>
    </row>
    <row r="144" spans="1:3">
      <c r="A144" t="s">
        <v>287</v>
      </c>
      <c r="B144" t="s">
        <v>1845</v>
      </c>
      <c r="C144">
        <f t="shared" si="0"/>
        <v>19</v>
      </c>
    </row>
    <row r="145" spans="1:3">
      <c r="A145" t="s">
        <v>288</v>
      </c>
      <c r="B145" t="s">
        <v>1846</v>
      </c>
      <c r="C145">
        <f t="shared" si="0"/>
        <v>24</v>
      </c>
    </row>
    <row r="146" spans="1:3">
      <c r="A146" t="s">
        <v>289</v>
      </c>
      <c r="B146" t="s">
        <v>1847</v>
      </c>
      <c r="C146">
        <f t="shared" si="0"/>
        <v>24</v>
      </c>
    </row>
    <row r="147" spans="1:3">
      <c r="A147" t="s">
        <v>290</v>
      </c>
      <c r="B147" t="s">
        <v>1848</v>
      </c>
      <c r="C147">
        <f t="shared" si="0"/>
        <v>12</v>
      </c>
    </row>
    <row r="148" spans="1:3">
      <c r="A148" t="s">
        <v>447</v>
      </c>
      <c r="B148" t="s">
        <v>1849</v>
      </c>
      <c r="C148">
        <f t="shared" si="0"/>
        <v>16</v>
      </c>
    </row>
    <row r="149" spans="1:3">
      <c r="A149" t="s">
        <v>291</v>
      </c>
      <c r="B149" t="s">
        <v>1850</v>
      </c>
      <c r="C149">
        <f t="shared" si="0"/>
        <v>34</v>
      </c>
    </row>
    <row r="150" spans="1:3">
      <c r="A150" t="s">
        <v>292</v>
      </c>
      <c r="B150" t="s">
        <v>1851</v>
      </c>
      <c r="C150">
        <f t="shared" si="0"/>
        <v>21</v>
      </c>
    </row>
    <row r="151" spans="1:3">
      <c r="A151" t="s">
        <v>293</v>
      </c>
      <c r="B151" t="s">
        <v>1852</v>
      </c>
      <c r="C151">
        <f t="shared" si="0"/>
        <v>12</v>
      </c>
    </row>
    <row r="152" spans="1:3">
      <c r="A152" t="s">
        <v>384</v>
      </c>
      <c r="B152" t="s">
        <v>1853</v>
      </c>
      <c r="C152">
        <f t="shared" si="0"/>
        <v>58</v>
      </c>
    </row>
    <row r="153" spans="1:3">
      <c r="A153" t="s">
        <v>294</v>
      </c>
      <c r="B153" t="s">
        <v>1975</v>
      </c>
      <c r="C153">
        <f t="shared" si="0"/>
        <v>32</v>
      </c>
    </row>
    <row r="154" spans="1:3">
      <c r="A154" t="s">
        <v>295</v>
      </c>
      <c r="B154" t="s">
        <v>1811</v>
      </c>
      <c r="C154">
        <f t="shared" si="0"/>
        <v>13</v>
      </c>
    </row>
    <row r="155" spans="1:3">
      <c r="A155" t="s">
        <v>296</v>
      </c>
      <c r="B155" t="s">
        <v>1854</v>
      </c>
      <c r="C155">
        <f t="shared" si="0"/>
        <v>16</v>
      </c>
    </row>
    <row r="156" spans="1:3">
      <c r="A156" t="s">
        <v>297</v>
      </c>
      <c r="B156" t="s">
        <v>1812</v>
      </c>
      <c r="C156">
        <f t="shared" si="0"/>
        <v>15</v>
      </c>
    </row>
    <row r="157" spans="1:3">
      <c r="A157" t="s">
        <v>298</v>
      </c>
      <c r="B157" t="s">
        <v>1855</v>
      </c>
      <c r="C157">
        <f t="shared" si="0"/>
        <v>35</v>
      </c>
    </row>
    <row r="158" spans="1:3">
      <c r="A158" t="s">
        <v>299</v>
      </c>
      <c r="B158" t="s">
        <v>1856</v>
      </c>
      <c r="C158">
        <f t="shared" si="0"/>
        <v>20</v>
      </c>
    </row>
    <row r="159" spans="1:3">
      <c r="A159" t="s">
        <v>300</v>
      </c>
      <c r="B159" t="s">
        <v>1857</v>
      </c>
      <c r="C159">
        <f t="shared" si="0"/>
        <v>25</v>
      </c>
    </row>
    <row r="160" spans="1:3">
      <c r="A160" t="s">
        <v>301</v>
      </c>
      <c r="B160" t="s">
        <v>1858</v>
      </c>
      <c r="C160">
        <f t="shared" si="0"/>
        <v>13</v>
      </c>
    </row>
    <row r="161" spans="1:3">
      <c r="A161" t="s">
        <v>302</v>
      </c>
      <c r="B161" t="s">
        <v>1813</v>
      </c>
      <c r="C161">
        <f t="shared" si="0"/>
        <v>16</v>
      </c>
    </row>
    <row r="162" spans="1:3">
      <c r="A162" t="s">
        <v>303</v>
      </c>
      <c r="B162" t="s">
        <v>1814</v>
      </c>
      <c r="C162">
        <f t="shared" si="0"/>
        <v>17</v>
      </c>
    </row>
    <row r="163" spans="1:3">
      <c r="A163" t="s">
        <v>305</v>
      </c>
      <c r="B163" t="s">
        <v>1815</v>
      </c>
      <c r="C163">
        <f t="shared" si="0"/>
        <v>14</v>
      </c>
    </row>
    <row r="164" spans="1:3">
      <c r="A164" t="s">
        <v>306</v>
      </c>
      <c r="B164" t="s">
        <v>1859</v>
      </c>
      <c r="C164">
        <f t="shared" si="0"/>
        <v>27</v>
      </c>
    </row>
    <row r="165" spans="1:3">
      <c r="A165" t="s">
        <v>304</v>
      </c>
      <c r="B165" t="s">
        <v>1860</v>
      </c>
      <c r="C165">
        <f t="shared" si="0"/>
        <v>26</v>
      </c>
    </row>
    <row r="166" spans="1:3">
      <c r="A166" t="s">
        <v>307</v>
      </c>
      <c r="B166" t="s">
        <v>1861</v>
      </c>
      <c r="C166">
        <f t="shared" si="0"/>
        <v>25</v>
      </c>
    </row>
    <row r="167" spans="1:3">
      <c r="A167" t="s">
        <v>308</v>
      </c>
      <c r="B167" t="s">
        <v>1862</v>
      </c>
      <c r="C167">
        <f t="shared" si="0"/>
        <v>30</v>
      </c>
    </row>
    <row r="168" spans="1:3">
      <c r="A168" t="s">
        <v>448</v>
      </c>
      <c r="B168" t="s">
        <v>2012</v>
      </c>
      <c r="C168">
        <f t="shared" si="0"/>
        <v>18</v>
      </c>
    </row>
    <row r="169" spans="1:3">
      <c r="A169" t="s">
        <v>309</v>
      </c>
      <c r="B169" t="s">
        <v>1863</v>
      </c>
      <c r="C169">
        <f t="shared" si="0"/>
        <v>43</v>
      </c>
    </row>
    <row r="170" spans="1:3">
      <c r="A170" t="s">
        <v>310</v>
      </c>
      <c r="B170" t="s">
        <v>1816</v>
      </c>
      <c r="C170">
        <f t="shared" si="0"/>
        <v>25</v>
      </c>
    </row>
    <row r="171" spans="1:3">
      <c r="A171" t="s">
        <v>311</v>
      </c>
      <c r="B171" t="s">
        <v>1817</v>
      </c>
      <c r="C171">
        <f t="shared" si="0"/>
        <v>25</v>
      </c>
    </row>
    <row r="172" spans="1:3">
      <c r="A172" t="s">
        <v>312</v>
      </c>
      <c r="B172" t="s">
        <v>1864</v>
      </c>
      <c r="C172">
        <f t="shared" si="0"/>
        <v>14</v>
      </c>
    </row>
    <row r="173" spans="1:3">
      <c r="A173" t="s">
        <v>313</v>
      </c>
      <c r="B173" t="s">
        <v>1818</v>
      </c>
      <c r="C173">
        <f t="shared" ref="C173:C195" si="1">LEN(B173)</f>
        <v>13</v>
      </c>
    </row>
    <row r="174" spans="1:3">
      <c r="A174" t="s">
        <v>314</v>
      </c>
      <c r="B174" t="s">
        <v>1865</v>
      </c>
      <c r="C174">
        <f t="shared" si="1"/>
        <v>18</v>
      </c>
    </row>
    <row r="175" spans="1:3">
      <c r="A175" t="s">
        <v>449</v>
      </c>
      <c r="B175" t="s">
        <v>2028</v>
      </c>
      <c r="C175">
        <f t="shared" si="1"/>
        <v>35</v>
      </c>
    </row>
    <row r="176" spans="1:3">
      <c r="A176" t="s">
        <v>315</v>
      </c>
      <c r="B176" t="s">
        <v>1866</v>
      </c>
      <c r="C176">
        <f t="shared" si="1"/>
        <v>16</v>
      </c>
    </row>
    <row r="177" spans="1:3">
      <c r="A177" t="s">
        <v>316</v>
      </c>
      <c r="B177" t="s">
        <v>1867</v>
      </c>
      <c r="C177">
        <f t="shared" si="1"/>
        <v>21</v>
      </c>
    </row>
    <row r="178" spans="1:3">
      <c r="A178" t="s">
        <v>450</v>
      </c>
      <c r="B178" t="s">
        <v>1868</v>
      </c>
      <c r="C178">
        <f t="shared" si="1"/>
        <v>15</v>
      </c>
    </row>
    <row r="179" spans="1:3">
      <c r="A179" t="s">
        <v>317</v>
      </c>
      <c r="B179" t="s">
        <v>1869</v>
      </c>
      <c r="C179">
        <f t="shared" si="1"/>
        <v>31</v>
      </c>
    </row>
    <row r="180" spans="1:3">
      <c r="A180" t="s">
        <v>318</v>
      </c>
      <c r="B180" t="s">
        <v>1870</v>
      </c>
      <c r="C180">
        <f t="shared" si="1"/>
        <v>29</v>
      </c>
    </row>
    <row r="181" spans="1:3">
      <c r="A181" t="s">
        <v>319</v>
      </c>
      <c r="B181" t="s">
        <v>1871</v>
      </c>
      <c r="C181">
        <f t="shared" si="1"/>
        <v>29</v>
      </c>
    </row>
    <row r="182" spans="1:3">
      <c r="A182" t="s">
        <v>320</v>
      </c>
      <c r="B182" t="s">
        <v>1872</v>
      </c>
      <c r="C182">
        <f t="shared" si="1"/>
        <v>17</v>
      </c>
    </row>
    <row r="183" spans="1:3">
      <c r="A183" t="s">
        <v>451</v>
      </c>
      <c r="B183" t="s">
        <v>1873</v>
      </c>
      <c r="C183">
        <f t="shared" si="1"/>
        <v>13</v>
      </c>
    </row>
    <row r="184" spans="1:3">
      <c r="A184" t="s">
        <v>321</v>
      </c>
      <c r="B184" t="s">
        <v>2046</v>
      </c>
      <c r="C184">
        <f t="shared" si="1"/>
        <v>24</v>
      </c>
    </row>
    <row r="185" spans="1:3">
      <c r="A185" t="s">
        <v>322</v>
      </c>
      <c r="B185" t="s">
        <v>1874</v>
      </c>
      <c r="C185">
        <f t="shared" si="1"/>
        <v>15</v>
      </c>
    </row>
    <row r="186" spans="1:3">
      <c r="A186" t="s">
        <v>452</v>
      </c>
      <c r="B186" t="s">
        <v>1875</v>
      </c>
      <c r="C186">
        <f t="shared" si="1"/>
        <v>21</v>
      </c>
    </row>
    <row r="187" spans="1:3">
      <c r="A187" t="s">
        <v>327</v>
      </c>
      <c r="B187" t="s">
        <v>2053</v>
      </c>
      <c r="C187">
        <f t="shared" si="1"/>
        <v>26</v>
      </c>
    </row>
    <row r="188" spans="1:3">
      <c r="A188" t="s">
        <v>326</v>
      </c>
      <c r="B188" t="s">
        <v>1876</v>
      </c>
      <c r="C188">
        <f t="shared" si="1"/>
        <v>16</v>
      </c>
    </row>
    <row r="189" spans="1:3">
      <c r="A189" t="s">
        <v>323</v>
      </c>
      <c r="B189" t="s">
        <v>1877</v>
      </c>
      <c r="C189">
        <f t="shared" si="1"/>
        <v>15</v>
      </c>
    </row>
    <row r="190" spans="1:3">
      <c r="A190" t="s">
        <v>324</v>
      </c>
      <c r="B190" t="s">
        <v>1878</v>
      </c>
      <c r="C190">
        <f t="shared" si="1"/>
        <v>24</v>
      </c>
    </row>
    <row r="191" spans="1:3">
      <c r="A191" t="s">
        <v>325</v>
      </c>
      <c r="B191" t="s">
        <v>1879</v>
      </c>
      <c r="C191">
        <f t="shared" si="1"/>
        <v>20</v>
      </c>
    </row>
    <row r="192" spans="1:3">
      <c r="A192" t="s">
        <v>453</v>
      </c>
      <c r="B192" t="s">
        <v>1880</v>
      </c>
      <c r="C192">
        <f t="shared" si="1"/>
        <v>63</v>
      </c>
    </row>
    <row r="193" spans="1:3">
      <c r="A193" t="s">
        <v>328</v>
      </c>
      <c r="B193" t="s">
        <v>1881</v>
      </c>
      <c r="C193">
        <f t="shared" si="1"/>
        <v>18</v>
      </c>
    </row>
    <row r="194" spans="1:3">
      <c r="A194" t="s">
        <v>420</v>
      </c>
      <c r="B194" t="s">
        <v>1882</v>
      </c>
      <c r="C194">
        <f t="shared" si="1"/>
        <v>26</v>
      </c>
    </row>
    <row r="195" spans="1:3">
      <c r="A195" t="s">
        <v>421</v>
      </c>
      <c r="B195" t="s">
        <v>1883</v>
      </c>
      <c r="C195">
        <f t="shared" si="1"/>
        <v>42</v>
      </c>
    </row>
  </sheetData>
  <autoFilter ref="B108"/>
  <phoneticPr fontId="3"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0"/>
    </sheetView>
  </sheetViews>
  <sheetFormatPr defaultRowHeight="14.4"/>
  <cols>
    <col min="1" max="1" width="5.5546875" bestFit="1" customWidth="1"/>
    <col min="2" max="2" width="12.109375" bestFit="1" customWidth="1"/>
    <col min="3" max="3" width="10.44140625" bestFit="1" customWidth="1"/>
    <col min="4" max="4" width="29.2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5</v>
      </c>
      <c r="B5" s="113" t="s">
        <v>870</v>
      </c>
      <c r="C5" s="113" t="s">
        <v>267</v>
      </c>
      <c r="D5" s="113" t="s">
        <v>827</v>
      </c>
      <c r="E5" s="113"/>
    </row>
    <row r="6" spans="1:5" ht="16.2" thickBot="1">
      <c r="A6" s="112">
        <v>6</v>
      </c>
      <c r="B6" s="113" t="s">
        <v>871</v>
      </c>
      <c r="C6" s="113" t="s">
        <v>277</v>
      </c>
      <c r="D6" s="113" t="s">
        <v>866</v>
      </c>
      <c r="E6" s="113"/>
    </row>
    <row r="7" spans="1:5" ht="16.2" thickBot="1">
      <c r="A7" s="112">
        <v>7</v>
      </c>
      <c r="B7" s="113" t="s">
        <v>872</v>
      </c>
      <c r="C7" s="113" t="s">
        <v>277</v>
      </c>
      <c r="D7" s="113" t="s">
        <v>867</v>
      </c>
      <c r="E7" s="113"/>
    </row>
    <row r="8" spans="1:5" ht="16.2" thickBot="1">
      <c r="A8" s="112">
        <v>8</v>
      </c>
      <c r="B8" s="113" t="s">
        <v>873</v>
      </c>
      <c r="C8" s="113" t="s">
        <v>277</v>
      </c>
      <c r="D8" s="113" t="s">
        <v>868</v>
      </c>
      <c r="E8" s="113"/>
    </row>
    <row r="9" spans="1:5" ht="16.2" thickBot="1">
      <c r="A9" s="112">
        <v>9</v>
      </c>
      <c r="B9" s="113" t="s">
        <v>874</v>
      </c>
      <c r="C9" s="113" t="s">
        <v>277</v>
      </c>
      <c r="D9" s="113" t="s">
        <v>869</v>
      </c>
      <c r="E9" s="113"/>
    </row>
    <row r="10" spans="1:5" ht="16.2" thickBot="1">
      <c r="A10" s="112">
        <v>10</v>
      </c>
      <c r="B10" s="113" t="s">
        <v>875</v>
      </c>
      <c r="C10" s="113" t="s">
        <v>876</v>
      </c>
      <c r="D10" s="113" t="s">
        <v>877</v>
      </c>
      <c r="E10" s="113"/>
    </row>
  </sheetData>
  <phoneticPr fontId="3"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5.5546875" bestFit="1" customWidth="1"/>
    <col min="2" max="2" width="11.21875" bestFit="1" customWidth="1"/>
    <col min="3" max="3" width="10.44140625" bestFit="1" customWidth="1"/>
    <col min="4" max="4" width="9.5546875" bestFit="1" customWidth="1"/>
    <col min="5" max="5" width="46.554687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881</v>
      </c>
      <c r="C5" s="113" t="s">
        <v>267</v>
      </c>
      <c r="D5" s="113" t="s">
        <v>844</v>
      </c>
      <c r="E5" s="113"/>
    </row>
    <row r="6" spans="1:5" ht="16.2" thickBot="1">
      <c r="A6" s="112">
        <v>5</v>
      </c>
      <c r="B6" s="113" t="s">
        <v>882</v>
      </c>
      <c r="C6" s="113" t="s">
        <v>277</v>
      </c>
      <c r="D6" s="113" t="s">
        <v>866</v>
      </c>
      <c r="E6" s="113"/>
    </row>
    <row r="7" spans="1:5" ht="16.2" thickBot="1">
      <c r="A7" s="112">
        <v>6</v>
      </c>
      <c r="B7" s="113" t="s">
        <v>883</v>
      </c>
      <c r="C7" s="113" t="s">
        <v>277</v>
      </c>
      <c r="D7" s="113" t="s">
        <v>868</v>
      </c>
      <c r="E7" s="113"/>
    </row>
    <row r="8" spans="1:5" ht="16.2" thickBot="1">
      <c r="A8" s="112">
        <v>7</v>
      </c>
      <c r="B8" s="113" t="s">
        <v>884</v>
      </c>
      <c r="C8" s="113" t="s">
        <v>876</v>
      </c>
      <c r="D8" s="113" t="s">
        <v>877</v>
      </c>
      <c r="E8" s="113"/>
    </row>
  </sheetData>
  <phoneticPr fontId="3"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4" sqref="E14"/>
    </sheetView>
  </sheetViews>
  <sheetFormatPr defaultRowHeight="14.4"/>
  <cols>
    <col min="2" max="2" width="24.33203125" customWidth="1"/>
    <col min="3" max="3" width="15.21875" customWidth="1"/>
    <col min="4" max="4" width="20" customWidth="1"/>
    <col min="5" max="5" width="17.6640625" customWidth="1"/>
  </cols>
  <sheetData>
    <row r="1" spans="1:5" ht="16.2" thickBot="1">
      <c r="A1" s="110" t="s">
        <v>261</v>
      </c>
      <c r="B1" s="111" t="s">
        <v>262</v>
      </c>
      <c r="C1" s="111" t="s">
        <v>263</v>
      </c>
      <c r="D1" s="111" t="s">
        <v>264</v>
      </c>
      <c r="E1" s="111" t="s">
        <v>265</v>
      </c>
    </row>
    <row r="2" spans="1:5" ht="16.2" thickBot="1">
      <c r="A2" s="113">
        <v>1</v>
      </c>
      <c r="B2" s="113" t="s">
        <v>885</v>
      </c>
      <c r="C2" s="113" t="s">
        <v>645</v>
      </c>
      <c r="D2" s="113" t="s">
        <v>282</v>
      </c>
      <c r="E2" s="113"/>
    </row>
    <row r="3" spans="1:5" ht="16.2" thickBot="1">
      <c r="A3" s="113">
        <v>2</v>
      </c>
      <c r="B3" s="113" t="s">
        <v>886</v>
      </c>
      <c r="C3" s="113" t="s">
        <v>645</v>
      </c>
      <c r="D3" s="113" t="s">
        <v>879</v>
      </c>
      <c r="E3" s="113"/>
    </row>
    <row r="4" spans="1:5" ht="16.2" thickBot="1">
      <c r="A4" s="113">
        <v>3</v>
      </c>
      <c r="B4" s="113" t="s">
        <v>887</v>
      </c>
      <c r="C4" s="113" t="s">
        <v>645</v>
      </c>
      <c r="D4" s="113" t="s">
        <v>880</v>
      </c>
      <c r="E4" s="113"/>
    </row>
    <row r="5" spans="1:5" ht="16.2" thickBot="1">
      <c r="A5" s="113">
        <v>4</v>
      </c>
      <c r="B5" s="113" t="s">
        <v>888</v>
      </c>
      <c r="C5" s="113" t="s">
        <v>645</v>
      </c>
      <c r="D5" s="113" t="s">
        <v>653</v>
      </c>
      <c r="E5" s="113"/>
    </row>
  </sheetData>
  <phoneticPr fontId="3"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21" sqref="E21"/>
    </sheetView>
  </sheetViews>
  <sheetFormatPr defaultRowHeight="14.4"/>
  <cols>
    <col min="1" max="1" width="5.5546875" bestFit="1" customWidth="1"/>
    <col min="2" max="2" width="25.44140625" customWidth="1"/>
    <col min="3" max="3" width="10.44140625" bestFit="1" customWidth="1"/>
    <col min="4" max="4" width="27.1093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893</v>
      </c>
      <c r="C5" s="113" t="s">
        <v>267</v>
      </c>
      <c r="D5" s="113" t="s">
        <v>889</v>
      </c>
      <c r="E5" s="113"/>
    </row>
    <row r="6" spans="1:5" ht="16.2" thickBot="1">
      <c r="A6" s="112">
        <v>5</v>
      </c>
      <c r="B6" s="113" t="s">
        <v>894</v>
      </c>
      <c r="C6" s="113" t="s">
        <v>277</v>
      </c>
      <c r="D6" s="113" t="s">
        <v>866</v>
      </c>
      <c r="E6" s="113"/>
    </row>
    <row r="7" spans="1:5" ht="16.2" thickBot="1">
      <c r="A7" s="112">
        <v>6</v>
      </c>
      <c r="B7" s="113" t="s">
        <v>895</v>
      </c>
      <c r="C7" s="113" t="s">
        <v>267</v>
      </c>
      <c r="D7" s="113" t="s">
        <v>890</v>
      </c>
      <c r="E7" s="113"/>
    </row>
    <row r="8" spans="1:5" ht="16.2" thickBot="1">
      <c r="A8" s="112">
        <v>7</v>
      </c>
      <c r="B8" s="113" t="s">
        <v>896</v>
      </c>
      <c r="C8" s="113" t="s">
        <v>876</v>
      </c>
      <c r="D8" s="113" t="s">
        <v>891</v>
      </c>
      <c r="E8" s="113"/>
    </row>
    <row r="9" spans="1:5" ht="16.2" thickBot="1">
      <c r="A9" s="112">
        <v>8</v>
      </c>
      <c r="B9" s="113" t="s">
        <v>897</v>
      </c>
      <c r="C9" s="113" t="s">
        <v>876</v>
      </c>
      <c r="D9" s="113" t="s">
        <v>892</v>
      </c>
      <c r="E9" s="113"/>
    </row>
  </sheetData>
  <phoneticPr fontId="3"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5.5546875" bestFit="1" customWidth="1"/>
    <col min="2" max="2" width="11.21875" bestFit="1" customWidth="1"/>
    <col min="3" max="3" width="10.44140625" bestFit="1" customWidth="1"/>
    <col min="4" max="4" width="25.109375" customWidth="1"/>
    <col min="5" max="5" width="35.8867187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31.8" thickBot="1">
      <c r="A3" s="112">
        <v>2</v>
      </c>
      <c r="B3" s="113" t="s">
        <v>270</v>
      </c>
      <c r="C3" s="113" t="s">
        <v>271</v>
      </c>
      <c r="D3" s="113" t="s">
        <v>627</v>
      </c>
      <c r="E3" s="113" t="s">
        <v>273</v>
      </c>
    </row>
    <row r="4" spans="1:5" ht="31.8" thickBot="1">
      <c r="A4" s="112">
        <v>3</v>
      </c>
      <c r="B4" s="113" t="s">
        <v>274</v>
      </c>
      <c r="C4" s="113" t="s">
        <v>277</v>
      </c>
      <c r="D4" s="113" t="s">
        <v>275</v>
      </c>
      <c r="E4" s="113" t="s">
        <v>628</v>
      </c>
    </row>
    <row r="5" spans="1:5" ht="16.2" thickBot="1">
      <c r="A5" s="112">
        <v>4</v>
      </c>
      <c r="B5" s="113" t="s">
        <v>899</v>
      </c>
      <c r="C5" s="113" t="s">
        <v>267</v>
      </c>
      <c r="D5" s="113" t="s">
        <v>898</v>
      </c>
      <c r="E5" s="113"/>
    </row>
    <row r="6" spans="1:5" ht="16.2" thickBot="1">
      <c r="A6" s="112">
        <v>5</v>
      </c>
      <c r="B6" s="113" t="s">
        <v>900</v>
      </c>
      <c r="C6" s="113" t="s">
        <v>277</v>
      </c>
      <c r="D6" s="113" t="s">
        <v>866</v>
      </c>
      <c r="E6" s="113"/>
    </row>
    <row r="7" spans="1:5" ht="16.2" thickBot="1">
      <c r="A7" s="112">
        <v>6</v>
      </c>
      <c r="B7" s="113" t="s">
        <v>901</v>
      </c>
      <c r="C7" s="113" t="s">
        <v>277</v>
      </c>
      <c r="D7" s="113" t="s">
        <v>868</v>
      </c>
      <c r="E7" s="113"/>
    </row>
    <row r="8" spans="1:5" ht="16.2" thickBot="1">
      <c r="A8" s="112">
        <v>7</v>
      </c>
      <c r="B8" s="113" t="s">
        <v>902</v>
      </c>
      <c r="C8" s="113" t="s">
        <v>876</v>
      </c>
      <c r="D8" s="113" t="s">
        <v>877</v>
      </c>
      <c r="E8" s="113"/>
    </row>
  </sheetData>
  <phoneticPr fontId="3"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8" sqref="E18"/>
    </sheetView>
  </sheetViews>
  <sheetFormatPr defaultRowHeight="14.4"/>
  <cols>
    <col min="1" max="1" width="5.5546875" bestFit="1" customWidth="1"/>
    <col min="2" max="2" width="11.21875" bestFit="1" customWidth="1"/>
    <col min="3" max="3" width="10.88671875" customWidth="1"/>
    <col min="4" max="4" width="33.5546875" customWidth="1"/>
    <col min="5" max="5" width="46.5546875" bestFit="1"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905</v>
      </c>
      <c r="C5" s="113" t="s">
        <v>267</v>
      </c>
      <c r="D5" s="113" t="s">
        <v>898</v>
      </c>
      <c r="E5" s="113"/>
    </row>
    <row r="6" spans="1:5" ht="16.2" thickBot="1">
      <c r="A6" s="112">
        <v>5</v>
      </c>
      <c r="B6" s="113" t="s">
        <v>906</v>
      </c>
      <c r="C6" s="113" t="s">
        <v>277</v>
      </c>
      <c r="D6" s="113" t="s">
        <v>866</v>
      </c>
      <c r="E6" s="113"/>
    </row>
    <row r="7" spans="1:5" ht="16.2" thickBot="1">
      <c r="A7" s="112">
        <v>6</v>
      </c>
      <c r="B7" s="113" t="s">
        <v>907</v>
      </c>
      <c r="C7" s="113" t="s">
        <v>267</v>
      </c>
      <c r="D7" s="113" t="s">
        <v>827</v>
      </c>
      <c r="E7" s="113"/>
    </row>
    <row r="8" spans="1:5" ht="16.2" thickBot="1">
      <c r="A8" s="112">
        <v>7</v>
      </c>
      <c r="B8" s="113" t="s">
        <v>908</v>
      </c>
      <c r="C8" s="113" t="s">
        <v>876</v>
      </c>
      <c r="D8" s="113" t="s">
        <v>903</v>
      </c>
      <c r="E8" s="113"/>
    </row>
    <row r="9" spans="1:5" ht="16.2" thickBot="1">
      <c r="A9" s="112">
        <v>8</v>
      </c>
      <c r="B9" s="113" t="s">
        <v>909</v>
      </c>
      <c r="C9" s="113" t="s">
        <v>876</v>
      </c>
      <c r="D9" s="113" t="s">
        <v>904</v>
      </c>
      <c r="E9" s="113"/>
    </row>
  </sheetData>
  <phoneticPr fontId="3"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6" sqref="E16"/>
    </sheetView>
  </sheetViews>
  <sheetFormatPr defaultRowHeight="14.4"/>
  <cols>
    <col min="1" max="1" width="5.5546875" bestFit="1" customWidth="1"/>
    <col min="2" max="2" width="11.21875" bestFit="1" customWidth="1"/>
    <col min="3" max="3" width="10.44140625" bestFit="1" customWidth="1"/>
    <col min="4" max="4" width="22.66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955</v>
      </c>
      <c r="C5" s="113" t="s">
        <v>267</v>
      </c>
      <c r="D5" s="113" t="s">
        <v>844</v>
      </c>
      <c r="E5" s="113"/>
    </row>
    <row r="6" spans="1:5" ht="16.2" thickBot="1">
      <c r="A6" s="112">
        <v>5</v>
      </c>
      <c r="B6" s="113" t="s">
        <v>912</v>
      </c>
      <c r="C6" s="113" t="s">
        <v>277</v>
      </c>
      <c r="D6" s="113" t="s">
        <v>910</v>
      </c>
      <c r="E6" s="113"/>
    </row>
    <row r="7" spans="1:5" ht="16.2" thickBot="1">
      <c r="A7" s="112">
        <v>6</v>
      </c>
      <c r="B7" s="113" t="s">
        <v>913</v>
      </c>
      <c r="C7" s="113" t="s">
        <v>277</v>
      </c>
      <c r="D7" s="113" t="s">
        <v>911</v>
      </c>
      <c r="E7" s="113"/>
    </row>
    <row r="8" spans="1:5" ht="16.2" thickBot="1">
      <c r="A8" s="112">
        <v>7</v>
      </c>
      <c r="B8" s="113" t="s">
        <v>914</v>
      </c>
      <c r="C8" s="113" t="s">
        <v>277</v>
      </c>
      <c r="D8" s="113" t="s">
        <v>731</v>
      </c>
      <c r="E8" s="113"/>
    </row>
    <row r="9" spans="1:5" ht="16.2" thickBot="1">
      <c r="A9" s="112">
        <v>8</v>
      </c>
      <c r="B9" s="113" t="s">
        <v>915</v>
      </c>
      <c r="C9" s="113" t="s">
        <v>277</v>
      </c>
      <c r="D9" s="113" t="s">
        <v>918</v>
      </c>
      <c r="E9" s="113"/>
    </row>
    <row r="10" spans="1:5" ht="16.2" thickBot="1">
      <c r="A10" s="112">
        <v>9</v>
      </c>
      <c r="B10" s="113" t="s">
        <v>916</v>
      </c>
      <c r="C10" s="113" t="s">
        <v>277</v>
      </c>
      <c r="D10" s="113" t="s">
        <v>919</v>
      </c>
      <c r="E10" s="113"/>
    </row>
    <row r="11" spans="1:5" ht="16.2" thickBot="1">
      <c r="A11" s="112">
        <v>10</v>
      </c>
      <c r="B11" s="113" t="s">
        <v>917</v>
      </c>
      <c r="C11" s="113" t="s">
        <v>277</v>
      </c>
      <c r="D11" s="113" t="s">
        <v>920</v>
      </c>
      <c r="E11" s="113"/>
    </row>
  </sheetData>
  <phoneticPr fontId="3"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defaultRowHeight="14.4"/>
  <cols>
    <col min="1" max="1" width="5.5546875" bestFit="1" customWidth="1"/>
    <col min="2" max="2" width="11.21875" bestFit="1" customWidth="1"/>
    <col min="3" max="3" width="10.44140625" bestFit="1" customWidth="1"/>
    <col min="4" max="4" width="18.332031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921</v>
      </c>
      <c r="C5" s="113" t="s">
        <v>267</v>
      </c>
      <c r="D5" s="113" t="s">
        <v>844</v>
      </c>
      <c r="E5" s="113"/>
    </row>
    <row r="6" spans="1:5" ht="16.2" thickBot="1">
      <c r="A6" s="112">
        <v>5</v>
      </c>
      <c r="B6" s="113" t="s">
        <v>922</v>
      </c>
      <c r="C6" s="113" t="s">
        <v>277</v>
      </c>
      <c r="D6" s="113" t="s">
        <v>928</v>
      </c>
      <c r="E6" s="113"/>
    </row>
    <row r="7" spans="1:5" ht="16.2" thickBot="1">
      <c r="A7" s="112">
        <v>6</v>
      </c>
      <c r="B7" s="113" t="s">
        <v>923</v>
      </c>
      <c r="C7" s="113" t="s">
        <v>277</v>
      </c>
      <c r="D7" s="113" t="s">
        <v>929</v>
      </c>
      <c r="E7" s="113"/>
    </row>
    <row r="8" spans="1:5" ht="16.2" thickBot="1">
      <c r="A8" s="112">
        <v>7</v>
      </c>
      <c r="B8" s="113" t="s">
        <v>924</v>
      </c>
      <c r="C8" s="113" t="s">
        <v>277</v>
      </c>
      <c r="D8" s="113" t="s">
        <v>930</v>
      </c>
      <c r="E8" s="113"/>
    </row>
    <row r="9" spans="1:5" ht="31.8" thickBot="1">
      <c r="A9" s="112">
        <v>8</v>
      </c>
      <c r="B9" s="113" t="s">
        <v>925</v>
      </c>
      <c r="C9" s="113" t="s">
        <v>277</v>
      </c>
      <c r="D9" s="113" t="s">
        <v>931</v>
      </c>
      <c r="E9" s="113"/>
    </row>
    <row r="10" spans="1:5" ht="16.2" thickBot="1">
      <c r="A10" s="112">
        <v>9</v>
      </c>
      <c r="B10" s="113" t="s">
        <v>926</v>
      </c>
      <c r="C10" s="113" t="s">
        <v>277</v>
      </c>
      <c r="D10" s="113" t="s">
        <v>932</v>
      </c>
      <c r="E10" s="113"/>
    </row>
    <row r="11" spans="1:5" ht="16.2" thickBot="1">
      <c r="A11" s="112">
        <v>10</v>
      </c>
      <c r="B11" s="113" t="s">
        <v>927</v>
      </c>
      <c r="C11" s="113" t="s">
        <v>277</v>
      </c>
      <c r="D11" s="113" t="s">
        <v>933</v>
      </c>
      <c r="E11" s="113"/>
    </row>
  </sheetData>
  <phoneticPr fontId="3"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5" sqref="B5:B8"/>
    </sheetView>
  </sheetViews>
  <sheetFormatPr defaultRowHeight="14.4"/>
  <cols>
    <col min="1" max="1" width="5.5546875" bestFit="1" customWidth="1"/>
    <col min="2" max="2" width="11.44140625" bestFit="1" customWidth="1"/>
    <col min="3" max="3" width="10.44140625" bestFit="1" customWidth="1"/>
    <col min="4" max="4" width="39.7773437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938</v>
      </c>
      <c r="C5" s="113" t="s">
        <v>267</v>
      </c>
      <c r="D5" s="113" t="s">
        <v>844</v>
      </c>
      <c r="E5" s="113"/>
    </row>
    <row r="6" spans="1:5" ht="16.2" thickBot="1">
      <c r="A6" s="112">
        <v>5</v>
      </c>
      <c r="B6" s="113" t="s">
        <v>939</v>
      </c>
      <c r="C6" s="113" t="s">
        <v>937</v>
      </c>
      <c r="D6" s="113" t="s">
        <v>934</v>
      </c>
      <c r="E6" s="113"/>
    </row>
    <row r="7" spans="1:5" ht="16.2" thickBot="1">
      <c r="A7" s="112">
        <v>6</v>
      </c>
      <c r="B7" s="113" t="s">
        <v>940</v>
      </c>
      <c r="C7" s="113" t="s">
        <v>937</v>
      </c>
      <c r="D7" s="113" t="s">
        <v>935</v>
      </c>
      <c r="E7" s="113"/>
    </row>
    <row r="8" spans="1:5" ht="16.2" thickBot="1">
      <c r="A8" s="112">
        <v>7</v>
      </c>
      <c r="B8" s="113" t="s">
        <v>941</v>
      </c>
      <c r="C8" s="113" t="s">
        <v>937</v>
      </c>
      <c r="D8" s="113" t="s">
        <v>936</v>
      </c>
      <c r="E8" s="113"/>
    </row>
  </sheetData>
  <phoneticPr fontId="3"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5.5546875" bestFit="1" customWidth="1"/>
    <col min="2" max="2" width="11.21875" bestFit="1" customWidth="1"/>
    <col min="3" max="3" width="10.44140625" bestFit="1" customWidth="1"/>
    <col min="4" max="4" width="34.10937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942</v>
      </c>
      <c r="C5" s="113" t="s">
        <v>277</v>
      </c>
      <c r="D5" s="113" t="s">
        <v>943</v>
      </c>
      <c r="E5" s="113"/>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H25" sqref="H25"/>
    </sheetView>
  </sheetViews>
  <sheetFormatPr defaultRowHeight="14.4"/>
  <cols>
    <col min="1" max="2" width="5.5546875" bestFit="1" customWidth="1"/>
    <col min="3" max="3" width="9.5546875" bestFit="1" customWidth="1"/>
    <col min="4" max="4" width="5.5546875" bestFit="1" customWidth="1"/>
    <col min="5" max="5" width="13.88671875" bestFit="1" customWidth="1"/>
  </cols>
  <sheetData>
    <row r="1" spans="1:5">
      <c r="A1" t="s">
        <v>2077</v>
      </c>
      <c r="B1" t="s">
        <v>2078</v>
      </c>
      <c r="C1" t="s">
        <v>2079</v>
      </c>
      <c r="D1" t="s">
        <v>2080</v>
      </c>
      <c r="E1" t="s">
        <v>2081</v>
      </c>
    </row>
  </sheetData>
  <phoneticPr fontId="3"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4" sqref="C14"/>
    </sheetView>
  </sheetViews>
  <sheetFormatPr defaultRowHeight="14.4"/>
  <cols>
    <col min="1" max="1" width="5.5546875" bestFit="1" customWidth="1"/>
    <col min="2" max="2" width="11.44140625" bestFit="1" customWidth="1"/>
    <col min="3" max="3" width="10.44140625" bestFit="1" customWidth="1"/>
    <col min="4" max="4" width="35.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946</v>
      </c>
      <c r="C5" s="113" t="s">
        <v>945</v>
      </c>
      <c r="D5" s="113" t="s">
        <v>844</v>
      </c>
      <c r="E5" s="113"/>
    </row>
    <row r="6" spans="1:5" ht="16.2" thickBot="1">
      <c r="A6" s="112">
        <v>5</v>
      </c>
      <c r="B6" s="113" t="s">
        <v>947</v>
      </c>
      <c r="C6" s="113" t="s">
        <v>277</v>
      </c>
      <c r="D6" s="113" t="s">
        <v>944</v>
      </c>
      <c r="E6" s="113"/>
    </row>
  </sheetData>
  <phoneticPr fontId="3"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ColWidth="30.109375" defaultRowHeight="14.4"/>
  <cols>
    <col min="1" max="1" width="5.5546875" bestFit="1" customWidth="1"/>
    <col min="2" max="2" width="13.88671875" bestFit="1" customWidth="1"/>
    <col min="3" max="3" width="10.21875" bestFit="1" customWidth="1"/>
    <col min="4" max="4" width="32.6640625"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956</v>
      </c>
      <c r="C2" s="113" t="s">
        <v>645</v>
      </c>
      <c r="D2" s="113" t="s">
        <v>948</v>
      </c>
      <c r="E2" s="113"/>
    </row>
    <row r="3" spans="1:5" ht="16.2" thickBot="1">
      <c r="A3" s="113">
        <v>2</v>
      </c>
      <c r="B3" s="113" t="s">
        <v>957</v>
      </c>
      <c r="C3" s="113" t="s">
        <v>645</v>
      </c>
      <c r="D3" s="113" t="s">
        <v>949</v>
      </c>
      <c r="E3" s="113"/>
    </row>
    <row r="4" spans="1:5" ht="16.2" thickBot="1">
      <c r="A4" s="113">
        <v>3</v>
      </c>
      <c r="B4" s="113" t="s">
        <v>958</v>
      </c>
      <c r="C4" s="113" t="s">
        <v>645</v>
      </c>
      <c r="D4" s="113" t="s">
        <v>954</v>
      </c>
      <c r="E4" s="113"/>
    </row>
    <row r="5" spans="1:5" ht="16.2" thickBot="1">
      <c r="A5" s="113">
        <v>4</v>
      </c>
      <c r="B5" s="113" t="s">
        <v>959</v>
      </c>
      <c r="C5" s="113" t="s">
        <v>645</v>
      </c>
      <c r="D5" s="113" t="s">
        <v>950</v>
      </c>
      <c r="E5" s="113"/>
    </row>
    <row r="6" spans="1:5" ht="16.2" thickBot="1">
      <c r="A6" s="113">
        <v>5</v>
      </c>
      <c r="B6" s="113" t="s">
        <v>960</v>
      </c>
      <c r="C6" s="113" t="s">
        <v>645</v>
      </c>
      <c r="D6" s="113" t="s">
        <v>951</v>
      </c>
      <c r="E6" s="113"/>
    </row>
    <row r="7" spans="1:5" ht="16.2" thickBot="1">
      <c r="A7" s="113">
        <v>6</v>
      </c>
      <c r="B7" s="113" t="s">
        <v>961</v>
      </c>
      <c r="C7" s="113" t="s">
        <v>645</v>
      </c>
      <c r="D7" s="113" t="s">
        <v>952</v>
      </c>
      <c r="E7" s="113"/>
    </row>
    <row r="8" spans="1:5" ht="16.2" thickBot="1">
      <c r="A8" s="113">
        <v>7</v>
      </c>
      <c r="B8" s="113" t="s">
        <v>962</v>
      </c>
      <c r="C8" s="113" t="s">
        <v>645</v>
      </c>
      <c r="D8" s="113" t="s">
        <v>953</v>
      </c>
      <c r="E8" s="113"/>
    </row>
  </sheetData>
  <phoneticPr fontId="3"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A1:E11"/>
    </sheetView>
  </sheetViews>
  <sheetFormatPr defaultRowHeight="14.4"/>
  <cols>
    <col min="1" max="1" width="5.5546875" bestFit="1" customWidth="1"/>
    <col min="2" max="2" width="11.21875" bestFit="1" customWidth="1"/>
    <col min="3" max="3" width="10.44140625" bestFit="1" customWidth="1"/>
    <col min="4" max="4" width="18.332031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969</v>
      </c>
      <c r="C5" s="113" t="s">
        <v>267</v>
      </c>
      <c r="D5" s="113" t="s">
        <v>844</v>
      </c>
      <c r="E5" s="113"/>
    </row>
    <row r="6" spans="1:5" ht="16.2" thickBot="1">
      <c r="A6" s="112">
        <v>5</v>
      </c>
      <c r="B6" s="113" t="s">
        <v>970</v>
      </c>
      <c r="C6" s="113" t="s">
        <v>277</v>
      </c>
      <c r="D6" s="113" t="s">
        <v>963</v>
      </c>
      <c r="E6" s="113"/>
    </row>
    <row r="7" spans="1:5" ht="16.2" thickBot="1">
      <c r="A7" s="112">
        <v>6</v>
      </c>
      <c r="B7" s="113" t="s">
        <v>971</v>
      </c>
      <c r="C7" s="113" t="s">
        <v>277</v>
      </c>
      <c r="D7" s="113" t="s">
        <v>964</v>
      </c>
      <c r="E7" s="113"/>
    </row>
    <row r="8" spans="1:5" ht="16.2" thickBot="1">
      <c r="A8" s="112">
        <v>7</v>
      </c>
      <c r="B8" s="113" t="s">
        <v>972</v>
      </c>
      <c r="C8" s="113" t="s">
        <v>277</v>
      </c>
      <c r="D8" s="113" t="s">
        <v>965</v>
      </c>
      <c r="E8" s="113"/>
    </row>
    <row r="9" spans="1:5" ht="16.2" thickBot="1">
      <c r="A9" s="112">
        <v>8</v>
      </c>
      <c r="B9" s="113" t="s">
        <v>973</v>
      </c>
      <c r="C9" s="113" t="s">
        <v>267</v>
      </c>
      <c r="D9" s="113" t="s">
        <v>966</v>
      </c>
      <c r="E9" s="113"/>
    </row>
    <row r="10" spans="1:5" ht="16.2" thickBot="1">
      <c r="A10" s="112">
        <v>9</v>
      </c>
      <c r="B10" s="113" t="s">
        <v>974</v>
      </c>
      <c r="C10" s="113" t="s">
        <v>267</v>
      </c>
      <c r="D10" s="113" t="s">
        <v>967</v>
      </c>
      <c r="E10" s="113"/>
    </row>
    <row r="11" spans="1:5" ht="16.2" thickBot="1">
      <c r="A11" s="112">
        <v>10</v>
      </c>
      <c r="B11" s="113" t="s">
        <v>975</v>
      </c>
      <c r="C11" s="113" t="s">
        <v>267</v>
      </c>
      <c r="D11" s="113" t="s">
        <v>968</v>
      </c>
      <c r="E11" s="113"/>
    </row>
  </sheetData>
  <phoneticPr fontId="3"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0" sqref="A1:E10"/>
    </sheetView>
  </sheetViews>
  <sheetFormatPr defaultRowHeight="14.4"/>
  <cols>
    <col min="1" max="1" width="5.5546875" bestFit="1" customWidth="1"/>
    <col min="2" max="2" width="11.21875" bestFit="1" customWidth="1"/>
    <col min="3" max="3" width="10.44140625" bestFit="1" customWidth="1"/>
    <col min="4" max="4" width="16.1093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981</v>
      </c>
      <c r="C5" s="113" t="s">
        <v>267</v>
      </c>
      <c r="D5" s="113" t="s">
        <v>844</v>
      </c>
      <c r="E5" s="113"/>
    </row>
    <row r="6" spans="1:5" ht="16.2" thickBot="1">
      <c r="A6" s="112">
        <v>5</v>
      </c>
      <c r="B6" s="113" t="s">
        <v>982</v>
      </c>
      <c r="C6" s="113" t="s">
        <v>277</v>
      </c>
      <c r="D6" s="113" t="s">
        <v>976</v>
      </c>
      <c r="E6" s="113"/>
    </row>
    <row r="7" spans="1:5" ht="16.2" thickBot="1">
      <c r="A7" s="112">
        <v>6</v>
      </c>
      <c r="B7" s="113" t="s">
        <v>983</v>
      </c>
      <c r="C7" s="113" t="s">
        <v>277</v>
      </c>
      <c r="D7" s="113" t="s">
        <v>977</v>
      </c>
      <c r="E7" s="113"/>
    </row>
    <row r="8" spans="1:5" ht="16.2" thickBot="1">
      <c r="A8" s="112">
        <v>7</v>
      </c>
      <c r="B8" s="113" t="s">
        <v>984</v>
      </c>
      <c r="C8" s="113" t="s">
        <v>277</v>
      </c>
      <c r="D8" s="113" t="s">
        <v>978</v>
      </c>
      <c r="E8" s="113"/>
    </row>
    <row r="9" spans="1:5" ht="16.2" thickBot="1">
      <c r="A9" s="112">
        <v>8</v>
      </c>
      <c r="B9" s="113" t="s">
        <v>985</v>
      </c>
      <c r="C9" s="113" t="s">
        <v>277</v>
      </c>
      <c r="D9" s="113" t="s">
        <v>979</v>
      </c>
      <c r="E9" s="113"/>
    </row>
    <row r="10" spans="1:5" ht="16.2" thickBot="1">
      <c r="A10" s="112">
        <v>9</v>
      </c>
      <c r="B10" s="113" t="s">
        <v>986</v>
      </c>
      <c r="C10" s="113" t="s">
        <v>277</v>
      </c>
      <c r="D10" s="113" t="s">
        <v>980</v>
      </c>
      <c r="E10" s="113"/>
    </row>
  </sheetData>
  <phoneticPr fontId="3"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21" sqref="E21"/>
    </sheetView>
  </sheetViews>
  <sheetFormatPr defaultRowHeight="14.4"/>
  <cols>
    <col min="1" max="1" width="5.5546875" bestFit="1" customWidth="1"/>
    <col min="2" max="2" width="11.44140625" bestFit="1" customWidth="1"/>
    <col min="3" max="3" width="10.44140625" bestFit="1" customWidth="1"/>
    <col min="4" max="4" width="13.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996</v>
      </c>
      <c r="C5" s="113" t="s">
        <v>267</v>
      </c>
      <c r="D5" s="113" t="s">
        <v>844</v>
      </c>
      <c r="E5" s="113"/>
    </row>
    <row r="6" spans="1:5" ht="16.2" thickBot="1">
      <c r="A6" s="112">
        <v>5</v>
      </c>
      <c r="B6" s="113" t="s">
        <v>989</v>
      </c>
      <c r="C6" s="113" t="s">
        <v>277</v>
      </c>
      <c r="D6" s="113" t="s">
        <v>826</v>
      </c>
      <c r="E6" s="113"/>
    </row>
    <row r="7" spans="1:5" ht="16.2" thickBot="1">
      <c r="A7" s="112">
        <v>6</v>
      </c>
      <c r="B7" s="113" t="s">
        <v>990</v>
      </c>
      <c r="C7" s="113" t="s">
        <v>277</v>
      </c>
      <c r="D7" s="113" t="s">
        <v>987</v>
      </c>
      <c r="E7" s="113"/>
    </row>
    <row r="8" spans="1:5" ht="16.2" thickBot="1">
      <c r="A8" s="112">
        <v>9</v>
      </c>
      <c r="B8" s="113" t="s">
        <v>991</v>
      </c>
      <c r="C8" s="113" t="s">
        <v>267</v>
      </c>
      <c r="D8" s="113" t="s">
        <v>988</v>
      </c>
      <c r="E8" s="113"/>
    </row>
  </sheetData>
  <phoneticPr fontId="3"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7" customWidth="1"/>
    <col min="3" max="3" width="22.44140625" customWidth="1"/>
    <col min="4" max="4" width="44.6640625" bestFit="1" customWidth="1"/>
  </cols>
  <sheetData>
    <row r="1" spans="1:5" ht="16.2" thickBot="1">
      <c r="A1" s="110" t="s">
        <v>261</v>
      </c>
      <c r="B1" s="111" t="s">
        <v>262</v>
      </c>
      <c r="C1" s="111" t="s">
        <v>263</v>
      </c>
      <c r="D1" s="111" t="s">
        <v>264</v>
      </c>
      <c r="E1" s="111" t="s">
        <v>265</v>
      </c>
    </row>
    <row r="2" spans="1:5" ht="16.2" thickBot="1">
      <c r="A2" s="113">
        <v>1</v>
      </c>
      <c r="B2" s="113" t="s">
        <v>997</v>
      </c>
      <c r="C2" s="113" t="s">
        <v>645</v>
      </c>
      <c r="D2" s="113" t="s">
        <v>992</v>
      </c>
      <c r="E2" s="113"/>
    </row>
    <row r="3" spans="1:5" ht="16.2" thickBot="1">
      <c r="A3" s="113">
        <v>2</v>
      </c>
      <c r="B3" s="113" t="s">
        <v>998</v>
      </c>
      <c r="C3" s="113" t="s">
        <v>645</v>
      </c>
      <c r="D3" s="113" t="s">
        <v>993</v>
      </c>
      <c r="E3" s="113"/>
    </row>
    <row r="4" spans="1:5" ht="16.2" thickBot="1">
      <c r="A4" s="113">
        <v>3</v>
      </c>
      <c r="B4" s="113" t="s">
        <v>999</v>
      </c>
      <c r="C4" s="113" t="s">
        <v>645</v>
      </c>
      <c r="D4" s="113" t="s">
        <v>994</v>
      </c>
      <c r="E4" s="113"/>
    </row>
    <row r="5" spans="1:5" ht="16.2" thickBot="1">
      <c r="A5" s="113">
        <v>4</v>
      </c>
      <c r="B5" s="113" t="s">
        <v>1000</v>
      </c>
      <c r="C5" s="113" t="s">
        <v>645</v>
      </c>
      <c r="D5" s="113" t="s">
        <v>995</v>
      </c>
      <c r="E5" s="113"/>
    </row>
    <row r="6" spans="1:5" ht="16.2" thickBot="1">
      <c r="A6" s="113">
        <v>7</v>
      </c>
      <c r="B6" s="113" t="s">
        <v>1001</v>
      </c>
      <c r="C6" s="113" t="s">
        <v>645</v>
      </c>
      <c r="D6" s="113" t="s">
        <v>953</v>
      </c>
      <c r="E6" s="113"/>
    </row>
  </sheetData>
  <phoneticPr fontId="3"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xSplit="2" ySplit="1" topLeftCell="C2" activePane="bottomRight" state="frozen"/>
      <selection pane="topRight" activeCell="C1" sqref="C1"/>
      <selection pane="bottomLeft" activeCell="A2" sqref="A2"/>
      <selection pane="bottomRight" activeCell="B14" sqref="B14"/>
    </sheetView>
  </sheetViews>
  <sheetFormatPr defaultRowHeight="14.4"/>
  <cols>
    <col min="1" max="1" width="5.5546875" bestFit="1" customWidth="1"/>
    <col min="2" max="2" width="11.21875" bestFit="1" customWidth="1"/>
    <col min="3" max="3" width="10.44140625" bestFit="1" customWidth="1"/>
    <col min="4" max="4" width="9.5546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1006</v>
      </c>
      <c r="C5" s="113" t="s">
        <v>267</v>
      </c>
      <c r="D5" s="113" t="s">
        <v>844</v>
      </c>
      <c r="E5" s="113"/>
    </row>
    <row r="6" spans="1:5" ht="16.2" thickBot="1">
      <c r="A6" s="112">
        <v>5</v>
      </c>
      <c r="B6" s="113" t="s">
        <v>1002</v>
      </c>
      <c r="C6" s="113" t="s">
        <v>277</v>
      </c>
      <c r="D6" s="113" t="s">
        <v>1005</v>
      </c>
      <c r="E6" s="113"/>
    </row>
    <row r="7" spans="1:5" ht="16.2" thickBot="1">
      <c r="A7" s="112">
        <v>6</v>
      </c>
      <c r="B7" s="113" t="s">
        <v>1003</v>
      </c>
      <c r="C7" s="113" t="s">
        <v>277</v>
      </c>
      <c r="D7" s="113" t="s">
        <v>933</v>
      </c>
      <c r="E7" s="113"/>
    </row>
    <row r="8" spans="1:5" ht="16.2" thickBot="1">
      <c r="A8" s="112">
        <v>7</v>
      </c>
      <c r="B8" s="113" t="s">
        <v>1004</v>
      </c>
      <c r="C8" s="113" t="s">
        <v>267</v>
      </c>
      <c r="D8" s="113" t="s">
        <v>988</v>
      </c>
      <c r="E8" s="113"/>
    </row>
  </sheetData>
  <phoneticPr fontId="3"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24" sqref="D24"/>
    </sheetView>
  </sheetViews>
  <sheetFormatPr defaultRowHeight="14.4"/>
  <cols>
    <col min="1" max="1" width="5.5546875" bestFit="1" customWidth="1"/>
    <col min="2" max="2" width="13.88671875" bestFit="1" customWidth="1"/>
    <col min="3" max="3" width="10.21875" bestFit="1" customWidth="1"/>
    <col min="4" max="4" width="40.21875"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1007</v>
      </c>
      <c r="C2" s="113" t="s">
        <v>645</v>
      </c>
      <c r="D2" s="113" t="s">
        <v>1010</v>
      </c>
      <c r="E2" s="113"/>
    </row>
    <row r="3" spans="1:5" ht="16.2" thickBot="1">
      <c r="A3" s="113">
        <v>2</v>
      </c>
      <c r="B3" s="113" t="s">
        <v>1008</v>
      </c>
      <c r="C3" s="113" t="s">
        <v>645</v>
      </c>
      <c r="D3" s="113" t="s">
        <v>1011</v>
      </c>
      <c r="E3" s="113"/>
    </row>
    <row r="4" spans="1:5" ht="16.2" thickBot="1">
      <c r="A4" s="113">
        <v>3</v>
      </c>
      <c r="B4" s="113" t="s">
        <v>1009</v>
      </c>
      <c r="C4" s="113" t="s">
        <v>645</v>
      </c>
      <c r="D4" s="113" t="s">
        <v>953</v>
      </c>
      <c r="E4" s="113"/>
    </row>
  </sheetData>
  <phoneticPr fontId="3"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4.4"/>
  <cols>
    <col min="2" max="2" width="11.21875" bestFit="1" customWidth="1"/>
    <col min="3" max="3" width="10.44140625" bestFit="1" customWidth="1"/>
    <col min="4" max="4" width="27.44140625" customWidth="1"/>
    <col min="5" max="5" width="69"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1028</v>
      </c>
      <c r="C5" s="113" t="s">
        <v>267</v>
      </c>
      <c r="D5" s="113" t="s">
        <v>844</v>
      </c>
      <c r="E5" s="113"/>
    </row>
    <row r="6" spans="1:5" ht="16.2" thickBot="1">
      <c r="A6" s="112">
        <v>5</v>
      </c>
      <c r="B6" s="113" t="s">
        <v>1013</v>
      </c>
      <c r="C6" s="113" t="s">
        <v>277</v>
      </c>
      <c r="D6" s="113" t="s">
        <v>715</v>
      </c>
      <c r="E6" s="113"/>
    </row>
    <row r="7" spans="1:5" ht="16.2" thickBot="1">
      <c r="A7" s="112">
        <v>6</v>
      </c>
      <c r="B7" s="113" t="s">
        <v>1014</v>
      </c>
      <c r="C7" s="113" t="s">
        <v>277</v>
      </c>
      <c r="D7" s="113" t="s">
        <v>1012</v>
      </c>
      <c r="E7" s="113"/>
    </row>
    <row r="8" spans="1:5" ht="16.2" thickBot="1">
      <c r="A8" s="112">
        <v>7</v>
      </c>
      <c r="B8" s="113" t="s">
        <v>1015</v>
      </c>
      <c r="C8" s="113" t="s">
        <v>277</v>
      </c>
      <c r="D8" s="113" t="s">
        <v>731</v>
      </c>
      <c r="E8" s="113"/>
    </row>
    <row r="9" spans="1:5" ht="16.2" thickBot="1">
      <c r="A9" s="112">
        <v>8</v>
      </c>
      <c r="B9" s="113" t="s">
        <v>1016</v>
      </c>
      <c r="C9" s="113" t="s">
        <v>277</v>
      </c>
      <c r="D9" s="113" t="s">
        <v>918</v>
      </c>
      <c r="E9" s="113"/>
    </row>
    <row r="10" spans="1:5" ht="16.2" thickBot="1">
      <c r="A10" s="112">
        <v>9</v>
      </c>
      <c r="B10" s="113" t="s">
        <v>1017</v>
      </c>
      <c r="C10" s="113" t="s">
        <v>277</v>
      </c>
      <c r="D10" s="113" t="s">
        <v>1019</v>
      </c>
      <c r="E10" s="113"/>
    </row>
    <row r="11" spans="1:5" ht="16.2" thickBot="1">
      <c r="A11" s="112">
        <v>10</v>
      </c>
      <c r="B11" s="113" t="s">
        <v>1018</v>
      </c>
      <c r="C11" s="113" t="s">
        <v>277</v>
      </c>
      <c r="D11" s="113" t="s">
        <v>920</v>
      </c>
      <c r="E11" s="113"/>
    </row>
    <row r="12" spans="1:5" ht="16.2" thickBot="1">
      <c r="A12" s="112">
        <v>11</v>
      </c>
      <c r="B12" s="113" t="s">
        <v>1076</v>
      </c>
      <c r="C12" s="113" t="s">
        <v>1078</v>
      </c>
      <c r="D12" s="113" t="s">
        <v>1077</v>
      </c>
      <c r="E12" s="113"/>
    </row>
  </sheetData>
  <phoneticPr fontId="3"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9" sqref="A1:E9"/>
    </sheetView>
  </sheetViews>
  <sheetFormatPr defaultColWidth="23.6640625" defaultRowHeight="14.4"/>
  <cols>
    <col min="1" max="1" width="5.5546875" bestFit="1" customWidth="1"/>
    <col min="2" max="2" width="11.21875" bestFit="1" customWidth="1"/>
    <col min="3" max="3" width="10.44140625" bestFit="1" customWidth="1"/>
    <col min="4" max="4" width="44.88671875" customWidth="1"/>
    <col min="5" max="5" width="69.4414062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1021</v>
      </c>
      <c r="C5" s="113" t="s">
        <v>267</v>
      </c>
      <c r="D5" s="113" t="s">
        <v>1020</v>
      </c>
      <c r="E5" s="113"/>
    </row>
    <row r="6" spans="1:5" ht="16.2" thickBot="1">
      <c r="A6" s="112">
        <v>5</v>
      </c>
      <c r="B6" s="113" t="s">
        <v>1022</v>
      </c>
      <c r="C6" s="113" t="s">
        <v>277</v>
      </c>
      <c r="D6" s="113" t="s">
        <v>1059</v>
      </c>
      <c r="E6" s="113"/>
    </row>
    <row r="7" spans="1:5" ht="16.2" thickBot="1">
      <c r="A7" s="112">
        <v>6</v>
      </c>
      <c r="B7" s="113" t="s">
        <v>1023</v>
      </c>
      <c r="C7" s="113" t="s">
        <v>277</v>
      </c>
      <c r="D7" s="113" t="s">
        <v>1060</v>
      </c>
      <c r="E7" s="113"/>
    </row>
    <row r="8" spans="1:5" ht="16.2" thickBot="1">
      <c r="A8" s="112">
        <v>7</v>
      </c>
      <c r="B8" s="113" t="s">
        <v>1024</v>
      </c>
      <c r="C8" s="113" t="s">
        <v>277</v>
      </c>
      <c r="D8" s="113" t="s">
        <v>1061</v>
      </c>
      <c r="E8" s="113"/>
    </row>
    <row r="9" spans="1:5" ht="16.2" thickBot="1">
      <c r="A9" s="112">
        <v>8</v>
      </c>
      <c r="B9" s="113" t="s">
        <v>1025</v>
      </c>
      <c r="C9" s="113" t="s">
        <v>277</v>
      </c>
      <c r="D9" s="113" t="s">
        <v>1062</v>
      </c>
      <c r="E9" s="113"/>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
  <sheetViews>
    <sheetView topLeftCell="A85" workbookViewId="0">
      <selection activeCell="B112" sqref="B112"/>
    </sheetView>
  </sheetViews>
  <sheetFormatPr defaultRowHeight="14.4"/>
  <cols>
    <col min="1" max="1" width="49" bestFit="1" customWidth="1"/>
    <col min="2" max="2" width="30.33203125" bestFit="1" customWidth="1"/>
  </cols>
  <sheetData>
    <row r="1" spans="1:2">
      <c r="A1" s="122" t="s">
        <v>2124</v>
      </c>
      <c r="B1" s="122" t="s">
        <v>2070</v>
      </c>
    </row>
    <row r="2" spans="1:2">
      <c r="A2" t="s">
        <v>278</v>
      </c>
      <c r="B2" t="s">
        <v>1584</v>
      </c>
    </row>
    <row r="3" spans="1:2">
      <c r="A3" t="s">
        <v>1819</v>
      </c>
      <c r="B3" t="s">
        <v>2126</v>
      </c>
    </row>
    <row r="4" spans="1:2">
      <c r="A4" t="s">
        <v>349</v>
      </c>
      <c r="B4" t="s">
        <v>2127</v>
      </c>
    </row>
    <row r="5" spans="1:2">
      <c r="A5" t="s">
        <v>1820</v>
      </c>
      <c r="B5" t="s">
        <v>2128</v>
      </c>
    </row>
    <row r="6" spans="1:2">
      <c r="A6" t="s">
        <v>279</v>
      </c>
      <c r="B6" t="s">
        <v>2129</v>
      </c>
    </row>
    <row r="7" spans="1:2">
      <c r="A7" t="s">
        <v>350</v>
      </c>
      <c r="B7" t="s">
        <v>2130</v>
      </c>
    </row>
    <row r="8" spans="1:2">
      <c r="A8" t="s">
        <v>351</v>
      </c>
      <c r="B8" t="s">
        <v>2131</v>
      </c>
    </row>
    <row r="9" spans="1:2">
      <c r="A9" t="s">
        <v>352</v>
      </c>
      <c r="B9" t="s">
        <v>2132</v>
      </c>
    </row>
    <row r="10" spans="1:2">
      <c r="A10" t="s">
        <v>353</v>
      </c>
      <c r="B10" t="s">
        <v>2133</v>
      </c>
    </row>
    <row r="11" spans="1:2">
      <c r="A11" t="s">
        <v>354</v>
      </c>
      <c r="B11" t="s">
        <v>2134</v>
      </c>
    </row>
    <row r="12" spans="1:2">
      <c r="A12" t="s">
        <v>355</v>
      </c>
      <c r="B12" t="s">
        <v>2135</v>
      </c>
    </row>
    <row r="13" spans="1:2">
      <c r="A13" t="s">
        <v>356</v>
      </c>
      <c r="B13" t="s">
        <v>2136</v>
      </c>
    </row>
    <row r="14" spans="1:2">
      <c r="A14" t="s">
        <v>357</v>
      </c>
      <c r="B14" t="s">
        <v>2137</v>
      </c>
    </row>
    <row r="15" spans="1:2">
      <c r="A15" t="s">
        <v>358</v>
      </c>
      <c r="B15" t="s">
        <v>2138</v>
      </c>
    </row>
    <row r="16" spans="1:2">
      <c r="A16" t="s">
        <v>359</v>
      </c>
      <c r="B16" t="s">
        <v>2139</v>
      </c>
    </row>
    <row r="17" spans="1:2">
      <c r="A17" t="s">
        <v>360</v>
      </c>
      <c r="B17" t="s">
        <v>2140</v>
      </c>
    </row>
    <row r="18" spans="1:2">
      <c r="A18" t="s">
        <v>348</v>
      </c>
      <c r="B18" t="s">
        <v>2141</v>
      </c>
    </row>
    <row r="19" spans="1:2">
      <c r="A19" t="s">
        <v>280</v>
      </c>
      <c r="B19" t="s">
        <v>2142</v>
      </c>
    </row>
    <row r="20" spans="1:2">
      <c r="A20" t="s">
        <v>281</v>
      </c>
      <c r="B20" t="s">
        <v>2143</v>
      </c>
    </row>
    <row r="21" spans="1:2">
      <c r="A21" t="s">
        <v>1821</v>
      </c>
      <c r="B21" t="s">
        <v>2144</v>
      </c>
    </row>
    <row r="22" spans="1:2">
      <c r="A22" t="s">
        <v>435</v>
      </c>
      <c r="B22" t="s">
        <v>2145</v>
      </c>
    </row>
    <row r="23" spans="1:2">
      <c r="A23" t="s">
        <v>436</v>
      </c>
      <c r="B23" t="s">
        <v>2146</v>
      </c>
    </row>
    <row r="24" spans="1:2">
      <c r="A24" t="s">
        <v>437</v>
      </c>
      <c r="B24" t="s">
        <v>2147</v>
      </c>
    </row>
    <row r="25" spans="1:2">
      <c r="A25" t="s">
        <v>438</v>
      </c>
      <c r="B25" t="s">
        <v>2148</v>
      </c>
    </row>
    <row r="26" spans="1:2">
      <c r="A26" t="s">
        <v>439</v>
      </c>
      <c r="B26" t="s">
        <v>2149</v>
      </c>
    </row>
    <row r="27" spans="1:2">
      <c r="A27" t="s">
        <v>440</v>
      </c>
      <c r="B27" t="s">
        <v>2150</v>
      </c>
    </row>
    <row r="28" spans="1:2">
      <c r="A28" t="s">
        <v>441</v>
      </c>
      <c r="B28" t="s">
        <v>2151</v>
      </c>
    </row>
    <row r="29" spans="1:2">
      <c r="A29" t="s">
        <v>442</v>
      </c>
      <c r="B29" t="s">
        <v>2152</v>
      </c>
    </row>
    <row r="30" spans="1:2">
      <c r="A30" t="s">
        <v>283</v>
      </c>
      <c r="B30" t="s">
        <v>2153</v>
      </c>
    </row>
    <row r="31" spans="1:2">
      <c r="A31" t="s">
        <v>284</v>
      </c>
      <c r="B31" t="s">
        <v>2154</v>
      </c>
    </row>
    <row r="32" spans="1:2">
      <c r="A32" t="s">
        <v>443</v>
      </c>
      <c r="B32" t="s">
        <v>2155</v>
      </c>
    </row>
    <row r="33" spans="1:2">
      <c r="A33" t="s">
        <v>444</v>
      </c>
      <c r="B33" t="s">
        <v>2156</v>
      </c>
    </row>
    <row r="34" spans="1:2">
      <c r="A34" t="s">
        <v>445</v>
      </c>
      <c r="B34" t="s">
        <v>2157</v>
      </c>
    </row>
    <row r="35" spans="1:2">
      <c r="A35" t="s">
        <v>285</v>
      </c>
      <c r="B35" t="s">
        <v>2158</v>
      </c>
    </row>
    <row r="36" spans="1:2">
      <c r="A36" t="s">
        <v>446</v>
      </c>
      <c r="B36" t="s">
        <v>2125</v>
      </c>
    </row>
    <row r="37" spans="1:2">
      <c r="A37" t="s">
        <v>286</v>
      </c>
      <c r="B37" t="s">
        <v>2159</v>
      </c>
    </row>
    <row r="38" spans="1:2">
      <c r="A38" t="s">
        <v>287</v>
      </c>
      <c r="B38" t="s">
        <v>2160</v>
      </c>
    </row>
    <row r="39" spans="1:2">
      <c r="A39" t="s">
        <v>288</v>
      </c>
      <c r="B39" t="s">
        <v>2161</v>
      </c>
    </row>
    <row r="40" spans="1:2">
      <c r="A40" t="s">
        <v>289</v>
      </c>
      <c r="B40" t="s">
        <v>2162</v>
      </c>
    </row>
    <row r="41" spans="1:2">
      <c r="A41" t="s">
        <v>290</v>
      </c>
      <c r="B41" t="s">
        <v>2163</v>
      </c>
    </row>
    <row r="42" spans="1:2">
      <c r="A42" t="s">
        <v>1702</v>
      </c>
      <c r="B42" t="s">
        <v>2164</v>
      </c>
    </row>
    <row r="43" spans="1:2">
      <c r="A43" t="s">
        <v>291</v>
      </c>
      <c r="B43" t="s">
        <v>2165</v>
      </c>
    </row>
    <row r="44" spans="1:2">
      <c r="A44" t="s">
        <v>292</v>
      </c>
      <c r="B44" t="s">
        <v>2166</v>
      </c>
    </row>
    <row r="45" spans="1:2">
      <c r="A45" t="s">
        <v>293</v>
      </c>
      <c r="B45" t="s">
        <v>2167</v>
      </c>
    </row>
    <row r="46" spans="1:2">
      <c r="A46" t="s">
        <v>384</v>
      </c>
      <c r="B46" t="s">
        <v>2168</v>
      </c>
    </row>
    <row r="47" spans="1:2">
      <c r="A47" t="s">
        <v>294</v>
      </c>
      <c r="B47" t="s">
        <v>2169</v>
      </c>
    </row>
    <row r="48" spans="1:2">
      <c r="A48" t="s">
        <v>295</v>
      </c>
      <c r="B48" t="s">
        <v>2170</v>
      </c>
    </row>
    <row r="49" spans="1:2">
      <c r="A49" t="s">
        <v>296</v>
      </c>
      <c r="B49" t="s">
        <v>2171</v>
      </c>
    </row>
    <row r="50" spans="1:2">
      <c r="A50" t="s">
        <v>297</v>
      </c>
      <c r="B50" t="s">
        <v>2172</v>
      </c>
    </row>
    <row r="51" spans="1:2">
      <c r="A51" t="s">
        <v>298</v>
      </c>
      <c r="B51" t="s">
        <v>2173</v>
      </c>
    </row>
    <row r="52" spans="1:2">
      <c r="A52" t="s">
        <v>299</v>
      </c>
      <c r="B52" t="s">
        <v>2174</v>
      </c>
    </row>
    <row r="53" spans="1:2">
      <c r="A53" t="s">
        <v>300</v>
      </c>
      <c r="B53" t="s">
        <v>2175</v>
      </c>
    </row>
    <row r="54" spans="1:2">
      <c r="A54" t="s">
        <v>301</v>
      </c>
      <c r="B54" t="s">
        <v>2176</v>
      </c>
    </row>
    <row r="55" spans="1:2">
      <c r="A55" t="s">
        <v>302</v>
      </c>
      <c r="B55" t="s">
        <v>2177</v>
      </c>
    </row>
    <row r="56" spans="1:2">
      <c r="A56" t="s">
        <v>303</v>
      </c>
      <c r="B56" t="s">
        <v>2178</v>
      </c>
    </row>
    <row r="57" spans="1:2">
      <c r="A57" t="s">
        <v>305</v>
      </c>
      <c r="B57" t="s">
        <v>2179</v>
      </c>
    </row>
    <row r="58" spans="1:2">
      <c r="A58" t="s">
        <v>306</v>
      </c>
      <c r="B58" t="s">
        <v>2180</v>
      </c>
    </row>
    <row r="59" spans="1:2">
      <c r="A59" t="s">
        <v>304</v>
      </c>
      <c r="B59" t="s">
        <v>2181</v>
      </c>
    </row>
    <row r="60" spans="1:2">
      <c r="A60" t="s">
        <v>307</v>
      </c>
      <c r="B60" t="s">
        <v>2182</v>
      </c>
    </row>
    <row r="61" spans="1:2">
      <c r="A61" t="s">
        <v>308</v>
      </c>
      <c r="B61" t="s">
        <v>2183</v>
      </c>
    </row>
    <row r="62" spans="1:2">
      <c r="A62" t="s">
        <v>448</v>
      </c>
      <c r="B62" t="s">
        <v>2184</v>
      </c>
    </row>
    <row r="63" spans="1:2">
      <c r="A63" t="s">
        <v>309</v>
      </c>
      <c r="B63" t="s">
        <v>2185</v>
      </c>
    </row>
    <row r="64" spans="1:2">
      <c r="A64" t="s">
        <v>310</v>
      </c>
      <c r="B64" t="s">
        <v>2186</v>
      </c>
    </row>
    <row r="65" spans="1:2">
      <c r="A65" t="s">
        <v>311</v>
      </c>
      <c r="B65" t="s">
        <v>2187</v>
      </c>
    </row>
    <row r="66" spans="1:2">
      <c r="A66" t="s">
        <v>312</v>
      </c>
      <c r="B66" t="s">
        <v>2188</v>
      </c>
    </row>
    <row r="67" spans="1:2">
      <c r="A67" t="s">
        <v>313</v>
      </c>
      <c r="B67" t="s">
        <v>2189</v>
      </c>
    </row>
    <row r="68" spans="1:2">
      <c r="A68" t="s">
        <v>314</v>
      </c>
      <c r="B68" t="s">
        <v>2190</v>
      </c>
    </row>
    <row r="69" spans="1:2">
      <c r="A69" t="s">
        <v>449</v>
      </c>
      <c r="B69" t="s">
        <v>2191</v>
      </c>
    </row>
    <row r="70" spans="1:2">
      <c r="A70" t="s">
        <v>315</v>
      </c>
      <c r="B70" t="s">
        <v>2192</v>
      </c>
    </row>
    <row r="71" spans="1:2">
      <c r="A71" t="s">
        <v>316</v>
      </c>
      <c r="B71" t="s">
        <v>2193</v>
      </c>
    </row>
    <row r="72" spans="1:2">
      <c r="A72" t="s">
        <v>450</v>
      </c>
      <c r="B72" t="s">
        <v>2194</v>
      </c>
    </row>
    <row r="73" spans="1:2">
      <c r="A73" t="s">
        <v>317</v>
      </c>
      <c r="B73" t="s">
        <v>2195</v>
      </c>
    </row>
    <row r="74" spans="1:2">
      <c r="A74" t="s">
        <v>318</v>
      </c>
      <c r="B74" t="s">
        <v>2196</v>
      </c>
    </row>
    <row r="75" spans="1:2">
      <c r="A75" t="s">
        <v>319</v>
      </c>
      <c r="B75" t="s">
        <v>2197</v>
      </c>
    </row>
    <row r="76" spans="1:2">
      <c r="A76" t="s">
        <v>320</v>
      </c>
      <c r="B76" t="s">
        <v>2198</v>
      </c>
    </row>
    <row r="77" spans="1:2">
      <c r="A77" t="s">
        <v>451</v>
      </c>
      <c r="B77" t="s">
        <v>2199</v>
      </c>
    </row>
    <row r="78" spans="1:2">
      <c r="A78" t="s">
        <v>321</v>
      </c>
      <c r="B78" t="s">
        <v>2200</v>
      </c>
    </row>
    <row r="79" spans="1:2">
      <c r="A79" t="s">
        <v>322</v>
      </c>
      <c r="B79" t="s">
        <v>2201</v>
      </c>
    </row>
    <row r="80" spans="1:2">
      <c r="A80" t="s">
        <v>452</v>
      </c>
      <c r="B80" t="s">
        <v>2202</v>
      </c>
    </row>
    <row r="81" spans="1:2">
      <c r="A81" t="s">
        <v>327</v>
      </c>
      <c r="B81" t="s">
        <v>2203</v>
      </c>
    </row>
    <row r="82" spans="1:2">
      <c r="A82" t="s">
        <v>326</v>
      </c>
      <c r="B82" t="s">
        <v>2204</v>
      </c>
    </row>
    <row r="83" spans="1:2">
      <c r="A83" t="s">
        <v>323</v>
      </c>
      <c r="B83" t="s">
        <v>2205</v>
      </c>
    </row>
    <row r="84" spans="1:2">
      <c r="A84" t="s">
        <v>324</v>
      </c>
      <c r="B84" t="s">
        <v>2206</v>
      </c>
    </row>
    <row r="85" spans="1:2">
      <c r="A85" t="s">
        <v>325</v>
      </c>
      <c r="B85" t="s">
        <v>2207</v>
      </c>
    </row>
    <row r="86" spans="1:2">
      <c r="A86" t="s">
        <v>453</v>
      </c>
      <c r="B86" t="s">
        <v>2208</v>
      </c>
    </row>
    <row r="87" spans="1:2">
      <c r="A87" t="s">
        <v>328</v>
      </c>
      <c r="B87" t="s">
        <v>2209</v>
      </c>
    </row>
    <row r="88" spans="1:2">
      <c r="A88" t="s">
        <v>420</v>
      </c>
      <c r="B88" t="s">
        <v>2210</v>
      </c>
    </row>
    <row r="89" spans="1:2">
      <c r="A89" t="s">
        <v>421</v>
      </c>
      <c r="B89" t="s">
        <v>2211</v>
      </c>
    </row>
    <row r="90" spans="1:2">
      <c r="A90" t="s">
        <v>1594</v>
      </c>
      <c r="B90" t="s">
        <v>2128</v>
      </c>
    </row>
    <row r="91" spans="1:2">
      <c r="A91" t="s">
        <v>2103</v>
      </c>
      <c r="B91" t="s">
        <v>2141</v>
      </c>
    </row>
    <row r="92" spans="1:2">
      <c r="A92" t="s">
        <v>2104</v>
      </c>
      <c r="B92" t="s">
        <v>2132</v>
      </c>
    </row>
    <row r="93" spans="1:2">
      <c r="A93" t="s">
        <v>2105</v>
      </c>
      <c r="B93" t="s">
        <v>2143</v>
      </c>
    </row>
    <row r="94" spans="1:2">
      <c r="A94" t="s">
        <v>2107</v>
      </c>
      <c r="B94" t="s">
        <v>2145</v>
      </c>
    </row>
    <row r="95" spans="1:2">
      <c r="A95" t="s">
        <v>2108</v>
      </c>
      <c r="B95" t="s">
        <v>2151</v>
      </c>
    </row>
    <row r="96" spans="1:2">
      <c r="A96" t="s">
        <v>1679</v>
      </c>
      <c r="B96" t="s">
        <v>2161</v>
      </c>
    </row>
    <row r="97" spans="1:2">
      <c r="A97" t="s">
        <v>1705</v>
      </c>
      <c r="B97" t="s">
        <v>2168</v>
      </c>
    </row>
    <row r="98" spans="1:2">
      <c r="A98" t="s">
        <v>2110</v>
      </c>
      <c r="B98" t="s">
        <v>2179</v>
      </c>
    </row>
    <row r="99" spans="1:2">
      <c r="A99" t="s">
        <v>2111</v>
      </c>
      <c r="B99" t="s">
        <v>2185</v>
      </c>
    </row>
    <row r="100" spans="1:2">
      <c r="A100" t="s">
        <v>2112</v>
      </c>
      <c r="B100" t="s">
        <v>2186</v>
      </c>
    </row>
    <row r="101" spans="1:2">
      <c r="A101" t="s">
        <v>2114</v>
      </c>
      <c r="B101" t="s">
        <v>2193</v>
      </c>
    </row>
    <row r="102" spans="1:2">
      <c r="A102" t="s">
        <v>2115</v>
      </c>
      <c r="B102" t="s">
        <v>2194</v>
      </c>
    </row>
    <row r="103" spans="1:2">
      <c r="A103" t="s">
        <v>2117</v>
      </c>
      <c r="B103" t="s">
        <v>2199</v>
      </c>
    </row>
    <row r="104" spans="1:2">
      <c r="A104" t="s">
        <v>2118</v>
      </c>
      <c r="B104" t="s">
        <v>2210</v>
      </c>
    </row>
    <row r="105" spans="1:2">
      <c r="A105" t="s">
        <v>2119</v>
      </c>
      <c r="B105" t="s">
        <v>2211</v>
      </c>
    </row>
  </sheetData>
  <phoneticPr fontId="3"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11" sqref="B11"/>
    </sheetView>
  </sheetViews>
  <sheetFormatPr defaultRowHeight="14.4"/>
  <cols>
    <col min="1" max="1" width="5.5546875" bestFit="1" customWidth="1"/>
    <col min="2" max="2" width="11.44140625" bestFit="1" customWidth="1"/>
    <col min="3" max="3" width="10.44140625" bestFit="1" customWidth="1"/>
    <col min="4" max="4" width="22.66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1037</v>
      </c>
      <c r="C5" s="113" t="s">
        <v>267</v>
      </c>
      <c r="D5" s="113" t="s">
        <v>1041</v>
      </c>
      <c r="E5" s="113"/>
    </row>
    <row r="6" spans="1:5" ht="16.2" thickBot="1">
      <c r="A6" s="112">
        <v>5</v>
      </c>
      <c r="B6" s="113" t="s">
        <v>1038</v>
      </c>
      <c r="C6" s="113" t="s">
        <v>277</v>
      </c>
      <c r="D6" s="113" t="s">
        <v>1042</v>
      </c>
      <c r="E6" s="113"/>
    </row>
    <row r="7" spans="1:5" ht="16.2" thickBot="1">
      <c r="A7" s="112">
        <v>6</v>
      </c>
      <c r="B7" s="113" t="s">
        <v>1039</v>
      </c>
      <c r="C7" s="113" t="s">
        <v>277</v>
      </c>
      <c r="D7" s="113" t="s">
        <v>1043</v>
      </c>
      <c r="E7" s="113"/>
    </row>
    <row r="8" spans="1:5" ht="16.2" thickBot="1">
      <c r="A8" s="112">
        <v>7</v>
      </c>
      <c r="B8" s="113" t="s">
        <v>1040</v>
      </c>
      <c r="C8" s="113" t="s">
        <v>277</v>
      </c>
      <c r="D8" s="113" t="s">
        <v>1044</v>
      </c>
      <c r="E8" s="113"/>
    </row>
    <row r="9" spans="1:5" ht="16.2" thickBot="1">
      <c r="A9" s="112">
        <v>8</v>
      </c>
      <c r="B9" s="113" t="s">
        <v>1045</v>
      </c>
      <c r="C9" s="113" t="s">
        <v>277</v>
      </c>
      <c r="D9" s="113" t="s">
        <v>1052</v>
      </c>
      <c r="E9" s="113"/>
    </row>
    <row r="10" spans="1:5" ht="16.2" thickBot="1">
      <c r="A10" s="112">
        <v>9</v>
      </c>
      <c r="B10" s="113" t="s">
        <v>1046</v>
      </c>
      <c r="C10" s="113" t="s">
        <v>277</v>
      </c>
      <c r="D10" s="113" t="s">
        <v>1053</v>
      </c>
      <c r="E10" s="113"/>
    </row>
    <row r="11" spans="1:5" ht="16.2" thickBot="1">
      <c r="A11" s="112">
        <v>10</v>
      </c>
      <c r="B11" s="113" t="s">
        <v>1047</v>
      </c>
      <c r="C11" s="113" t="s">
        <v>277</v>
      </c>
      <c r="D11" s="113" t="s">
        <v>1054</v>
      </c>
      <c r="E11" s="113"/>
    </row>
    <row r="12" spans="1:5" ht="16.2" thickBot="1">
      <c r="A12" s="112">
        <v>11</v>
      </c>
      <c r="B12" s="113" t="s">
        <v>1048</v>
      </c>
      <c r="C12" s="113" t="s">
        <v>277</v>
      </c>
      <c r="D12" s="113" t="s">
        <v>1055</v>
      </c>
      <c r="E12" s="113"/>
    </row>
    <row r="13" spans="1:5" ht="16.2" thickBot="1">
      <c r="A13" s="112">
        <v>12</v>
      </c>
      <c r="B13" s="113" t="s">
        <v>1049</v>
      </c>
      <c r="C13" s="113" t="s">
        <v>277</v>
      </c>
      <c r="D13" s="113" t="s">
        <v>1056</v>
      </c>
      <c r="E13" s="113"/>
    </row>
    <row r="14" spans="1:5" ht="16.2" thickBot="1">
      <c r="A14" s="112">
        <v>13</v>
      </c>
      <c r="B14" s="113" t="s">
        <v>1050</v>
      </c>
      <c r="C14" s="113" t="s">
        <v>277</v>
      </c>
      <c r="D14" s="113" t="s">
        <v>1057</v>
      </c>
      <c r="E14" s="113"/>
    </row>
    <row r="15" spans="1:5" ht="16.2" thickBot="1">
      <c r="A15" s="112">
        <v>14</v>
      </c>
      <c r="B15" s="113" t="s">
        <v>1051</v>
      </c>
      <c r="C15" s="113" t="s">
        <v>277</v>
      </c>
      <c r="D15" s="113" t="s">
        <v>1058</v>
      </c>
      <c r="E15" s="113"/>
    </row>
  </sheetData>
  <phoneticPr fontId="3"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defaultRowHeight="14.4"/>
  <cols>
    <col min="1" max="1" width="5.5546875" bestFit="1" customWidth="1"/>
    <col min="2" max="2" width="11.44140625" bestFit="1" customWidth="1"/>
    <col min="3" max="3" width="10.44140625" bestFit="1" customWidth="1"/>
    <col min="4" max="4" width="36.777343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1069</v>
      </c>
      <c r="C5" s="113" t="s">
        <v>267</v>
      </c>
      <c r="D5" s="113" t="s">
        <v>1020</v>
      </c>
      <c r="E5" s="113"/>
    </row>
    <row r="6" spans="1:5" ht="16.2" thickBot="1">
      <c r="A6" s="112">
        <v>5</v>
      </c>
      <c r="B6" s="113" t="s">
        <v>1070</v>
      </c>
      <c r="C6" s="113" t="s">
        <v>277</v>
      </c>
      <c r="D6" s="113" t="s">
        <v>1063</v>
      </c>
      <c r="E6" s="113"/>
    </row>
    <row r="7" spans="1:5" ht="16.2" thickBot="1">
      <c r="A7" s="112">
        <v>6</v>
      </c>
      <c r="B7" s="113" t="s">
        <v>1071</v>
      </c>
      <c r="C7" s="113" t="s">
        <v>277</v>
      </c>
      <c r="D7" s="113" t="s">
        <v>1064</v>
      </c>
      <c r="E7" s="113"/>
    </row>
    <row r="8" spans="1:5" ht="16.2" thickBot="1">
      <c r="A8" s="112">
        <v>7</v>
      </c>
      <c r="B8" s="113" t="s">
        <v>1072</v>
      </c>
      <c r="C8" s="113" t="s">
        <v>277</v>
      </c>
      <c r="D8" s="113" t="s">
        <v>1065</v>
      </c>
      <c r="E8" s="113"/>
    </row>
    <row r="9" spans="1:5" ht="16.2" thickBot="1">
      <c r="A9" s="112">
        <v>8</v>
      </c>
      <c r="B9" s="113" t="s">
        <v>1073</v>
      </c>
      <c r="C9" s="113" t="s">
        <v>277</v>
      </c>
      <c r="D9" s="113" t="s">
        <v>1066</v>
      </c>
      <c r="E9" s="113"/>
    </row>
    <row r="10" spans="1:5" ht="16.2" thickBot="1">
      <c r="A10" s="112">
        <v>9</v>
      </c>
      <c r="B10" s="113" t="s">
        <v>1074</v>
      </c>
      <c r="C10" s="113" t="s">
        <v>277</v>
      </c>
      <c r="D10" s="113" t="s">
        <v>1067</v>
      </c>
      <c r="E10" s="113"/>
    </row>
    <row r="11" spans="1:5" ht="16.2" thickBot="1">
      <c r="A11" s="112">
        <v>10</v>
      </c>
      <c r="B11" s="113" t="s">
        <v>1075</v>
      </c>
      <c r="C11" s="113" t="s">
        <v>277</v>
      </c>
      <c r="D11" s="113" t="s">
        <v>1068</v>
      </c>
      <c r="E11" s="113"/>
    </row>
  </sheetData>
  <phoneticPr fontId="3"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RowHeight="14.4"/>
  <cols>
    <col min="1" max="1" width="5.5546875" bestFit="1" customWidth="1"/>
    <col min="2" max="2" width="11.44140625" bestFit="1" customWidth="1"/>
    <col min="3" max="3" width="10.44140625" bestFit="1" customWidth="1"/>
    <col min="4" max="4" width="29.2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1086</v>
      </c>
      <c r="C5" s="113" t="s">
        <v>267</v>
      </c>
      <c r="D5" s="113" t="s">
        <v>1079</v>
      </c>
      <c r="E5" s="113"/>
    </row>
    <row r="6" spans="1:5" ht="16.2" thickBot="1">
      <c r="A6" s="112">
        <v>5</v>
      </c>
      <c r="B6" s="113" t="s">
        <v>1087</v>
      </c>
      <c r="C6" s="113" t="s">
        <v>277</v>
      </c>
      <c r="D6" s="113" t="s">
        <v>1080</v>
      </c>
      <c r="E6" s="113"/>
    </row>
    <row r="7" spans="1:5" ht="16.2" thickBot="1">
      <c r="A7" s="112">
        <v>6</v>
      </c>
      <c r="B7" s="113" t="s">
        <v>1088</v>
      </c>
      <c r="C7" s="113" t="s">
        <v>277</v>
      </c>
      <c r="D7" s="113" t="s">
        <v>1082</v>
      </c>
      <c r="E7" s="113"/>
    </row>
    <row r="8" spans="1:5" ht="16.2" thickBot="1">
      <c r="A8" s="112">
        <v>7</v>
      </c>
      <c r="B8" s="113" t="s">
        <v>1089</v>
      </c>
      <c r="C8" s="113" t="s">
        <v>277</v>
      </c>
      <c r="D8" s="113" t="s">
        <v>1081</v>
      </c>
      <c r="E8" s="113"/>
    </row>
    <row r="9" spans="1:5" ht="16.2" thickBot="1">
      <c r="A9" s="112">
        <v>8</v>
      </c>
      <c r="B9" s="113" t="s">
        <v>1090</v>
      </c>
      <c r="C9" s="113" t="s">
        <v>267</v>
      </c>
      <c r="D9" s="113" t="s">
        <v>1083</v>
      </c>
      <c r="E9" s="113"/>
    </row>
    <row r="10" spans="1:5" ht="16.2" thickBot="1">
      <c r="A10" s="112">
        <v>9</v>
      </c>
      <c r="B10" s="113" t="s">
        <v>1091</v>
      </c>
      <c r="C10" s="113" t="s">
        <v>277</v>
      </c>
      <c r="D10" s="113" t="s">
        <v>1084</v>
      </c>
      <c r="E10" s="113"/>
    </row>
    <row r="11" spans="1:5" ht="16.2" thickBot="1">
      <c r="A11" s="112">
        <v>10</v>
      </c>
      <c r="B11" s="113" t="s">
        <v>1092</v>
      </c>
      <c r="C11" s="113" t="s">
        <v>267</v>
      </c>
      <c r="D11" s="113" t="s">
        <v>1085</v>
      </c>
      <c r="E11" s="113"/>
    </row>
  </sheetData>
  <phoneticPr fontId="3"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25" sqref="G25"/>
    </sheetView>
  </sheetViews>
  <sheetFormatPr defaultRowHeight="14.4"/>
  <cols>
    <col min="2" max="3" width="21.109375" customWidth="1"/>
    <col min="4" max="4" width="26.6640625" customWidth="1"/>
  </cols>
  <sheetData>
    <row r="1" spans="1:5" ht="16.2" thickBot="1">
      <c r="A1" s="110" t="s">
        <v>261</v>
      </c>
      <c r="B1" s="111" t="s">
        <v>262</v>
      </c>
      <c r="C1" s="111" t="s">
        <v>263</v>
      </c>
      <c r="D1" s="111" t="s">
        <v>264</v>
      </c>
      <c r="E1" s="111" t="s">
        <v>265</v>
      </c>
    </row>
    <row r="2" spans="1:5" ht="16.2" thickBot="1">
      <c r="A2" s="113">
        <v>1</v>
      </c>
      <c r="B2" s="113" t="s">
        <v>1029</v>
      </c>
      <c r="C2" s="113" t="s">
        <v>645</v>
      </c>
      <c r="D2" s="113" t="s">
        <v>1027</v>
      </c>
      <c r="E2" s="113"/>
    </row>
    <row r="3" spans="1:5" ht="16.2" thickBot="1">
      <c r="A3" s="113">
        <v>2</v>
      </c>
      <c r="B3" s="113" t="s">
        <v>1030</v>
      </c>
      <c r="C3" s="113" t="s">
        <v>645</v>
      </c>
      <c r="D3" s="113" t="s">
        <v>1026</v>
      </c>
      <c r="E3" s="113"/>
    </row>
    <row r="4" spans="1:5" ht="16.2" thickBot="1">
      <c r="A4" s="113">
        <v>3</v>
      </c>
      <c r="B4" s="113" t="s">
        <v>1031</v>
      </c>
      <c r="C4" s="113" t="s">
        <v>645</v>
      </c>
      <c r="D4" s="113" t="s">
        <v>1035</v>
      </c>
      <c r="E4" s="113"/>
    </row>
    <row r="5" spans="1:5" ht="16.2" thickBot="1">
      <c r="A5" s="113">
        <v>4</v>
      </c>
      <c r="B5" s="113" t="s">
        <v>1032</v>
      </c>
      <c r="C5" s="113" t="s">
        <v>645</v>
      </c>
      <c r="D5" s="113" t="s">
        <v>1036</v>
      </c>
      <c r="E5" s="113"/>
    </row>
    <row r="6" spans="1:5" ht="16.2" thickBot="1">
      <c r="A6" s="113">
        <v>5</v>
      </c>
      <c r="B6" s="113" t="s">
        <v>1033</v>
      </c>
      <c r="C6" s="113" t="s">
        <v>645</v>
      </c>
      <c r="D6" s="113" t="s">
        <v>671</v>
      </c>
      <c r="E6" s="113"/>
    </row>
    <row r="7" spans="1:5" ht="16.2" thickBot="1">
      <c r="A7" s="113">
        <v>6</v>
      </c>
      <c r="B7" s="113" t="s">
        <v>1034</v>
      </c>
      <c r="C7" s="113" t="s">
        <v>645</v>
      </c>
      <c r="D7" s="113" t="s">
        <v>653</v>
      </c>
      <c r="E7" s="113"/>
    </row>
  </sheetData>
  <phoneticPr fontId="3"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4.4"/>
  <cols>
    <col min="1" max="1" width="5.5546875" bestFit="1" customWidth="1"/>
    <col min="2" max="2" width="11.21875" bestFit="1" customWidth="1"/>
    <col min="3" max="3" width="10.44140625" bestFit="1" customWidth="1"/>
    <col min="4" max="4" width="13.88671875" bestFit="1" customWidth="1"/>
    <col min="5" max="5" width="81.664062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1093</v>
      </c>
      <c r="C5" s="113" t="s">
        <v>267</v>
      </c>
      <c r="D5" s="113" t="s">
        <v>844</v>
      </c>
      <c r="E5" s="113"/>
    </row>
    <row r="6" spans="1:5" ht="16.2" thickBot="1">
      <c r="A6" s="112">
        <v>5</v>
      </c>
      <c r="B6" s="113" t="s">
        <v>1094</v>
      </c>
      <c r="C6" s="113" t="s">
        <v>277</v>
      </c>
      <c r="D6" s="113" t="s">
        <v>715</v>
      </c>
      <c r="E6" s="113"/>
    </row>
    <row r="7" spans="1:5" ht="16.2" thickBot="1">
      <c r="A7" s="112">
        <v>6</v>
      </c>
      <c r="B7" s="113" t="s">
        <v>1095</v>
      </c>
      <c r="C7" s="113" t="s">
        <v>277</v>
      </c>
      <c r="D7" s="113" t="s">
        <v>1012</v>
      </c>
      <c r="E7" s="113"/>
    </row>
    <row r="8" spans="1:5" ht="16.2" thickBot="1">
      <c r="A8" s="112">
        <v>7</v>
      </c>
      <c r="B8" s="113" t="s">
        <v>1096</v>
      </c>
      <c r="C8" s="113" t="s">
        <v>277</v>
      </c>
      <c r="D8" s="113" t="s">
        <v>731</v>
      </c>
      <c r="E8" s="113"/>
    </row>
    <row r="9" spans="1:5" ht="16.2" thickBot="1">
      <c r="A9" s="112">
        <v>8</v>
      </c>
      <c r="B9" s="113" t="s">
        <v>1097</v>
      </c>
      <c r="C9" s="113" t="s">
        <v>277</v>
      </c>
      <c r="D9" s="113" t="s">
        <v>918</v>
      </c>
      <c r="E9" s="113"/>
    </row>
    <row r="10" spans="1:5" ht="16.2" thickBot="1">
      <c r="A10" s="112">
        <v>9</v>
      </c>
      <c r="B10" s="113" t="s">
        <v>1098</v>
      </c>
      <c r="C10" s="113" t="s">
        <v>277</v>
      </c>
      <c r="D10" s="113" t="s">
        <v>1019</v>
      </c>
      <c r="E10" s="113"/>
    </row>
    <row r="11" spans="1:5" ht="16.2" thickBot="1">
      <c r="A11" s="112">
        <v>10</v>
      </c>
      <c r="B11" s="113" t="s">
        <v>1099</v>
      </c>
      <c r="C11" s="113" t="s">
        <v>277</v>
      </c>
      <c r="D11" s="113" t="s">
        <v>920</v>
      </c>
      <c r="E11" s="113"/>
    </row>
    <row r="12" spans="1:5" ht="16.2" thickBot="1">
      <c r="A12" s="112">
        <v>11</v>
      </c>
      <c r="B12" s="113" t="s">
        <v>1100</v>
      </c>
      <c r="C12" s="113" t="s">
        <v>1078</v>
      </c>
      <c r="D12" s="113" t="s">
        <v>1077</v>
      </c>
      <c r="E12" s="113"/>
    </row>
  </sheetData>
  <phoneticPr fontId="3"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30" sqref="E30"/>
    </sheetView>
  </sheetViews>
  <sheetFormatPr defaultRowHeight="14.4"/>
  <cols>
    <col min="1" max="1" width="5.5546875" bestFit="1" customWidth="1"/>
    <col min="2" max="2" width="11.21875" bestFit="1" customWidth="1"/>
    <col min="3" max="3" width="10.44140625" bestFit="1" customWidth="1"/>
    <col min="4" max="4" width="13.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1106</v>
      </c>
      <c r="C5" s="113" t="s">
        <v>267</v>
      </c>
      <c r="D5" s="113" t="s">
        <v>1101</v>
      </c>
      <c r="E5" s="113"/>
    </row>
    <row r="6" spans="1:5" ht="16.2" thickBot="1">
      <c r="A6" s="112">
        <v>5</v>
      </c>
      <c r="B6" s="113" t="s">
        <v>1107</v>
      </c>
      <c r="C6" s="113" t="s">
        <v>277</v>
      </c>
      <c r="D6" s="113" t="s">
        <v>1102</v>
      </c>
      <c r="E6" s="113"/>
    </row>
    <row r="7" spans="1:5" ht="16.2" thickBot="1">
      <c r="A7" s="112">
        <v>6</v>
      </c>
      <c r="B7" s="113" t="s">
        <v>1108</v>
      </c>
      <c r="C7" s="113" t="s">
        <v>277</v>
      </c>
      <c r="D7" s="113" t="s">
        <v>1103</v>
      </c>
      <c r="E7" s="113"/>
    </row>
    <row r="8" spans="1:5" ht="16.2" thickBot="1">
      <c r="A8" s="112">
        <v>7</v>
      </c>
      <c r="B8" s="113" t="s">
        <v>1109</v>
      </c>
      <c r="C8" s="113" t="s">
        <v>277</v>
      </c>
      <c r="D8" s="113" t="s">
        <v>1104</v>
      </c>
      <c r="E8" s="113"/>
    </row>
    <row r="9" spans="1:5" ht="16.2" thickBot="1">
      <c r="A9" s="112">
        <v>8</v>
      </c>
      <c r="B9" s="113" t="s">
        <v>1110</v>
      </c>
      <c r="C9" s="113" t="s">
        <v>267</v>
      </c>
      <c r="D9" s="113" t="s">
        <v>1105</v>
      </c>
      <c r="E9" s="113"/>
    </row>
  </sheetData>
  <phoneticPr fontId="3"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9" sqref="E19"/>
    </sheetView>
  </sheetViews>
  <sheetFormatPr defaultRowHeight="16.8" customHeight="1"/>
  <cols>
    <col min="1" max="1" width="5.5546875" bestFit="1" customWidth="1"/>
    <col min="2" max="2" width="11.44140625" bestFit="1" customWidth="1"/>
    <col min="3" max="3" width="10.44140625" bestFit="1" customWidth="1"/>
    <col min="4" max="4" width="24.44140625" customWidth="1"/>
    <col min="5" max="5" width="51.21875" bestFit="1" customWidth="1"/>
  </cols>
  <sheetData>
    <row r="1" spans="1:5" ht="16.8" customHeight="1" thickBot="1">
      <c r="A1" s="110" t="s">
        <v>261</v>
      </c>
      <c r="B1" s="111" t="s">
        <v>262</v>
      </c>
      <c r="C1" s="111" t="s">
        <v>263</v>
      </c>
      <c r="D1" s="111" t="s">
        <v>264</v>
      </c>
      <c r="E1" s="111" t="s">
        <v>265</v>
      </c>
    </row>
    <row r="2" spans="1:5" ht="16.8" customHeight="1" thickBot="1">
      <c r="A2" s="112">
        <v>1</v>
      </c>
      <c r="B2" s="113" t="s">
        <v>266</v>
      </c>
      <c r="C2" s="113" t="s">
        <v>267</v>
      </c>
      <c r="D2" s="113" t="s">
        <v>268</v>
      </c>
      <c r="E2" s="113" t="s">
        <v>269</v>
      </c>
    </row>
    <row r="3" spans="1:5" ht="16.8" customHeight="1" thickBot="1">
      <c r="A3" s="112">
        <v>2</v>
      </c>
      <c r="B3" s="113" t="s">
        <v>270</v>
      </c>
      <c r="C3" s="113" t="s">
        <v>271</v>
      </c>
      <c r="D3" s="113" t="s">
        <v>627</v>
      </c>
      <c r="E3" s="113" t="s">
        <v>273</v>
      </c>
    </row>
    <row r="4" spans="1:5" ht="16.8" customHeight="1" thickBot="1">
      <c r="A4" s="112">
        <v>3</v>
      </c>
      <c r="B4" s="113" t="s">
        <v>274</v>
      </c>
      <c r="C4" s="113" t="s">
        <v>277</v>
      </c>
      <c r="D4" s="113" t="s">
        <v>275</v>
      </c>
      <c r="E4" s="113" t="s">
        <v>628</v>
      </c>
    </row>
    <row r="5" spans="1:5" ht="16.8" customHeight="1" thickBot="1">
      <c r="A5" s="112">
        <v>4</v>
      </c>
      <c r="B5" s="113" t="s">
        <v>1111</v>
      </c>
      <c r="C5" s="113" t="s">
        <v>267</v>
      </c>
      <c r="D5" s="113" t="s">
        <v>844</v>
      </c>
      <c r="E5" s="113"/>
    </row>
    <row r="6" spans="1:5" ht="16.8" customHeight="1" thickBot="1">
      <c r="A6" s="112">
        <v>5</v>
      </c>
      <c r="B6" s="113" t="s">
        <v>1112</v>
      </c>
      <c r="C6" s="113" t="s">
        <v>277</v>
      </c>
      <c r="D6" s="113" t="s">
        <v>715</v>
      </c>
      <c r="E6" s="113"/>
    </row>
    <row r="7" spans="1:5" ht="16.8" customHeight="1" thickBot="1">
      <c r="A7" s="112">
        <v>6</v>
      </c>
      <c r="B7" s="113" t="s">
        <v>1113</v>
      </c>
      <c r="C7" s="113" t="s">
        <v>277</v>
      </c>
      <c r="D7" s="113" t="s">
        <v>1117</v>
      </c>
      <c r="E7" s="113"/>
    </row>
    <row r="8" spans="1:5" ht="16.8" customHeight="1" thickBot="1">
      <c r="A8" s="112">
        <v>7</v>
      </c>
      <c r="B8" s="113" t="s">
        <v>1114</v>
      </c>
      <c r="C8" s="113" t="s">
        <v>277</v>
      </c>
      <c r="D8" s="113" t="s">
        <v>731</v>
      </c>
      <c r="E8" s="113"/>
    </row>
    <row r="9" spans="1:5" ht="16.8" customHeight="1" thickBot="1">
      <c r="A9" s="112">
        <v>8</v>
      </c>
      <c r="B9" s="113" t="s">
        <v>1115</v>
      </c>
      <c r="C9" s="113" t="s">
        <v>277</v>
      </c>
      <c r="D9" s="113" t="s">
        <v>918</v>
      </c>
      <c r="E9" s="113"/>
    </row>
    <row r="10" spans="1:5" ht="16.8" customHeight="1" thickBot="1">
      <c r="A10" s="112">
        <v>9</v>
      </c>
      <c r="B10" s="113" t="s">
        <v>1118</v>
      </c>
      <c r="C10" s="113" t="s">
        <v>277</v>
      </c>
      <c r="D10" s="113" t="s">
        <v>1121</v>
      </c>
      <c r="E10" s="113"/>
    </row>
    <row r="11" spans="1:5" ht="16.8" customHeight="1" thickBot="1">
      <c r="A11" s="112">
        <v>10</v>
      </c>
      <c r="B11" s="113" t="s">
        <v>1119</v>
      </c>
      <c r="C11" s="113" t="s">
        <v>277</v>
      </c>
      <c r="D11" s="113" t="s">
        <v>1122</v>
      </c>
      <c r="E11" s="113"/>
    </row>
    <row r="12" spans="1:5" ht="16.8" customHeight="1" thickBot="1">
      <c r="A12" s="112">
        <v>11</v>
      </c>
      <c r="B12" s="113" t="s">
        <v>1120</v>
      </c>
      <c r="C12" s="113" t="s">
        <v>267</v>
      </c>
      <c r="D12" s="113" t="s">
        <v>1123</v>
      </c>
      <c r="E12" s="113"/>
    </row>
    <row r="13" spans="1:5" ht="16.8" customHeight="1" thickBot="1">
      <c r="A13" s="112">
        <v>12</v>
      </c>
      <c r="B13" s="113" t="s">
        <v>1126</v>
      </c>
      <c r="C13" s="113" t="s">
        <v>1127</v>
      </c>
      <c r="D13" s="113" t="s">
        <v>1077</v>
      </c>
      <c r="E13" s="113"/>
    </row>
  </sheetData>
  <phoneticPr fontId="3"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1" sqref="E21"/>
    </sheetView>
  </sheetViews>
  <sheetFormatPr defaultRowHeight="14.4"/>
  <cols>
    <col min="1" max="1" width="5.5546875" bestFit="1" customWidth="1"/>
    <col min="2" max="2" width="11.21875" bestFit="1" customWidth="1"/>
    <col min="3" max="3" width="10.44140625" bestFit="1" customWidth="1"/>
    <col min="4" max="4" width="13.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1128</v>
      </c>
      <c r="C5" s="113" t="s">
        <v>267</v>
      </c>
      <c r="D5" s="113" t="s">
        <v>1041</v>
      </c>
      <c r="E5" s="113"/>
    </row>
    <row r="6" spans="1:5" ht="16.2" thickBot="1">
      <c r="A6" s="112">
        <v>5</v>
      </c>
      <c r="B6" s="113" t="s">
        <v>1129</v>
      </c>
      <c r="C6" s="113" t="s">
        <v>277</v>
      </c>
      <c r="D6" s="113" t="s">
        <v>928</v>
      </c>
      <c r="E6" s="113"/>
    </row>
    <row r="7" spans="1:5" ht="16.2" thickBot="1">
      <c r="A7" s="112">
        <v>6</v>
      </c>
      <c r="B7" s="113" t="s">
        <v>1130</v>
      </c>
      <c r="C7" s="113" t="s">
        <v>277</v>
      </c>
      <c r="D7" s="113" t="s">
        <v>1137</v>
      </c>
      <c r="E7" s="113"/>
    </row>
    <row r="8" spans="1:5" ht="16.2" thickBot="1">
      <c r="A8" s="112">
        <v>7</v>
      </c>
      <c r="B8" s="113" t="s">
        <v>1131</v>
      </c>
      <c r="C8" s="113" t="s">
        <v>277</v>
      </c>
      <c r="D8" s="113" t="s">
        <v>1138</v>
      </c>
      <c r="E8" s="113"/>
    </row>
    <row r="9" spans="1:5" ht="31.8" thickBot="1">
      <c r="A9" s="112">
        <v>8</v>
      </c>
      <c r="B9" s="113" t="s">
        <v>1132</v>
      </c>
      <c r="C9" s="113" t="s">
        <v>277</v>
      </c>
      <c r="D9" s="113" t="s">
        <v>1139</v>
      </c>
      <c r="E9" s="113"/>
    </row>
    <row r="10" spans="1:5" ht="31.8" thickBot="1">
      <c r="A10" s="112">
        <v>9</v>
      </c>
      <c r="B10" s="113" t="s">
        <v>1133</v>
      </c>
      <c r="C10" s="113" t="s">
        <v>277</v>
      </c>
      <c r="D10" s="113" t="s">
        <v>1140</v>
      </c>
      <c r="E10" s="113"/>
    </row>
    <row r="11" spans="1:5" ht="16.2" thickBot="1">
      <c r="A11" s="112">
        <v>10</v>
      </c>
      <c r="B11" s="113" t="s">
        <v>1134</v>
      </c>
      <c r="C11" s="113" t="s">
        <v>277</v>
      </c>
      <c r="D11" s="113" t="s">
        <v>1141</v>
      </c>
      <c r="E11" s="113"/>
    </row>
    <row r="12" spans="1:5" ht="31.8" thickBot="1">
      <c r="A12" s="112">
        <v>11</v>
      </c>
      <c r="B12" s="113" t="s">
        <v>1135</v>
      </c>
      <c r="C12" s="113" t="s">
        <v>277</v>
      </c>
      <c r="D12" s="113" t="s">
        <v>1142</v>
      </c>
      <c r="E12" s="113"/>
    </row>
    <row r="13" spans="1:5" ht="16.2" thickBot="1">
      <c r="A13" s="112">
        <v>12</v>
      </c>
      <c r="B13" s="113" t="s">
        <v>1136</v>
      </c>
      <c r="C13" s="113" t="s">
        <v>277</v>
      </c>
      <c r="D13" s="113" t="s">
        <v>1146</v>
      </c>
      <c r="E13" s="113"/>
    </row>
    <row r="14" spans="1:5" ht="16.2" thickBot="1">
      <c r="A14" s="112">
        <v>13</v>
      </c>
      <c r="B14" s="113" t="s">
        <v>1143</v>
      </c>
      <c r="C14" s="113" t="s">
        <v>277</v>
      </c>
      <c r="D14" s="113" t="s">
        <v>1147</v>
      </c>
      <c r="E14" s="113"/>
    </row>
    <row r="15" spans="1:5" ht="31.8" thickBot="1">
      <c r="A15" s="112">
        <v>14</v>
      </c>
      <c r="B15" s="113" t="s">
        <v>1144</v>
      </c>
      <c r="C15" s="113" t="s">
        <v>277</v>
      </c>
      <c r="D15" s="113" t="s">
        <v>1148</v>
      </c>
      <c r="E15" s="113"/>
    </row>
    <row r="16" spans="1:5" ht="16.2" thickBot="1">
      <c r="A16" s="112">
        <v>15</v>
      </c>
      <c r="B16" s="113" t="s">
        <v>1145</v>
      </c>
      <c r="C16" s="113" t="s">
        <v>1127</v>
      </c>
      <c r="D16" s="113" t="s">
        <v>1077</v>
      </c>
      <c r="E16" s="113"/>
    </row>
  </sheetData>
  <phoneticPr fontId="3"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2" workbookViewId="0">
      <selection activeCell="E34" sqref="A1:E34"/>
    </sheetView>
  </sheetViews>
  <sheetFormatPr defaultRowHeight="14.4"/>
  <cols>
    <col min="1" max="1" width="5.5546875" bestFit="1" customWidth="1"/>
    <col min="2" max="2" width="11.21875" bestFit="1" customWidth="1"/>
    <col min="3" max="3" width="10.44140625" bestFit="1" customWidth="1"/>
    <col min="4" max="4" width="24.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1209</v>
      </c>
      <c r="C5" s="113" t="s">
        <v>267</v>
      </c>
      <c r="D5" s="113" t="s">
        <v>844</v>
      </c>
      <c r="E5" s="113"/>
    </row>
    <row r="6" spans="1:5" ht="16.2" thickBot="1">
      <c r="A6" s="112">
        <v>5</v>
      </c>
      <c r="B6" s="113" t="s">
        <v>1152</v>
      </c>
      <c r="C6" s="113" t="s">
        <v>277</v>
      </c>
      <c r="D6" s="113" t="s">
        <v>1189</v>
      </c>
      <c r="E6" s="113"/>
    </row>
    <row r="7" spans="1:5" ht="16.2" thickBot="1">
      <c r="A7" s="112">
        <v>6</v>
      </c>
      <c r="B7" s="113" t="s">
        <v>1153</v>
      </c>
      <c r="C7" s="113" t="s">
        <v>277</v>
      </c>
      <c r="D7" s="113" t="s">
        <v>1180</v>
      </c>
      <c r="E7" s="113"/>
    </row>
    <row r="8" spans="1:5" ht="16.2" thickBot="1">
      <c r="A8" s="112">
        <v>7</v>
      </c>
      <c r="B8" s="113" t="s">
        <v>1154</v>
      </c>
      <c r="C8" s="113" t="s">
        <v>277</v>
      </c>
      <c r="D8" s="113" t="s">
        <v>1181</v>
      </c>
      <c r="E8" s="113"/>
    </row>
    <row r="9" spans="1:5" ht="31.8" thickBot="1">
      <c r="A9" s="112">
        <v>8</v>
      </c>
      <c r="B9" s="113" t="s">
        <v>1155</v>
      </c>
      <c r="C9" s="113" t="s">
        <v>277</v>
      </c>
      <c r="D9" s="113" t="s">
        <v>1182</v>
      </c>
      <c r="E9" s="113"/>
    </row>
    <row r="10" spans="1:5" ht="31.8" thickBot="1">
      <c r="A10" s="112">
        <v>9</v>
      </c>
      <c r="B10" s="113" t="s">
        <v>1156</v>
      </c>
      <c r="C10" s="113" t="s">
        <v>277</v>
      </c>
      <c r="D10" s="113" t="s">
        <v>1183</v>
      </c>
      <c r="E10" s="113"/>
    </row>
    <row r="11" spans="1:5" ht="16.2" thickBot="1">
      <c r="A11" s="112">
        <v>10</v>
      </c>
      <c r="B11" s="113" t="s">
        <v>1157</v>
      </c>
      <c r="C11" s="113" t="s">
        <v>277</v>
      </c>
      <c r="D11" s="113" t="s">
        <v>1184</v>
      </c>
      <c r="E11" s="113"/>
    </row>
    <row r="12" spans="1:5" ht="16.2" thickBot="1">
      <c r="A12" s="112">
        <v>11</v>
      </c>
      <c r="B12" s="113" t="s">
        <v>1158</v>
      </c>
      <c r="C12" s="113" t="s">
        <v>277</v>
      </c>
      <c r="D12" s="113" t="s">
        <v>1185</v>
      </c>
      <c r="E12" s="113"/>
    </row>
    <row r="13" spans="1:5" ht="16.2" thickBot="1">
      <c r="A13" s="112">
        <v>12</v>
      </c>
      <c r="B13" s="113" t="s">
        <v>1159</v>
      </c>
      <c r="C13" s="113" t="s">
        <v>277</v>
      </c>
      <c r="D13" s="113" t="s">
        <v>1186</v>
      </c>
      <c r="E13" s="113"/>
    </row>
    <row r="14" spans="1:5" ht="16.2" thickBot="1">
      <c r="A14" s="112">
        <v>13</v>
      </c>
      <c r="B14" s="113" t="s">
        <v>1160</v>
      </c>
      <c r="C14" s="113" t="s">
        <v>277</v>
      </c>
      <c r="D14" s="113" t="s">
        <v>1187</v>
      </c>
      <c r="E14" s="113"/>
    </row>
    <row r="15" spans="1:5" ht="16.2" thickBot="1">
      <c r="A15" s="112">
        <v>14</v>
      </c>
      <c r="B15" s="113" t="s">
        <v>1161</v>
      </c>
      <c r="C15" s="113" t="s">
        <v>277</v>
      </c>
      <c r="D15" s="113" t="s">
        <v>1188</v>
      </c>
      <c r="E15" s="113"/>
    </row>
    <row r="16" spans="1:5" ht="16.2" thickBot="1">
      <c r="A16" s="112">
        <v>15</v>
      </c>
      <c r="B16" s="113" t="s">
        <v>1162</v>
      </c>
      <c r="C16" s="113" t="s">
        <v>277</v>
      </c>
      <c r="D16" s="113" t="s">
        <v>1190</v>
      </c>
      <c r="E16" s="113"/>
    </row>
    <row r="17" spans="1:5" ht="16.2" thickBot="1">
      <c r="A17" s="112">
        <v>16</v>
      </c>
      <c r="B17" s="113" t="s">
        <v>1163</v>
      </c>
      <c r="C17" s="113" t="s">
        <v>277</v>
      </c>
      <c r="D17" s="113" t="s">
        <v>1191</v>
      </c>
      <c r="E17" s="113"/>
    </row>
    <row r="18" spans="1:5" ht="16.2" thickBot="1">
      <c r="A18" s="112">
        <v>17</v>
      </c>
      <c r="B18" s="113" t="s">
        <v>1164</v>
      </c>
      <c r="C18" s="113" t="s">
        <v>277</v>
      </c>
      <c r="D18" s="113" t="s">
        <v>1192</v>
      </c>
      <c r="E18" s="113"/>
    </row>
    <row r="19" spans="1:5" ht="31.8" thickBot="1">
      <c r="A19" s="112">
        <v>18</v>
      </c>
      <c r="B19" s="113" t="s">
        <v>1165</v>
      </c>
      <c r="C19" s="113" t="s">
        <v>277</v>
      </c>
      <c r="D19" s="113" t="s">
        <v>1193</v>
      </c>
      <c r="E19" s="113"/>
    </row>
    <row r="20" spans="1:5" ht="16.2" thickBot="1">
      <c r="A20" s="112">
        <v>19</v>
      </c>
      <c r="B20" s="113" t="s">
        <v>1166</v>
      </c>
      <c r="C20" s="113" t="s">
        <v>277</v>
      </c>
      <c r="D20" s="113" t="s">
        <v>1194</v>
      </c>
      <c r="E20" s="113"/>
    </row>
    <row r="21" spans="1:5" ht="16.2" thickBot="1">
      <c r="A21" s="112">
        <v>20</v>
      </c>
      <c r="B21" s="113" t="s">
        <v>1167</v>
      </c>
      <c r="C21" s="113" t="s">
        <v>277</v>
      </c>
      <c r="D21" s="113" t="s">
        <v>1195</v>
      </c>
      <c r="E21" s="113"/>
    </row>
    <row r="22" spans="1:5" ht="16.2" thickBot="1">
      <c r="A22" s="112">
        <v>21</v>
      </c>
      <c r="B22" s="113" t="s">
        <v>1168</v>
      </c>
      <c r="C22" s="113" t="s">
        <v>277</v>
      </c>
      <c r="D22" s="113" t="s">
        <v>1196</v>
      </c>
      <c r="E22" s="113"/>
    </row>
    <row r="23" spans="1:5" ht="16.2" thickBot="1">
      <c r="A23" s="112">
        <v>22</v>
      </c>
      <c r="B23" s="113" t="s">
        <v>1169</v>
      </c>
      <c r="C23" s="113" t="s">
        <v>277</v>
      </c>
      <c r="D23" s="113" t="s">
        <v>1197</v>
      </c>
      <c r="E23" s="113"/>
    </row>
    <row r="24" spans="1:5" ht="16.2" thickBot="1">
      <c r="A24" s="112">
        <v>23</v>
      </c>
      <c r="B24" s="113" t="s">
        <v>1170</v>
      </c>
      <c r="C24" s="113" t="s">
        <v>277</v>
      </c>
      <c r="D24" s="113" t="s">
        <v>1198</v>
      </c>
      <c r="E24" s="113"/>
    </row>
    <row r="25" spans="1:5" ht="16.2" thickBot="1">
      <c r="A25" s="112">
        <v>24</v>
      </c>
      <c r="B25" s="113" t="s">
        <v>1171</v>
      </c>
      <c r="C25" s="113" t="s">
        <v>277</v>
      </c>
      <c r="D25" s="113" t="s">
        <v>1199</v>
      </c>
      <c r="E25" s="113"/>
    </row>
    <row r="26" spans="1:5" ht="16.2" thickBot="1">
      <c r="A26" s="112">
        <v>25</v>
      </c>
      <c r="B26" s="113" t="s">
        <v>1172</v>
      </c>
      <c r="C26" s="113" t="s">
        <v>277</v>
      </c>
      <c r="D26" s="113" t="s">
        <v>1200</v>
      </c>
      <c r="E26" s="113"/>
    </row>
    <row r="27" spans="1:5" ht="16.2" thickBot="1">
      <c r="A27" s="112">
        <v>26</v>
      </c>
      <c r="B27" s="113" t="s">
        <v>1173</v>
      </c>
      <c r="C27" s="113" t="s">
        <v>277</v>
      </c>
      <c r="D27" s="113" t="s">
        <v>1201</v>
      </c>
      <c r="E27" s="113"/>
    </row>
    <row r="28" spans="1:5" ht="16.2" thickBot="1">
      <c r="A28" s="112">
        <v>27</v>
      </c>
      <c r="B28" s="113" t="s">
        <v>1174</v>
      </c>
      <c r="C28" s="113" t="s">
        <v>277</v>
      </c>
      <c r="D28" s="113" t="s">
        <v>1202</v>
      </c>
      <c r="E28" s="113"/>
    </row>
    <row r="29" spans="1:5" ht="16.2" thickBot="1">
      <c r="A29" s="112">
        <v>28</v>
      </c>
      <c r="B29" s="113" t="s">
        <v>1175</v>
      </c>
      <c r="C29" s="113" t="s">
        <v>277</v>
      </c>
      <c r="D29" s="113" t="s">
        <v>1203</v>
      </c>
      <c r="E29" s="113"/>
    </row>
    <row r="30" spans="1:5" ht="16.2" thickBot="1">
      <c r="A30" s="112">
        <v>29</v>
      </c>
      <c r="B30" s="113" t="s">
        <v>1176</v>
      </c>
      <c r="C30" s="113" t="s">
        <v>277</v>
      </c>
      <c r="D30" s="113" t="s">
        <v>1204</v>
      </c>
      <c r="E30" s="113"/>
    </row>
    <row r="31" spans="1:5" ht="31.8" thickBot="1">
      <c r="A31" s="112">
        <v>30</v>
      </c>
      <c r="B31" s="113" t="s">
        <v>1177</v>
      </c>
      <c r="C31" s="113" t="s">
        <v>277</v>
      </c>
      <c r="D31" s="113" t="s">
        <v>1205</v>
      </c>
      <c r="E31" s="113"/>
    </row>
    <row r="32" spans="1:5" ht="16.2" thickBot="1">
      <c r="A32" s="112">
        <v>31</v>
      </c>
      <c r="B32" s="113" t="s">
        <v>1178</v>
      </c>
      <c r="C32" s="113" t="s">
        <v>277</v>
      </c>
      <c r="D32" s="113" t="s">
        <v>1206</v>
      </c>
      <c r="E32" s="113"/>
    </row>
    <row r="33" spans="1:5" ht="16.2" thickBot="1">
      <c r="A33" s="112">
        <v>32</v>
      </c>
      <c r="B33" s="113" t="s">
        <v>1179</v>
      </c>
      <c r="C33" s="113" t="s">
        <v>277</v>
      </c>
      <c r="D33" s="113" t="s">
        <v>920</v>
      </c>
      <c r="E33" s="113"/>
    </row>
    <row r="34" spans="1:5" ht="16.2" thickBot="1">
      <c r="A34" s="112">
        <v>33</v>
      </c>
      <c r="B34" s="113" t="s">
        <v>1207</v>
      </c>
      <c r="C34" s="113" t="s">
        <v>277</v>
      </c>
      <c r="D34" s="113" t="s">
        <v>1208</v>
      </c>
      <c r="E34" s="113"/>
    </row>
  </sheetData>
  <phoneticPr fontId="3"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5" sqref="B5"/>
    </sheetView>
  </sheetViews>
  <sheetFormatPr defaultRowHeight="14.4"/>
  <cols>
    <col min="2" max="2" width="18.44140625" customWidth="1"/>
    <col min="3" max="3" width="18" customWidth="1"/>
    <col min="4" max="4" width="34" customWidth="1"/>
    <col min="5" max="5" width="75.664062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1151</v>
      </c>
      <c r="C5" s="113" t="s">
        <v>267</v>
      </c>
      <c r="D5" s="113" t="s">
        <v>844</v>
      </c>
      <c r="E5" s="113"/>
    </row>
    <row r="6" spans="1:5" ht="16.2" thickBot="1">
      <c r="A6" s="112">
        <v>5</v>
      </c>
      <c r="B6" s="113" t="s">
        <v>1152</v>
      </c>
      <c r="C6" s="113" t="s">
        <v>277</v>
      </c>
      <c r="D6" s="113" t="s">
        <v>1217</v>
      </c>
      <c r="E6" s="113"/>
    </row>
    <row r="7" spans="1:5" ht="16.2" thickBot="1">
      <c r="A7" s="112">
        <v>6</v>
      </c>
      <c r="B7" s="113" t="s">
        <v>1153</v>
      </c>
      <c r="C7" s="113" t="s">
        <v>277</v>
      </c>
      <c r="D7" s="113" t="s">
        <v>1218</v>
      </c>
      <c r="E7" s="113"/>
    </row>
    <row r="8" spans="1:5" ht="16.2" thickBot="1">
      <c r="A8" s="112">
        <v>7</v>
      </c>
      <c r="B8" s="113" t="s">
        <v>1154</v>
      </c>
      <c r="C8" s="113" t="s">
        <v>277</v>
      </c>
      <c r="D8" s="113" t="s">
        <v>1219</v>
      </c>
      <c r="E8" s="113"/>
    </row>
    <row r="9" spans="1:5" ht="31.8" thickBot="1">
      <c r="A9" s="112">
        <v>8</v>
      </c>
      <c r="B9" s="113" t="s">
        <v>1155</v>
      </c>
      <c r="C9" s="113" t="s">
        <v>277</v>
      </c>
      <c r="D9" s="113" t="s">
        <v>1220</v>
      </c>
      <c r="E9" s="113"/>
    </row>
    <row r="10" spans="1:5" ht="16.2" thickBot="1">
      <c r="A10" s="112">
        <v>9</v>
      </c>
      <c r="B10" s="113" t="s">
        <v>1156</v>
      </c>
      <c r="C10" s="113" t="s">
        <v>277</v>
      </c>
      <c r="D10" s="113" t="s">
        <v>1221</v>
      </c>
      <c r="E10" s="113"/>
    </row>
    <row r="11" spans="1:5" ht="16.2" thickBot="1">
      <c r="A11" s="112">
        <v>10</v>
      </c>
      <c r="B11" s="113" t="s">
        <v>1157</v>
      </c>
      <c r="C11" s="113" t="s">
        <v>277</v>
      </c>
      <c r="D11" s="113" t="s">
        <v>1149</v>
      </c>
      <c r="E11" s="113"/>
    </row>
    <row r="12" spans="1:5" ht="16.2" thickBot="1">
      <c r="A12" s="112">
        <v>11</v>
      </c>
      <c r="B12" s="113" t="s">
        <v>1158</v>
      </c>
      <c r="C12" s="113" t="s">
        <v>277</v>
      </c>
      <c r="D12" s="113" t="s">
        <v>1222</v>
      </c>
      <c r="E12" s="113"/>
    </row>
    <row r="13" spans="1:5" ht="16.2" thickBot="1">
      <c r="A13" s="112">
        <v>12</v>
      </c>
      <c r="B13" s="113" t="s">
        <v>1159</v>
      </c>
      <c r="C13" s="113" t="s">
        <v>277</v>
      </c>
      <c r="D13" s="113" t="s">
        <v>1150</v>
      </c>
      <c r="E13" s="113"/>
    </row>
    <row r="14" spans="1:5" ht="16.2" thickBot="1">
      <c r="A14" s="112">
        <v>13</v>
      </c>
      <c r="B14" s="113" t="s">
        <v>1160</v>
      </c>
      <c r="C14" s="113" t="s">
        <v>277</v>
      </c>
      <c r="D14" s="113" t="s">
        <v>1223</v>
      </c>
      <c r="E14" s="113"/>
    </row>
    <row r="15" spans="1:5" ht="16.2" thickBot="1">
      <c r="A15" s="112">
        <v>14</v>
      </c>
      <c r="B15" s="113" t="s">
        <v>1161</v>
      </c>
      <c r="C15" s="113" t="s">
        <v>277</v>
      </c>
      <c r="D15" s="113" t="s">
        <v>1224</v>
      </c>
      <c r="E15" s="113"/>
    </row>
    <row r="16" spans="1:5" ht="16.2" thickBot="1">
      <c r="A16" s="112">
        <v>15</v>
      </c>
      <c r="B16" s="113" t="s">
        <v>1162</v>
      </c>
      <c r="C16" s="113" t="s">
        <v>277</v>
      </c>
      <c r="D16" s="113" t="s">
        <v>1225</v>
      </c>
      <c r="E16" s="113"/>
    </row>
    <row r="17" spans="1:5" ht="16.2" thickBot="1">
      <c r="A17" s="112">
        <v>16</v>
      </c>
      <c r="B17" s="113" t="s">
        <v>1163</v>
      </c>
      <c r="C17" s="113" t="s">
        <v>277</v>
      </c>
      <c r="D17" s="113" t="s">
        <v>1226</v>
      </c>
      <c r="E17" s="113"/>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workbookViewId="0">
      <selection activeCell="E8" sqref="E8"/>
    </sheetView>
  </sheetViews>
  <sheetFormatPr defaultColWidth="18.21875" defaultRowHeight="14.4"/>
  <sheetData>
    <row r="1" spans="1:2" ht="16.2" thickBot="1">
      <c r="A1" s="111" t="s">
        <v>2215</v>
      </c>
      <c r="B1" t="s">
        <v>2216</v>
      </c>
    </row>
    <row r="2" spans="1:2" ht="16.2" thickBot="1">
      <c r="A2" s="113" t="s">
        <v>268</v>
      </c>
      <c r="B2" t="s">
        <v>2212</v>
      </c>
    </row>
    <row r="3" spans="1:2" ht="16.2" thickBot="1">
      <c r="A3" s="113" t="s">
        <v>272</v>
      </c>
      <c r="B3" t="s">
        <v>2214</v>
      </c>
    </row>
    <row r="4" spans="1:2" ht="16.2" thickBot="1">
      <c r="A4" s="113" t="s">
        <v>275</v>
      </c>
      <c r="B4" t="s">
        <v>2213</v>
      </c>
    </row>
    <row r="5" spans="1:2" ht="16.2" thickBot="1">
      <c r="A5" s="113" t="s">
        <v>278</v>
      </c>
      <c r="B5" t="s">
        <v>1584</v>
      </c>
    </row>
    <row r="6" spans="1:2" ht="16.2" thickBot="1">
      <c r="A6" s="113" t="s">
        <v>1819</v>
      </c>
      <c r="B6" t="s">
        <v>2126</v>
      </c>
    </row>
    <row r="7" spans="1:2" ht="16.2" thickBot="1">
      <c r="A7" s="113" t="s">
        <v>349</v>
      </c>
      <c r="B7" t="s">
        <v>2127</v>
      </c>
    </row>
    <row r="8" spans="1:2" ht="47.4" thickBot="1">
      <c r="A8" s="113" t="s">
        <v>1820</v>
      </c>
      <c r="B8" t="s">
        <v>2128</v>
      </c>
    </row>
    <row r="9" spans="1:2" ht="16.2" thickBot="1">
      <c r="A9" s="113" t="s">
        <v>279</v>
      </c>
      <c r="B9" t="s">
        <v>2129</v>
      </c>
    </row>
    <row r="10" spans="1:2" ht="16.2" thickBot="1">
      <c r="A10" s="113" t="s">
        <v>350</v>
      </c>
      <c r="B10" t="s">
        <v>2130</v>
      </c>
    </row>
    <row r="11" spans="1:2" ht="16.2" thickBot="1">
      <c r="A11" s="113" t="s">
        <v>351</v>
      </c>
      <c r="B11" t="s">
        <v>2131</v>
      </c>
    </row>
    <row r="12" spans="1:2" ht="16.2" thickBot="1">
      <c r="A12" s="113" t="s">
        <v>352</v>
      </c>
      <c r="B12" t="s">
        <v>2132</v>
      </c>
    </row>
    <row r="13" spans="1:2" ht="16.2" thickBot="1">
      <c r="A13" s="113" t="s">
        <v>353</v>
      </c>
      <c r="B13" t="s">
        <v>2133</v>
      </c>
    </row>
    <row r="14" spans="1:2" ht="16.2" thickBot="1">
      <c r="A14" s="113" t="s">
        <v>354</v>
      </c>
      <c r="B14" t="s">
        <v>2134</v>
      </c>
    </row>
    <row r="15" spans="1:2" ht="31.8" thickBot="1">
      <c r="A15" s="113" t="s">
        <v>355</v>
      </c>
      <c r="B15" t="s">
        <v>2135</v>
      </c>
    </row>
    <row r="16" spans="1:2" ht="16.2" thickBot="1">
      <c r="A16" s="113" t="s">
        <v>356</v>
      </c>
      <c r="B16" t="s">
        <v>2136</v>
      </c>
    </row>
    <row r="17" spans="1:2" ht="16.2" thickBot="1">
      <c r="A17" s="113" t="s">
        <v>357</v>
      </c>
      <c r="B17" t="s">
        <v>2137</v>
      </c>
    </row>
    <row r="18" spans="1:2" ht="16.2" thickBot="1">
      <c r="A18" s="113" t="s">
        <v>358</v>
      </c>
      <c r="B18" t="s">
        <v>2138</v>
      </c>
    </row>
    <row r="19" spans="1:2" ht="16.2" thickBot="1">
      <c r="A19" s="113" t="s">
        <v>359</v>
      </c>
      <c r="B19" t="s">
        <v>2139</v>
      </c>
    </row>
    <row r="20" spans="1:2" ht="16.2" thickBot="1">
      <c r="A20" s="113" t="s">
        <v>360</v>
      </c>
      <c r="B20" t="s">
        <v>2140</v>
      </c>
    </row>
    <row r="21" spans="1:2" ht="16.2" thickBot="1">
      <c r="A21" s="115" t="s">
        <v>348</v>
      </c>
      <c r="B21" t="s">
        <v>2141</v>
      </c>
    </row>
    <row r="22" spans="1:2" ht="31.8" thickBot="1">
      <c r="A22" s="113" t="s">
        <v>280</v>
      </c>
      <c r="B22" t="s">
        <v>2142</v>
      </c>
    </row>
    <row r="23" spans="1:2" ht="16.2" thickBot="1">
      <c r="A23" s="113" t="s">
        <v>281</v>
      </c>
      <c r="B23" t="s">
        <v>2143</v>
      </c>
    </row>
    <row r="24" spans="1:2" ht="16.2" thickBot="1">
      <c r="A24" s="113" t="s">
        <v>1821</v>
      </c>
      <c r="B24" t="s">
        <v>2144</v>
      </c>
    </row>
    <row r="25" spans="1:2" ht="31.8" thickBot="1">
      <c r="A25" s="113" t="s">
        <v>435</v>
      </c>
      <c r="B25" t="s">
        <v>2145</v>
      </c>
    </row>
    <row r="26" spans="1:2" ht="16.2" thickBot="1">
      <c r="A26" s="113" t="s">
        <v>436</v>
      </c>
      <c r="B26" t="s">
        <v>2146</v>
      </c>
    </row>
    <row r="27" spans="1:2" ht="16.2" thickBot="1">
      <c r="A27" s="113" t="s">
        <v>437</v>
      </c>
      <c r="B27" t="s">
        <v>2147</v>
      </c>
    </row>
    <row r="28" spans="1:2" ht="16.2" thickBot="1">
      <c r="A28" s="113" t="s">
        <v>438</v>
      </c>
      <c r="B28" t="s">
        <v>2148</v>
      </c>
    </row>
    <row r="29" spans="1:2" ht="16.2" thickBot="1">
      <c r="A29" s="113" t="s">
        <v>439</v>
      </c>
      <c r="B29" t="s">
        <v>2149</v>
      </c>
    </row>
    <row r="30" spans="1:2" ht="16.2" thickBot="1">
      <c r="A30" s="113" t="s">
        <v>440</v>
      </c>
      <c r="B30" t="s">
        <v>2150</v>
      </c>
    </row>
    <row r="31" spans="1:2" ht="16.2" thickBot="1">
      <c r="A31" s="113" t="s">
        <v>441</v>
      </c>
      <c r="B31" t="s">
        <v>2151</v>
      </c>
    </row>
    <row r="32" spans="1:2" ht="16.2" thickBot="1">
      <c r="A32" s="113" t="s">
        <v>442</v>
      </c>
      <c r="B32" t="s">
        <v>2152</v>
      </c>
    </row>
    <row r="33" spans="1:2" ht="16.2" thickBot="1">
      <c r="A33" s="113" t="s">
        <v>283</v>
      </c>
      <c r="B33" t="s">
        <v>2153</v>
      </c>
    </row>
    <row r="34" spans="1:2" ht="16.2" thickBot="1">
      <c r="A34" s="113" t="s">
        <v>284</v>
      </c>
      <c r="B34" t="s">
        <v>2154</v>
      </c>
    </row>
    <row r="35" spans="1:2" ht="16.2" thickBot="1">
      <c r="A35" s="113" t="s">
        <v>443</v>
      </c>
      <c r="B35" t="s">
        <v>2155</v>
      </c>
    </row>
    <row r="36" spans="1:2" ht="16.2" thickBot="1">
      <c r="A36" s="113" t="s">
        <v>444</v>
      </c>
      <c r="B36" t="s">
        <v>2156</v>
      </c>
    </row>
    <row r="37" spans="1:2" ht="16.2" thickBot="1">
      <c r="A37" s="113" t="s">
        <v>445</v>
      </c>
      <c r="B37" t="s">
        <v>2157</v>
      </c>
    </row>
    <row r="38" spans="1:2" ht="16.2" thickBot="1">
      <c r="A38" s="113" t="s">
        <v>285</v>
      </c>
      <c r="B38" t="s">
        <v>2158</v>
      </c>
    </row>
    <row r="39" spans="1:2" ht="16.2" thickBot="1">
      <c r="A39" s="113" t="s">
        <v>446</v>
      </c>
      <c r="B39" t="s">
        <v>2125</v>
      </c>
    </row>
    <row r="40" spans="1:2" ht="16.2" thickBot="1">
      <c r="A40" s="115" t="s">
        <v>286</v>
      </c>
      <c r="B40" t="s">
        <v>2159</v>
      </c>
    </row>
    <row r="41" spans="1:2" ht="16.2" thickBot="1">
      <c r="A41" s="115" t="s">
        <v>287</v>
      </c>
      <c r="B41" t="s">
        <v>2160</v>
      </c>
    </row>
    <row r="42" spans="1:2" ht="16.2" thickBot="1">
      <c r="A42" s="113" t="s">
        <v>288</v>
      </c>
      <c r="B42" t="s">
        <v>2161</v>
      </c>
    </row>
    <row r="43" spans="1:2" ht="16.2" thickBot="1">
      <c r="A43" s="113" t="s">
        <v>289</v>
      </c>
      <c r="B43" t="s">
        <v>2162</v>
      </c>
    </row>
    <row r="44" spans="1:2" ht="16.2" thickBot="1">
      <c r="A44" s="113" t="s">
        <v>290</v>
      </c>
      <c r="B44" t="s">
        <v>2163</v>
      </c>
    </row>
    <row r="45" spans="1:2" ht="16.2" thickBot="1">
      <c r="A45" s="113" t="s">
        <v>447</v>
      </c>
      <c r="B45" t="s">
        <v>2164</v>
      </c>
    </row>
    <row r="46" spans="1:2" ht="16.2" thickBot="1">
      <c r="A46" s="113" t="s">
        <v>291</v>
      </c>
      <c r="B46" t="s">
        <v>2165</v>
      </c>
    </row>
    <row r="47" spans="1:2" ht="31.8" thickBot="1">
      <c r="A47" s="113" t="s">
        <v>292</v>
      </c>
      <c r="B47" t="s">
        <v>2166</v>
      </c>
    </row>
    <row r="48" spans="1:2" ht="16.2" thickBot="1">
      <c r="A48" s="113" t="s">
        <v>293</v>
      </c>
      <c r="B48" t="s">
        <v>2167</v>
      </c>
    </row>
    <row r="49" spans="1:2" ht="47.4" thickBot="1">
      <c r="A49" s="113" t="s">
        <v>384</v>
      </c>
      <c r="B49" t="s">
        <v>2168</v>
      </c>
    </row>
    <row r="50" spans="1:2" ht="16.2" thickBot="1">
      <c r="A50" s="113" t="s">
        <v>294</v>
      </c>
      <c r="B50" t="s">
        <v>2169</v>
      </c>
    </row>
    <row r="51" spans="1:2" ht="16.2" thickBot="1">
      <c r="A51" s="113" t="s">
        <v>295</v>
      </c>
      <c r="B51" t="s">
        <v>2170</v>
      </c>
    </row>
    <row r="52" spans="1:2" ht="16.2" thickBot="1">
      <c r="A52" s="113" t="s">
        <v>296</v>
      </c>
      <c r="B52" t="s">
        <v>2171</v>
      </c>
    </row>
    <row r="53" spans="1:2" ht="16.2" thickBot="1">
      <c r="A53" s="113" t="s">
        <v>297</v>
      </c>
      <c r="B53" t="s">
        <v>2172</v>
      </c>
    </row>
    <row r="54" spans="1:2" ht="31.8" thickBot="1">
      <c r="A54" s="113" t="s">
        <v>298</v>
      </c>
      <c r="B54" t="s">
        <v>2173</v>
      </c>
    </row>
    <row r="55" spans="1:2" ht="16.2" thickBot="1">
      <c r="A55" s="113" t="s">
        <v>299</v>
      </c>
      <c r="B55" t="s">
        <v>2174</v>
      </c>
    </row>
    <row r="56" spans="1:2" ht="16.2" thickBot="1">
      <c r="A56" s="113" t="s">
        <v>300</v>
      </c>
      <c r="B56" t="s">
        <v>2175</v>
      </c>
    </row>
    <row r="57" spans="1:2" ht="16.2" thickBot="1">
      <c r="A57" s="113" t="s">
        <v>301</v>
      </c>
      <c r="B57" t="s">
        <v>2176</v>
      </c>
    </row>
    <row r="58" spans="1:2" ht="16.2" thickBot="1">
      <c r="A58" s="113" t="s">
        <v>302</v>
      </c>
      <c r="B58" t="s">
        <v>2177</v>
      </c>
    </row>
    <row r="59" spans="1:2" ht="16.2" thickBot="1">
      <c r="A59" s="113" t="s">
        <v>303</v>
      </c>
      <c r="B59" t="s">
        <v>2178</v>
      </c>
    </row>
    <row r="60" spans="1:2" ht="16.2" thickBot="1">
      <c r="A60" s="113" t="s">
        <v>305</v>
      </c>
      <c r="B60" t="s">
        <v>2179</v>
      </c>
    </row>
    <row r="61" spans="1:2" ht="16.2" thickBot="1">
      <c r="A61" s="113" t="s">
        <v>306</v>
      </c>
      <c r="B61" t="s">
        <v>2180</v>
      </c>
    </row>
    <row r="62" spans="1:2" ht="16.2" thickBot="1">
      <c r="A62" s="113" t="s">
        <v>304</v>
      </c>
      <c r="B62" t="s">
        <v>2181</v>
      </c>
    </row>
    <row r="63" spans="1:2" ht="16.2" thickBot="1">
      <c r="A63" s="113" t="s">
        <v>307</v>
      </c>
      <c r="B63" t="s">
        <v>2182</v>
      </c>
    </row>
    <row r="64" spans="1:2" ht="16.2" thickBot="1">
      <c r="A64" s="113" t="s">
        <v>308</v>
      </c>
      <c r="B64" t="s">
        <v>2183</v>
      </c>
    </row>
    <row r="65" spans="1:2" ht="16.2" thickBot="1">
      <c r="A65" s="115" t="s">
        <v>448</v>
      </c>
      <c r="B65" t="s">
        <v>2184</v>
      </c>
    </row>
    <row r="66" spans="1:2" ht="31.8" thickBot="1">
      <c r="A66" s="113" t="s">
        <v>309</v>
      </c>
      <c r="B66" t="s">
        <v>2185</v>
      </c>
    </row>
    <row r="67" spans="1:2" ht="16.2" thickBot="1">
      <c r="A67" s="113" t="s">
        <v>310</v>
      </c>
      <c r="B67" t="s">
        <v>2186</v>
      </c>
    </row>
    <row r="68" spans="1:2" ht="16.2" thickBot="1">
      <c r="A68" s="113" t="s">
        <v>311</v>
      </c>
      <c r="B68" t="s">
        <v>2187</v>
      </c>
    </row>
    <row r="69" spans="1:2" ht="16.2" thickBot="1">
      <c r="A69" s="113" t="s">
        <v>312</v>
      </c>
      <c r="B69" t="s">
        <v>2188</v>
      </c>
    </row>
    <row r="70" spans="1:2" ht="16.2" thickBot="1">
      <c r="A70" s="113" t="s">
        <v>313</v>
      </c>
      <c r="B70" t="s">
        <v>2189</v>
      </c>
    </row>
    <row r="71" spans="1:2" ht="16.2" thickBot="1">
      <c r="A71" s="113" t="s">
        <v>314</v>
      </c>
      <c r="B71" t="s">
        <v>2190</v>
      </c>
    </row>
    <row r="72" spans="1:2" ht="16.2" thickBot="1">
      <c r="A72" s="113" t="s">
        <v>449</v>
      </c>
      <c r="B72" t="s">
        <v>2191</v>
      </c>
    </row>
    <row r="73" spans="1:2" ht="16.2" thickBot="1">
      <c r="A73" s="113" t="s">
        <v>315</v>
      </c>
      <c r="B73" t="s">
        <v>2192</v>
      </c>
    </row>
    <row r="74" spans="1:2" ht="16.2" thickBot="1">
      <c r="A74" s="113" t="s">
        <v>316</v>
      </c>
      <c r="B74" t="s">
        <v>2193</v>
      </c>
    </row>
    <row r="75" spans="1:2" ht="16.2" thickBot="1">
      <c r="A75" s="115" t="s">
        <v>450</v>
      </c>
      <c r="B75" t="s">
        <v>2194</v>
      </c>
    </row>
    <row r="76" spans="1:2" ht="16.2" thickBot="1">
      <c r="A76" s="115" t="s">
        <v>317</v>
      </c>
      <c r="B76" t="s">
        <v>2195</v>
      </c>
    </row>
    <row r="77" spans="1:2" ht="16.2" thickBot="1">
      <c r="A77" s="113" t="s">
        <v>318</v>
      </c>
      <c r="B77" t="s">
        <v>2196</v>
      </c>
    </row>
    <row r="78" spans="1:2" ht="16.2" thickBot="1">
      <c r="A78" s="113" t="s">
        <v>319</v>
      </c>
      <c r="B78" t="s">
        <v>2197</v>
      </c>
    </row>
    <row r="79" spans="1:2" ht="16.2" thickBot="1">
      <c r="A79" s="113" t="s">
        <v>320</v>
      </c>
      <c r="B79" t="s">
        <v>2198</v>
      </c>
    </row>
    <row r="80" spans="1:2" ht="16.2" thickBot="1">
      <c r="A80" s="113" t="s">
        <v>451</v>
      </c>
      <c r="B80" t="s">
        <v>2199</v>
      </c>
    </row>
    <row r="81" spans="1:2" ht="16.2" thickBot="1">
      <c r="A81" s="113" t="s">
        <v>321</v>
      </c>
      <c r="B81" t="s">
        <v>2200</v>
      </c>
    </row>
    <row r="82" spans="1:2" ht="16.2" thickBot="1">
      <c r="A82" s="113" t="s">
        <v>322</v>
      </c>
      <c r="B82" t="s">
        <v>2201</v>
      </c>
    </row>
    <row r="83" spans="1:2" ht="16.2" thickBot="1">
      <c r="A83" s="113" t="s">
        <v>452</v>
      </c>
      <c r="B83" t="s">
        <v>2202</v>
      </c>
    </row>
    <row r="84" spans="1:2" ht="16.2" thickBot="1">
      <c r="A84" s="113" t="s">
        <v>327</v>
      </c>
      <c r="B84" t="s">
        <v>2203</v>
      </c>
    </row>
    <row r="85" spans="1:2" ht="16.2" thickBot="1">
      <c r="A85" s="113" t="s">
        <v>326</v>
      </c>
      <c r="B85" t="s">
        <v>2204</v>
      </c>
    </row>
    <row r="86" spans="1:2" ht="16.2" thickBot="1">
      <c r="A86" s="115" t="s">
        <v>323</v>
      </c>
      <c r="B86" t="s">
        <v>2205</v>
      </c>
    </row>
    <row r="87" spans="1:2" ht="16.2" thickBot="1">
      <c r="A87" s="113" t="s">
        <v>324</v>
      </c>
      <c r="B87" t="s">
        <v>2206</v>
      </c>
    </row>
    <row r="88" spans="1:2" ht="16.2" thickBot="1">
      <c r="A88" s="115" t="s">
        <v>325</v>
      </c>
      <c r="B88" t="s">
        <v>2207</v>
      </c>
    </row>
    <row r="89" spans="1:2" ht="31.8" thickBot="1">
      <c r="A89" s="115" t="s">
        <v>453</v>
      </c>
      <c r="B89" t="s">
        <v>2208</v>
      </c>
    </row>
    <row r="90" spans="1:2">
      <c r="A90" t="s">
        <v>328</v>
      </c>
      <c r="B90" t="s">
        <v>2209</v>
      </c>
    </row>
    <row r="91" spans="1:2">
      <c r="A91" t="s">
        <v>420</v>
      </c>
      <c r="B91" t="s">
        <v>2210</v>
      </c>
    </row>
    <row r="92" spans="1:2">
      <c r="A92" t="s">
        <v>421</v>
      </c>
      <c r="B92" t="s">
        <v>2211</v>
      </c>
    </row>
  </sheetData>
  <phoneticPr fontId="3"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5" sqref="A1:E5"/>
    </sheetView>
  </sheetViews>
  <sheetFormatPr defaultColWidth="37.109375" defaultRowHeight="14.4"/>
  <cols>
    <col min="1" max="1" width="5.5546875" bestFit="1" customWidth="1"/>
    <col min="2" max="2" width="13.88671875" bestFit="1" customWidth="1"/>
    <col min="3" max="3" width="10.21875" bestFit="1" customWidth="1"/>
    <col min="4" max="4" width="18.33203125" bestFit="1" customWidth="1"/>
    <col min="5" max="5" width="9.5546875" bestFit="1" customWidth="1"/>
  </cols>
  <sheetData>
    <row r="1" spans="1:5" ht="16.2" thickBot="1">
      <c r="A1" s="110" t="s">
        <v>261</v>
      </c>
      <c r="B1" s="111" t="s">
        <v>262</v>
      </c>
      <c r="C1" s="111" t="s">
        <v>263</v>
      </c>
      <c r="D1" s="111" t="s">
        <v>264</v>
      </c>
      <c r="E1" s="111" t="s">
        <v>265</v>
      </c>
    </row>
    <row r="2" spans="1:5" ht="16.2" thickBot="1">
      <c r="A2" s="113">
        <v>1</v>
      </c>
      <c r="B2" s="113" t="s">
        <v>1210</v>
      </c>
      <c r="C2" s="113" t="s">
        <v>645</v>
      </c>
      <c r="D2" s="113" t="s">
        <v>1213</v>
      </c>
      <c r="E2" s="113"/>
    </row>
    <row r="3" spans="1:5" ht="16.2" thickBot="1">
      <c r="A3" s="113">
        <v>2</v>
      </c>
      <c r="B3" s="113" t="s">
        <v>1211</v>
      </c>
      <c r="C3" s="113" t="s">
        <v>645</v>
      </c>
      <c r="D3" s="113" t="s">
        <v>1214</v>
      </c>
      <c r="E3" s="113"/>
    </row>
    <row r="4" spans="1:5" ht="16.2" thickBot="1">
      <c r="A4" s="113">
        <v>3</v>
      </c>
      <c r="B4" s="113" t="s">
        <v>1212</v>
      </c>
      <c r="C4" s="113" t="s">
        <v>645</v>
      </c>
      <c r="D4" s="113" t="s">
        <v>1216</v>
      </c>
      <c r="E4" s="113"/>
    </row>
    <row r="5" spans="1:5" ht="16.2" thickBot="1">
      <c r="A5" s="113">
        <v>4</v>
      </c>
      <c r="B5" s="113" t="s">
        <v>1215</v>
      </c>
      <c r="C5" s="113" t="s">
        <v>645</v>
      </c>
      <c r="D5" s="113" t="s">
        <v>653</v>
      </c>
      <c r="E5" s="113"/>
    </row>
  </sheetData>
  <phoneticPr fontId="3"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2" sqref="F22"/>
    </sheetView>
  </sheetViews>
  <sheetFormatPr defaultColWidth="46.88671875" defaultRowHeight="14.4"/>
  <cols>
    <col min="1" max="1" width="5.5546875" bestFit="1" customWidth="1"/>
    <col min="2" max="2" width="11.2187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1229</v>
      </c>
      <c r="C5" s="113" t="s">
        <v>277</v>
      </c>
      <c r="D5" s="113" t="s">
        <v>766</v>
      </c>
      <c r="E5" s="113" t="s">
        <v>1335</v>
      </c>
    </row>
    <row r="6" spans="1:5" ht="16.2" thickBot="1">
      <c r="A6" s="112">
        <v>5</v>
      </c>
      <c r="B6" s="113" t="s">
        <v>1230</v>
      </c>
      <c r="C6" s="113" t="s">
        <v>267</v>
      </c>
      <c r="D6" s="113" t="s">
        <v>844</v>
      </c>
      <c r="E6" s="113"/>
    </row>
    <row r="7" spans="1:5" ht="16.2" thickBot="1">
      <c r="A7" s="112">
        <v>6</v>
      </c>
      <c r="B7" s="113" t="s">
        <v>1231</v>
      </c>
      <c r="C7" s="113" t="s">
        <v>277</v>
      </c>
      <c r="D7" s="113" t="s">
        <v>1227</v>
      </c>
      <c r="E7" s="113"/>
    </row>
    <row r="8" spans="1:5" ht="16.2" thickBot="1">
      <c r="A8" s="112">
        <v>7</v>
      </c>
      <c r="B8" s="113" t="s">
        <v>1232</v>
      </c>
      <c r="C8" s="113" t="s">
        <v>754</v>
      </c>
      <c r="D8" s="113" t="s">
        <v>1228</v>
      </c>
      <c r="E8" s="113"/>
    </row>
  </sheetData>
  <phoneticPr fontId="3"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2" workbookViewId="0">
      <selection activeCell="D40" sqref="D40"/>
    </sheetView>
  </sheetViews>
  <sheetFormatPr defaultRowHeight="14.4"/>
  <cols>
    <col min="2" max="2" width="29.6640625" customWidth="1"/>
    <col min="3" max="3" width="16" customWidth="1"/>
    <col min="4" max="4" width="37.21875" customWidth="1"/>
    <col min="5" max="5" width="71.55468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1233</v>
      </c>
      <c r="C5" s="113" t="s">
        <v>267</v>
      </c>
      <c r="D5" s="113" t="s">
        <v>844</v>
      </c>
      <c r="E5" s="113"/>
    </row>
    <row r="6" spans="1:5" ht="16.2" thickBot="1">
      <c r="A6" s="112">
        <v>5</v>
      </c>
      <c r="B6" s="113" t="s">
        <v>1234</v>
      </c>
      <c r="C6" s="113" t="s">
        <v>277</v>
      </c>
      <c r="D6" s="113" t="s">
        <v>1189</v>
      </c>
      <c r="E6" s="113"/>
    </row>
    <row r="7" spans="1:5" ht="16.2" thickBot="1">
      <c r="A7" s="112">
        <v>6</v>
      </c>
      <c r="B7" s="113" t="s">
        <v>1235</v>
      </c>
      <c r="C7" s="113" t="s">
        <v>277</v>
      </c>
      <c r="D7" s="113" t="s">
        <v>1180</v>
      </c>
      <c r="E7" s="113"/>
    </row>
    <row r="8" spans="1:5" ht="16.2" thickBot="1">
      <c r="A8" s="112">
        <v>7</v>
      </c>
      <c r="B8" s="113" t="s">
        <v>1236</v>
      </c>
      <c r="C8" s="113" t="s">
        <v>277</v>
      </c>
      <c r="D8" s="113" t="s">
        <v>1181</v>
      </c>
      <c r="E8" s="113"/>
    </row>
    <row r="9" spans="1:5" ht="31.8" thickBot="1">
      <c r="A9" s="112">
        <v>8</v>
      </c>
      <c r="B9" s="113" t="s">
        <v>1237</v>
      </c>
      <c r="C9" s="113" t="s">
        <v>277</v>
      </c>
      <c r="D9" s="113" t="s">
        <v>1182</v>
      </c>
      <c r="E9" s="113"/>
    </row>
    <row r="10" spans="1:5" ht="16.2" thickBot="1">
      <c r="A10" s="112">
        <v>9</v>
      </c>
      <c r="B10" s="113" t="s">
        <v>1238</v>
      </c>
      <c r="C10" s="113" t="s">
        <v>277</v>
      </c>
      <c r="D10" s="113" t="s">
        <v>1183</v>
      </c>
      <c r="E10" s="113"/>
    </row>
    <row r="11" spans="1:5" ht="16.2" thickBot="1">
      <c r="A11" s="112">
        <v>10</v>
      </c>
      <c r="B11" s="113" t="s">
        <v>1239</v>
      </c>
      <c r="C11" s="113" t="s">
        <v>277</v>
      </c>
      <c r="D11" s="113" t="s">
        <v>1184</v>
      </c>
      <c r="E11" s="113"/>
    </row>
    <row r="12" spans="1:5" ht="16.2" thickBot="1">
      <c r="A12" s="112">
        <v>11</v>
      </c>
      <c r="B12" s="113" t="s">
        <v>1240</v>
      </c>
      <c r="C12" s="113" t="s">
        <v>277</v>
      </c>
      <c r="D12" s="113" t="s">
        <v>1185</v>
      </c>
      <c r="E12" s="113"/>
    </row>
    <row r="13" spans="1:5" ht="16.2" thickBot="1">
      <c r="A13" s="112">
        <v>12</v>
      </c>
      <c r="B13" s="113" t="s">
        <v>1241</v>
      </c>
      <c r="C13" s="113" t="s">
        <v>277</v>
      </c>
      <c r="D13" s="113" t="s">
        <v>1186</v>
      </c>
      <c r="E13" s="113"/>
    </row>
    <row r="14" spans="1:5" ht="16.2" thickBot="1">
      <c r="A14" s="112">
        <v>13</v>
      </c>
      <c r="B14" s="113" t="s">
        <v>1242</v>
      </c>
      <c r="C14" s="113" t="s">
        <v>277</v>
      </c>
      <c r="D14" s="113" t="s">
        <v>1187</v>
      </c>
      <c r="E14" s="113"/>
    </row>
    <row r="15" spans="1:5" ht="16.2" thickBot="1">
      <c r="A15" s="112">
        <v>14</v>
      </c>
      <c r="B15" s="113" t="s">
        <v>1243</v>
      </c>
      <c r="C15" s="113" t="s">
        <v>277</v>
      </c>
      <c r="D15" s="113" t="s">
        <v>1188</v>
      </c>
      <c r="E15" s="113"/>
    </row>
    <row r="16" spans="1:5" ht="16.2" thickBot="1">
      <c r="A16" s="112">
        <v>15</v>
      </c>
      <c r="B16" s="113" t="s">
        <v>1244</v>
      </c>
      <c r="C16" s="113" t="s">
        <v>277</v>
      </c>
      <c r="D16" s="113" t="s">
        <v>1190</v>
      </c>
      <c r="E16" s="113"/>
    </row>
    <row r="17" spans="1:5" ht="16.2" thickBot="1">
      <c r="A17" s="112">
        <v>16</v>
      </c>
      <c r="B17" s="113" t="s">
        <v>1245</v>
      </c>
      <c r="C17" s="113" t="s">
        <v>277</v>
      </c>
      <c r="D17" s="113" t="s">
        <v>1191</v>
      </c>
      <c r="E17" s="113"/>
    </row>
    <row r="18" spans="1:5" ht="16.2" thickBot="1">
      <c r="A18" s="112">
        <v>17</v>
      </c>
      <c r="B18" s="113" t="s">
        <v>1246</v>
      </c>
      <c r="C18" s="113" t="s">
        <v>277</v>
      </c>
      <c r="D18" s="113" t="s">
        <v>1192</v>
      </c>
      <c r="E18" s="113"/>
    </row>
    <row r="19" spans="1:5" ht="16.2" thickBot="1">
      <c r="A19" s="112">
        <v>18</v>
      </c>
      <c r="B19" s="113" t="s">
        <v>1247</v>
      </c>
      <c r="C19" s="113" t="s">
        <v>277</v>
      </c>
      <c r="D19" s="113" t="s">
        <v>1193</v>
      </c>
      <c r="E19" s="113"/>
    </row>
    <row r="20" spans="1:5" ht="16.2" thickBot="1">
      <c r="A20" s="112">
        <v>19</v>
      </c>
      <c r="B20" s="113" t="s">
        <v>1248</v>
      </c>
      <c r="C20" s="113" t="s">
        <v>277</v>
      </c>
      <c r="D20" s="113" t="s">
        <v>1194</v>
      </c>
      <c r="E20" s="113"/>
    </row>
    <row r="21" spans="1:5" ht="16.2" thickBot="1">
      <c r="A21" s="112">
        <v>20</v>
      </c>
      <c r="B21" s="113" t="s">
        <v>1249</v>
      </c>
      <c r="C21" s="113" t="s">
        <v>277</v>
      </c>
      <c r="D21" s="113" t="s">
        <v>1195</v>
      </c>
      <c r="E21" s="113"/>
    </row>
    <row r="22" spans="1:5" ht="16.2" thickBot="1">
      <c r="A22" s="112">
        <v>21</v>
      </c>
      <c r="B22" s="113" t="s">
        <v>1250</v>
      </c>
      <c r="C22" s="113" t="s">
        <v>277</v>
      </c>
      <c r="D22" s="113" t="s">
        <v>1196</v>
      </c>
      <c r="E22" s="113"/>
    </row>
    <row r="23" spans="1:5" ht="16.2" thickBot="1">
      <c r="A23" s="112">
        <v>22</v>
      </c>
      <c r="B23" s="113" t="s">
        <v>1251</v>
      </c>
      <c r="C23" s="113" t="s">
        <v>277</v>
      </c>
      <c r="D23" s="113" t="s">
        <v>1197</v>
      </c>
      <c r="E23" s="113"/>
    </row>
    <row r="24" spans="1:5" ht="16.2" thickBot="1">
      <c r="A24" s="112">
        <v>23</v>
      </c>
      <c r="B24" s="113" t="s">
        <v>1252</v>
      </c>
      <c r="C24" s="113" t="s">
        <v>277</v>
      </c>
      <c r="D24" s="113" t="s">
        <v>1198</v>
      </c>
      <c r="E24" s="113"/>
    </row>
    <row r="25" spans="1:5" ht="16.2" thickBot="1">
      <c r="A25" s="112">
        <v>24</v>
      </c>
      <c r="B25" s="113" t="s">
        <v>1253</v>
      </c>
      <c r="C25" s="113" t="s">
        <v>277</v>
      </c>
      <c r="D25" s="113" t="s">
        <v>1199</v>
      </c>
      <c r="E25" s="113"/>
    </row>
    <row r="26" spans="1:5" ht="16.2" thickBot="1">
      <c r="A26" s="112">
        <v>25</v>
      </c>
      <c r="B26" s="113" t="s">
        <v>1254</v>
      </c>
      <c r="C26" s="113" t="s">
        <v>277</v>
      </c>
      <c r="D26" s="113" t="s">
        <v>1200</v>
      </c>
      <c r="E26" s="113"/>
    </row>
    <row r="27" spans="1:5" ht="16.2" thickBot="1">
      <c r="A27" s="112">
        <v>26</v>
      </c>
      <c r="B27" s="113" t="s">
        <v>1255</v>
      </c>
      <c r="C27" s="113" t="s">
        <v>277</v>
      </c>
      <c r="D27" s="113" t="s">
        <v>1201</v>
      </c>
      <c r="E27" s="113"/>
    </row>
    <row r="28" spans="1:5" ht="16.2" thickBot="1">
      <c r="A28" s="112">
        <v>27</v>
      </c>
      <c r="B28" s="113" t="s">
        <v>1256</v>
      </c>
      <c r="C28" s="113" t="s">
        <v>277</v>
      </c>
      <c r="D28" s="113" t="s">
        <v>1202</v>
      </c>
      <c r="E28" s="113"/>
    </row>
    <row r="29" spans="1:5" ht="16.2" thickBot="1">
      <c r="A29" s="112">
        <v>28</v>
      </c>
      <c r="B29" s="113" t="s">
        <v>1257</v>
      </c>
      <c r="C29" s="113" t="s">
        <v>277</v>
      </c>
      <c r="D29" s="113" t="s">
        <v>1203</v>
      </c>
      <c r="E29" s="113"/>
    </row>
    <row r="30" spans="1:5" ht="16.2" thickBot="1">
      <c r="A30" s="112">
        <v>29</v>
      </c>
      <c r="B30" s="113" t="s">
        <v>1258</v>
      </c>
      <c r="C30" s="113" t="s">
        <v>277</v>
      </c>
      <c r="D30" s="113" t="s">
        <v>1204</v>
      </c>
      <c r="E30" s="113"/>
    </row>
    <row r="31" spans="1:5" ht="16.2" thickBot="1">
      <c r="A31" s="112">
        <v>30</v>
      </c>
      <c r="B31" s="113" t="s">
        <v>1259</v>
      </c>
      <c r="C31" s="113" t="s">
        <v>277</v>
      </c>
      <c r="D31" s="113" t="s">
        <v>1205</v>
      </c>
      <c r="E31" s="113"/>
    </row>
    <row r="32" spans="1:5" ht="16.2" thickBot="1">
      <c r="A32" s="112">
        <v>31</v>
      </c>
      <c r="B32" s="113" t="s">
        <v>1260</v>
      </c>
      <c r="C32" s="113" t="s">
        <v>277</v>
      </c>
      <c r="D32" s="113" t="s">
        <v>1206</v>
      </c>
      <c r="E32" s="113"/>
    </row>
    <row r="33" spans="1:5" ht="16.2" thickBot="1">
      <c r="A33" s="112">
        <v>32</v>
      </c>
      <c r="B33" s="113" t="s">
        <v>1261</v>
      </c>
      <c r="C33" s="113" t="s">
        <v>277</v>
      </c>
      <c r="D33" s="113" t="s">
        <v>920</v>
      </c>
      <c r="E33" s="113"/>
    </row>
    <row r="34" spans="1:5" ht="16.2" thickBot="1">
      <c r="A34" s="112">
        <v>33</v>
      </c>
      <c r="B34" s="113" t="s">
        <v>1262</v>
      </c>
      <c r="C34" s="113" t="s">
        <v>277</v>
      </c>
      <c r="D34" s="113" t="s">
        <v>1208</v>
      </c>
      <c r="E34" s="113"/>
    </row>
  </sheetData>
  <phoneticPr fontId="3"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0" sqref="A1:E10"/>
    </sheetView>
  </sheetViews>
  <sheetFormatPr defaultColWidth="27.5546875" defaultRowHeight="14.4"/>
  <cols>
    <col min="1" max="1" width="5.5546875" bestFit="1" customWidth="1"/>
    <col min="2" max="2" width="11.44140625" bestFit="1" customWidth="1"/>
    <col min="3" max="3" width="10.44140625" bestFit="1" customWidth="1"/>
    <col min="4" max="4" width="20.441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1277</v>
      </c>
      <c r="C5" s="113" t="s">
        <v>267</v>
      </c>
      <c r="D5" s="113" t="s">
        <v>844</v>
      </c>
      <c r="E5" s="113"/>
    </row>
    <row r="6" spans="1:5" ht="16.2" thickBot="1">
      <c r="A6" s="112">
        <v>5</v>
      </c>
      <c r="B6" s="113" t="s">
        <v>1278</v>
      </c>
      <c r="C6" s="113" t="s">
        <v>277</v>
      </c>
      <c r="D6" s="113" t="s">
        <v>1273</v>
      </c>
      <c r="E6" s="113"/>
    </row>
    <row r="7" spans="1:5" ht="16.2" thickBot="1">
      <c r="A7" s="112">
        <v>6</v>
      </c>
      <c r="B7" s="113" t="s">
        <v>1279</v>
      </c>
      <c r="C7" s="113" t="s">
        <v>277</v>
      </c>
      <c r="D7" s="113" t="s">
        <v>1274</v>
      </c>
      <c r="E7" s="113"/>
    </row>
    <row r="8" spans="1:5" ht="16.2" thickBot="1">
      <c r="A8" s="112">
        <v>7</v>
      </c>
      <c r="B8" s="113" t="s">
        <v>1280</v>
      </c>
      <c r="C8" s="113" t="s">
        <v>277</v>
      </c>
      <c r="D8" s="113" t="s">
        <v>1275</v>
      </c>
      <c r="E8" s="113"/>
    </row>
    <row r="9" spans="1:5" ht="16.2" thickBot="1">
      <c r="A9" s="112">
        <v>8</v>
      </c>
      <c r="B9" s="113" t="s">
        <v>1281</v>
      </c>
      <c r="C9" s="113" t="s">
        <v>277</v>
      </c>
      <c r="D9" s="113" t="s">
        <v>1227</v>
      </c>
      <c r="E9" s="113"/>
    </row>
    <row r="10" spans="1:5" ht="16.2" thickBot="1">
      <c r="A10" s="112">
        <v>9</v>
      </c>
      <c r="B10" s="113" t="s">
        <v>1282</v>
      </c>
      <c r="C10" s="113" t="s">
        <v>754</v>
      </c>
      <c r="D10" s="113" t="s">
        <v>1276</v>
      </c>
      <c r="E10" s="113"/>
    </row>
  </sheetData>
  <phoneticPr fontId="3"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0" sqref="G10"/>
    </sheetView>
  </sheetViews>
  <sheetFormatPr defaultColWidth="14.21875" defaultRowHeight="14.4"/>
  <sheetData>
    <row r="1" spans="1:5" ht="16.2" thickBot="1">
      <c r="A1" s="110" t="s">
        <v>261</v>
      </c>
      <c r="B1" s="111" t="s">
        <v>262</v>
      </c>
      <c r="C1" s="111" t="s">
        <v>263</v>
      </c>
      <c r="D1" s="111" t="s">
        <v>264</v>
      </c>
      <c r="E1" s="111" t="s">
        <v>265</v>
      </c>
    </row>
    <row r="2" spans="1:5" ht="63" thickBot="1">
      <c r="A2" s="112">
        <v>1</v>
      </c>
      <c r="B2" s="113" t="s">
        <v>266</v>
      </c>
      <c r="C2" s="113" t="s">
        <v>267</v>
      </c>
      <c r="D2" s="113" t="s">
        <v>268</v>
      </c>
      <c r="E2" s="113" t="s">
        <v>269</v>
      </c>
    </row>
    <row r="3" spans="1:5" ht="63" thickBot="1">
      <c r="A3" s="112">
        <v>2</v>
      </c>
      <c r="B3" s="113" t="s">
        <v>270</v>
      </c>
      <c r="C3" s="113" t="s">
        <v>271</v>
      </c>
      <c r="D3" s="113" t="s">
        <v>627</v>
      </c>
      <c r="E3" s="113" t="s">
        <v>273</v>
      </c>
    </row>
    <row r="4" spans="1:5" ht="47.4" thickBot="1">
      <c r="A4" s="112">
        <v>3</v>
      </c>
      <c r="B4" s="113" t="s">
        <v>274</v>
      </c>
      <c r="C4" s="113" t="s">
        <v>277</v>
      </c>
      <c r="D4" s="113" t="s">
        <v>275</v>
      </c>
      <c r="E4" s="113" t="s">
        <v>628</v>
      </c>
    </row>
    <row r="5" spans="1:5" ht="16.2" thickBot="1">
      <c r="A5" s="112">
        <v>4</v>
      </c>
      <c r="B5" s="113" t="s">
        <v>1283</v>
      </c>
      <c r="C5" s="113" t="s">
        <v>267</v>
      </c>
      <c r="D5" s="113" t="s">
        <v>844</v>
      </c>
      <c r="E5" s="113"/>
    </row>
    <row r="6" spans="1:5" ht="16.2" thickBot="1">
      <c r="A6" s="112">
        <v>5</v>
      </c>
      <c r="B6" s="113" t="s">
        <v>1284</v>
      </c>
      <c r="C6" s="113" t="s">
        <v>277</v>
      </c>
      <c r="D6" s="113" t="s">
        <v>1273</v>
      </c>
      <c r="E6" s="113"/>
    </row>
    <row r="7" spans="1:5" ht="16.2" thickBot="1">
      <c r="A7" s="112">
        <v>6</v>
      </c>
      <c r="B7" s="113" t="s">
        <v>1285</v>
      </c>
      <c r="C7" s="113" t="s">
        <v>277</v>
      </c>
      <c r="D7" s="113" t="s">
        <v>1274</v>
      </c>
      <c r="E7" s="113"/>
    </row>
    <row r="8" spans="1:5" ht="16.2" thickBot="1">
      <c r="A8" s="112">
        <v>7</v>
      </c>
      <c r="B8" s="113" t="s">
        <v>1286</v>
      </c>
      <c r="C8" s="113" t="s">
        <v>277</v>
      </c>
      <c r="D8" s="113" t="s">
        <v>1275</v>
      </c>
      <c r="E8" s="113"/>
    </row>
    <row r="9" spans="1:5" ht="16.2" thickBot="1">
      <c r="A9" s="112">
        <v>8</v>
      </c>
      <c r="B9" s="113" t="s">
        <v>1287</v>
      </c>
      <c r="C9" s="113" t="s">
        <v>277</v>
      </c>
      <c r="D9" s="113" t="s">
        <v>1227</v>
      </c>
      <c r="E9" s="113"/>
    </row>
    <row r="10" spans="1:5" ht="16.2" thickBot="1">
      <c r="A10" s="112">
        <v>9</v>
      </c>
      <c r="B10" s="113" t="s">
        <v>1288</v>
      </c>
      <c r="C10" s="113" t="s">
        <v>754</v>
      </c>
      <c r="D10" s="113" t="s">
        <v>1276</v>
      </c>
      <c r="E10" s="113"/>
    </row>
  </sheetData>
  <phoneticPr fontId="3"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0" sqref="E10"/>
    </sheetView>
  </sheetViews>
  <sheetFormatPr defaultRowHeight="14.4"/>
  <cols>
    <col min="1" max="1" width="5.5546875" bestFit="1" customWidth="1"/>
    <col min="2" max="2" width="11.44140625" bestFit="1" customWidth="1"/>
    <col min="3" max="3" width="10.44140625" bestFit="1" customWidth="1"/>
    <col min="4" max="4" width="19.4414062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1289</v>
      </c>
      <c r="C5" s="113" t="s">
        <v>267</v>
      </c>
      <c r="D5" s="113" t="s">
        <v>844</v>
      </c>
      <c r="E5" s="113"/>
    </row>
    <row r="6" spans="1:5" ht="16.2" thickBot="1">
      <c r="A6" s="112">
        <v>5</v>
      </c>
      <c r="B6" s="113" t="s">
        <v>1290</v>
      </c>
      <c r="C6" s="113" t="s">
        <v>277</v>
      </c>
      <c r="D6" s="113" t="s">
        <v>1116</v>
      </c>
      <c r="E6" s="113"/>
    </row>
  </sheetData>
  <phoneticPr fontId="3"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6" sqref="C16"/>
    </sheetView>
  </sheetViews>
  <sheetFormatPr defaultRowHeight="14.4"/>
  <cols>
    <col min="2" max="2" width="20.44140625" customWidth="1"/>
    <col min="3" max="3" width="22.33203125" customWidth="1"/>
    <col min="4" max="4" width="18.6640625" customWidth="1"/>
  </cols>
  <sheetData>
    <row r="1" spans="1:5" ht="16.2" thickBot="1">
      <c r="A1" s="110" t="s">
        <v>261</v>
      </c>
      <c r="B1" s="111" t="s">
        <v>262</v>
      </c>
      <c r="C1" s="111" t="s">
        <v>263</v>
      </c>
      <c r="D1" s="111" t="s">
        <v>264</v>
      </c>
      <c r="E1" s="111" t="s">
        <v>265</v>
      </c>
    </row>
    <row r="2" spans="1:5" ht="16.2" thickBot="1">
      <c r="A2" s="113">
        <v>1</v>
      </c>
      <c r="B2" s="113" t="s">
        <v>1268</v>
      </c>
      <c r="C2" s="113" t="s">
        <v>645</v>
      </c>
      <c r="D2" s="113" t="s">
        <v>1263</v>
      </c>
      <c r="E2" s="113"/>
    </row>
    <row r="3" spans="1:5" ht="16.2" thickBot="1">
      <c r="A3" s="113">
        <v>2</v>
      </c>
      <c r="B3" s="113" t="s">
        <v>1269</v>
      </c>
      <c r="C3" s="113" t="s">
        <v>645</v>
      </c>
      <c r="D3" s="113" t="s">
        <v>1264</v>
      </c>
      <c r="E3" s="113"/>
    </row>
    <row r="4" spans="1:5" ht="16.2" thickBot="1">
      <c r="A4" s="113">
        <v>3</v>
      </c>
      <c r="B4" s="113" t="s">
        <v>1270</v>
      </c>
      <c r="C4" s="113" t="s">
        <v>645</v>
      </c>
      <c r="D4" s="113" t="s">
        <v>1265</v>
      </c>
      <c r="E4" s="113"/>
    </row>
    <row r="5" spans="1:5" ht="16.2" thickBot="1">
      <c r="A5" s="113">
        <v>4</v>
      </c>
      <c r="B5" s="113" t="s">
        <v>1271</v>
      </c>
      <c r="C5" s="113" t="s">
        <v>645</v>
      </c>
      <c r="D5" s="113" t="s">
        <v>1266</v>
      </c>
      <c r="E5" s="113"/>
    </row>
    <row r="6" spans="1:5" ht="16.2" thickBot="1">
      <c r="A6" s="113">
        <v>5</v>
      </c>
      <c r="B6" s="113" t="s">
        <v>1272</v>
      </c>
      <c r="C6" s="113" t="s">
        <v>645</v>
      </c>
      <c r="D6" s="113" t="s">
        <v>1267</v>
      </c>
      <c r="E6" s="113"/>
    </row>
  </sheetData>
  <phoneticPr fontId="3"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4.4"/>
  <cols>
    <col min="1" max="1" width="5.5546875" bestFit="1" customWidth="1"/>
    <col min="2" max="2" width="11.21875" bestFit="1" customWidth="1"/>
    <col min="3" max="3" width="10.44140625" bestFit="1" customWidth="1"/>
    <col min="4" max="4" width="13.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1291</v>
      </c>
      <c r="C5" s="113" t="s">
        <v>267</v>
      </c>
      <c r="D5" s="113" t="s">
        <v>844</v>
      </c>
      <c r="E5" s="113"/>
    </row>
    <row r="6" spans="1:5" ht="16.2" thickBot="1">
      <c r="A6" s="112">
        <v>5</v>
      </c>
      <c r="B6" s="113" t="s">
        <v>1292</v>
      </c>
      <c r="C6" s="113" t="s">
        <v>277</v>
      </c>
      <c r="D6" s="113" t="s">
        <v>715</v>
      </c>
      <c r="E6" s="113"/>
    </row>
    <row r="7" spans="1:5" ht="16.2" thickBot="1">
      <c r="A7" s="112">
        <v>6</v>
      </c>
      <c r="B7" s="113" t="s">
        <v>1293</v>
      </c>
      <c r="C7" s="113" t="s">
        <v>277</v>
      </c>
      <c r="D7" s="113" t="s">
        <v>1117</v>
      </c>
      <c r="E7" s="113"/>
    </row>
    <row r="8" spans="1:5" ht="16.2" thickBot="1">
      <c r="A8" s="112">
        <v>7</v>
      </c>
      <c r="B8" s="113" t="s">
        <v>1294</v>
      </c>
      <c r="C8" s="113" t="s">
        <v>277</v>
      </c>
      <c r="D8" s="113" t="s">
        <v>731</v>
      </c>
      <c r="E8" s="113"/>
    </row>
    <row r="9" spans="1:5" ht="16.2" thickBot="1">
      <c r="A9" s="112">
        <v>8</v>
      </c>
      <c r="B9" s="113" t="s">
        <v>1295</v>
      </c>
      <c r="C9" s="113" t="s">
        <v>277</v>
      </c>
      <c r="D9" s="113" t="s">
        <v>918</v>
      </c>
      <c r="E9" s="113"/>
    </row>
    <row r="10" spans="1:5" ht="16.2" thickBot="1">
      <c r="A10" s="112">
        <v>9</v>
      </c>
      <c r="B10" s="113" t="s">
        <v>1296</v>
      </c>
      <c r="C10" s="113" t="s">
        <v>277</v>
      </c>
      <c r="D10" s="113" t="s">
        <v>1121</v>
      </c>
      <c r="E10" s="113"/>
    </row>
    <row r="11" spans="1:5" ht="16.2" thickBot="1">
      <c r="A11" s="112">
        <v>10</v>
      </c>
      <c r="B11" s="113" t="s">
        <v>1297</v>
      </c>
      <c r="C11" s="113" t="s">
        <v>277</v>
      </c>
      <c r="D11" s="113" t="s">
        <v>1122</v>
      </c>
      <c r="E11" s="113"/>
    </row>
    <row r="12" spans="1:5" ht="16.2" thickBot="1">
      <c r="A12" s="112">
        <v>12</v>
      </c>
      <c r="B12" s="113" t="s">
        <v>1298</v>
      </c>
      <c r="C12" s="113" t="s">
        <v>1127</v>
      </c>
      <c r="D12" s="113" t="s">
        <v>1077</v>
      </c>
      <c r="E12" s="113"/>
    </row>
  </sheetData>
  <phoneticPr fontId="3"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21" sqref="D21"/>
    </sheetView>
  </sheetViews>
  <sheetFormatPr defaultRowHeight="14.4"/>
  <cols>
    <col min="1" max="1" width="5.5546875" bestFit="1" customWidth="1"/>
    <col min="2" max="2" width="11.21875" bestFit="1" customWidth="1"/>
    <col min="3" max="3" width="10.44140625" bestFit="1" customWidth="1"/>
    <col min="4" max="4" width="31.4414062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1310</v>
      </c>
      <c r="C5" s="113" t="s">
        <v>267</v>
      </c>
      <c r="D5" s="113" t="s">
        <v>1299</v>
      </c>
      <c r="E5" s="113"/>
    </row>
    <row r="6" spans="1:5" ht="16.2" thickBot="1">
      <c r="A6" s="112">
        <v>5</v>
      </c>
      <c r="B6" s="113" t="s">
        <v>1311</v>
      </c>
      <c r="C6" s="113" t="s">
        <v>277</v>
      </c>
      <c r="D6" s="113" t="s">
        <v>1300</v>
      </c>
      <c r="E6" s="113"/>
    </row>
    <row r="7" spans="1:5" ht="16.2" thickBot="1">
      <c r="A7" s="112">
        <v>6</v>
      </c>
      <c r="B7" s="113" t="s">
        <v>1312</v>
      </c>
      <c r="C7" s="113" t="s">
        <v>277</v>
      </c>
      <c r="D7" s="113" t="s">
        <v>928</v>
      </c>
      <c r="E7" s="113"/>
    </row>
    <row r="8" spans="1:5" ht="16.2" thickBot="1">
      <c r="A8" s="112">
        <v>7</v>
      </c>
      <c r="B8" s="113" t="s">
        <v>1313</v>
      </c>
      <c r="C8" s="113" t="s">
        <v>277</v>
      </c>
      <c r="D8" s="113" t="s">
        <v>1301</v>
      </c>
      <c r="E8" s="113"/>
    </row>
    <row r="9" spans="1:5" ht="16.2" thickBot="1">
      <c r="A9" s="112">
        <v>8</v>
      </c>
      <c r="B9" s="113" t="s">
        <v>1314</v>
      </c>
      <c r="C9" s="113" t="s">
        <v>277</v>
      </c>
      <c r="D9" s="113" t="s">
        <v>1302</v>
      </c>
      <c r="E9" s="113"/>
    </row>
    <row r="10" spans="1:5" ht="16.2" thickBot="1">
      <c r="A10" s="112">
        <v>9</v>
      </c>
      <c r="B10" s="113" t="s">
        <v>1315</v>
      </c>
      <c r="C10" s="113" t="s">
        <v>277</v>
      </c>
      <c r="D10" s="113" t="s">
        <v>1303</v>
      </c>
      <c r="E10" s="113"/>
    </row>
    <row r="11" spans="1:5" ht="16.2" thickBot="1">
      <c r="A11" s="112">
        <v>10</v>
      </c>
      <c r="B11" s="113" t="s">
        <v>1316</v>
      </c>
      <c r="C11" s="113" t="s">
        <v>277</v>
      </c>
      <c r="D11" s="113" t="s">
        <v>1304</v>
      </c>
      <c r="E11" s="113"/>
    </row>
    <row r="12" spans="1:5" ht="16.2" thickBot="1">
      <c r="A12" s="112">
        <v>11</v>
      </c>
      <c r="B12" s="113" t="s">
        <v>1317</v>
      </c>
      <c r="C12" s="113" t="s">
        <v>277</v>
      </c>
      <c r="D12" s="113" t="s">
        <v>1305</v>
      </c>
      <c r="E12" s="113"/>
    </row>
    <row r="13" spans="1:5" ht="16.2" thickBot="1">
      <c r="A13" s="112">
        <v>12</v>
      </c>
      <c r="B13" s="113" t="s">
        <v>1318</v>
      </c>
      <c r="C13" s="113" t="s">
        <v>277</v>
      </c>
      <c r="D13" s="113" t="s">
        <v>1306</v>
      </c>
      <c r="E13" s="113"/>
    </row>
    <row r="14" spans="1:5" ht="16.2" thickBot="1">
      <c r="A14" s="112">
        <v>13</v>
      </c>
      <c r="B14" s="113" t="s">
        <v>1319</v>
      </c>
      <c r="C14" s="113" t="s">
        <v>277</v>
      </c>
      <c r="D14" s="113" t="s">
        <v>1307</v>
      </c>
      <c r="E14" s="113"/>
    </row>
    <row r="15" spans="1:5" ht="16.2" thickBot="1">
      <c r="A15" s="112">
        <v>14</v>
      </c>
      <c r="B15" s="113" t="s">
        <v>1320</v>
      </c>
      <c r="C15" s="113" t="s">
        <v>277</v>
      </c>
      <c r="D15" s="113" t="s">
        <v>1308</v>
      </c>
      <c r="E15" s="113"/>
    </row>
    <row r="16" spans="1:5" ht="16.2" thickBot="1">
      <c r="A16" s="112">
        <v>15</v>
      </c>
      <c r="B16" s="113" t="s">
        <v>1321</v>
      </c>
      <c r="C16" s="113" t="s">
        <v>277</v>
      </c>
      <c r="D16" s="113" t="s">
        <v>1309</v>
      </c>
      <c r="E16" s="113"/>
    </row>
  </sheetData>
  <phoneticPr fontId="3"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7" sqref="A1:E7"/>
    </sheetView>
  </sheetViews>
  <sheetFormatPr defaultColWidth="26.88671875" defaultRowHeight="14.4"/>
  <cols>
    <col min="1" max="1" width="5.5546875" bestFit="1" customWidth="1"/>
    <col min="2" max="2" width="11.21875" bestFit="1" customWidth="1"/>
    <col min="3" max="3" width="10.44140625" bestFit="1" customWidth="1"/>
    <col min="4" max="4" width="13.8867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1324</v>
      </c>
      <c r="C5" s="113" t="s">
        <v>267</v>
      </c>
      <c r="D5" s="113" t="s">
        <v>844</v>
      </c>
      <c r="E5" s="113"/>
    </row>
    <row r="6" spans="1:5" ht="16.2" thickBot="1">
      <c r="A6" s="112">
        <v>5</v>
      </c>
      <c r="B6" s="113" t="s">
        <v>1325</v>
      </c>
      <c r="C6" s="113" t="s">
        <v>277</v>
      </c>
      <c r="D6" s="113" t="s">
        <v>1322</v>
      </c>
      <c r="E6" s="113"/>
    </row>
    <row r="7" spans="1:5" ht="16.2" thickBot="1">
      <c r="A7" s="112">
        <v>6</v>
      </c>
      <c r="B7" s="113" t="s">
        <v>1326</v>
      </c>
      <c r="C7" s="113" t="s">
        <v>1127</v>
      </c>
      <c r="D7" s="113" t="s">
        <v>1323</v>
      </c>
      <c r="E7" s="113"/>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92"/>
  <sheetViews>
    <sheetView workbookViewId="0">
      <selection activeCell="H74" sqref="H74"/>
    </sheetView>
  </sheetViews>
  <sheetFormatPr defaultRowHeight="14.4"/>
  <cols>
    <col min="1" max="1" width="35.88671875" style="121" bestFit="1" customWidth="1"/>
    <col min="2" max="8" width="8.88671875" style="121"/>
    <col min="12" max="12" width="57.44140625" customWidth="1"/>
    <col min="13" max="13" width="61.109375" bestFit="1" customWidth="1"/>
    <col min="14" max="14" width="37.33203125" customWidth="1"/>
    <col min="15" max="15" width="12.77734375" bestFit="1" customWidth="1"/>
  </cols>
  <sheetData>
    <row r="1" spans="1:15" ht="16.2" thickBot="1">
      <c r="A1" s="121" t="s">
        <v>2099</v>
      </c>
      <c r="B1" s="121">
        <v>20170930</v>
      </c>
      <c r="C1" s="121">
        <v>20170630</v>
      </c>
      <c r="D1" s="121">
        <v>20170331</v>
      </c>
      <c r="E1" s="121">
        <v>20161231</v>
      </c>
      <c r="F1" s="121">
        <v>20160930</v>
      </c>
      <c r="G1" s="121">
        <v>20160630</v>
      </c>
      <c r="H1" s="121">
        <v>20160331</v>
      </c>
      <c r="I1" t="s">
        <v>2120</v>
      </c>
      <c r="L1" s="111" t="s">
        <v>2072</v>
      </c>
      <c r="M1" s="111" t="s">
        <v>2074</v>
      </c>
      <c r="N1" s="111" t="s">
        <v>2073</v>
      </c>
    </row>
    <row r="2" spans="1:15" ht="16.2" thickBot="1">
      <c r="A2" s="121" t="s">
        <v>2100</v>
      </c>
      <c r="B2" s="121" t="s">
        <v>2101</v>
      </c>
      <c r="C2" s="121" t="s">
        <v>2101</v>
      </c>
      <c r="D2" s="121" t="s">
        <v>2101</v>
      </c>
      <c r="E2" s="121" t="s">
        <v>2101</v>
      </c>
      <c r="F2" s="121" t="s">
        <v>2101</v>
      </c>
      <c r="G2" s="121" t="s">
        <v>2101</v>
      </c>
      <c r="H2" s="121" t="s">
        <v>2101</v>
      </c>
      <c r="L2" s="113" t="s">
        <v>268</v>
      </c>
      <c r="M2" s="113" t="s">
        <v>2069</v>
      </c>
      <c r="N2" s="113" t="s">
        <v>2086</v>
      </c>
    </row>
    <row r="3" spans="1:15" ht="16.2" thickBot="1">
      <c r="A3" s="121" t="s">
        <v>2102</v>
      </c>
      <c r="L3" s="113" t="s">
        <v>2097</v>
      </c>
      <c r="M3" s="113" t="s">
        <v>2084</v>
      </c>
      <c r="N3" s="113" t="s">
        <v>2085</v>
      </c>
    </row>
    <row r="4" spans="1:15" ht="16.2" hidden="1" thickBot="1">
      <c r="A4" s="121" t="s">
        <v>278</v>
      </c>
      <c r="B4" s="121">
        <v>14951304947</v>
      </c>
      <c r="C4" s="121">
        <v>9161747049</v>
      </c>
      <c r="D4" s="121">
        <v>14829480833</v>
      </c>
      <c r="E4" s="121">
        <v>11638240506</v>
      </c>
      <c r="F4" s="121">
        <v>8312784392</v>
      </c>
      <c r="G4" s="121">
        <v>13831935999</v>
      </c>
      <c r="H4" s="121">
        <v>6228396612</v>
      </c>
      <c r="I4" t="str">
        <f>VLOOKUP(A4,L:N,3,0)</f>
        <v>Cash</v>
      </c>
      <c r="L4" s="113" t="s">
        <v>2098</v>
      </c>
      <c r="M4" s="113" t="s">
        <v>2082</v>
      </c>
      <c r="N4" s="113" t="s">
        <v>2087</v>
      </c>
    </row>
    <row r="5" spans="1:15" ht="16.2" thickBot="1">
      <c r="A5" s="121" t="s">
        <v>1594</v>
      </c>
      <c r="B5" s="121">
        <v>0</v>
      </c>
      <c r="C5" s="121">
        <v>0</v>
      </c>
      <c r="D5" s="121">
        <v>0</v>
      </c>
      <c r="E5" s="121">
        <v>0</v>
      </c>
      <c r="F5" s="121">
        <v>0</v>
      </c>
      <c r="G5" s="121">
        <v>0</v>
      </c>
      <c r="H5" s="121">
        <v>0</v>
      </c>
      <c r="I5" t="e">
        <f t="shared" ref="I5:I68" si="0">VLOOKUP(A5,L:N,3,0)</f>
        <v>#N/A</v>
      </c>
      <c r="L5" s="113" t="s">
        <v>278</v>
      </c>
      <c r="M5" s="113" t="s">
        <v>1822</v>
      </c>
      <c r="N5" s="113" t="s">
        <v>1823</v>
      </c>
      <c r="O5">
        <f>VLOOKUP(L5,A:B,2,0)</f>
        <v>14951304947</v>
      </c>
    </row>
    <row r="6" spans="1:15" ht="16.2" hidden="1" thickBot="1">
      <c r="A6" s="121" t="s">
        <v>279</v>
      </c>
      <c r="B6" s="121">
        <v>0</v>
      </c>
      <c r="C6" s="121">
        <v>0</v>
      </c>
      <c r="D6" s="121">
        <v>0</v>
      </c>
      <c r="E6" s="121">
        <v>0</v>
      </c>
      <c r="F6" s="121">
        <v>0</v>
      </c>
      <c r="G6" s="121">
        <v>0</v>
      </c>
      <c r="H6" s="121">
        <v>0</v>
      </c>
      <c r="I6" t="str">
        <f t="shared" si="0"/>
        <v>Drvtv_fncl_ast</v>
      </c>
      <c r="L6" s="113" t="s">
        <v>642</v>
      </c>
      <c r="M6" s="113" t="s">
        <v>1892</v>
      </c>
      <c r="N6" s="113" t="s">
        <v>1888</v>
      </c>
      <c r="O6" t="e">
        <f t="shared" ref="O6:O69" si="1">VLOOKUP(L6,A:B,2,0)</f>
        <v>#N/A</v>
      </c>
    </row>
    <row r="7" spans="1:15" ht="16.2" hidden="1" thickBot="1">
      <c r="A7" s="121" t="s">
        <v>350</v>
      </c>
      <c r="B7" s="121">
        <v>589814728</v>
      </c>
      <c r="C7" s="121">
        <v>1425377256</v>
      </c>
      <c r="D7" s="121">
        <v>1678542586</v>
      </c>
      <c r="E7" s="121">
        <v>1428986763</v>
      </c>
      <c r="F7" s="121">
        <v>1906895393</v>
      </c>
      <c r="G7" s="121">
        <v>2154522861</v>
      </c>
      <c r="H7" s="121">
        <v>1748344294</v>
      </c>
      <c r="I7" t="str">
        <f t="shared" si="0"/>
        <v>Bll_rcvbl</v>
      </c>
      <c r="L7" s="113" t="s">
        <v>349</v>
      </c>
      <c r="M7" s="113" t="s">
        <v>1893</v>
      </c>
      <c r="N7" s="113" t="s">
        <v>1889</v>
      </c>
      <c r="O7" t="e">
        <f t="shared" si="1"/>
        <v>#N/A</v>
      </c>
    </row>
    <row r="8" spans="1:15" ht="16.2" hidden="1" thickBot="1">
      <c r="A8" s="121" t="s">
        <v>351</v>
      </c>
      <c r="B8" s="121">
        <v>6329555160</v>
      </c>
      <c r="C8" s="121">
        <v>5815805168</v>
      </c>
      <c r="D8" s="121">
        <v>6056238676</v>
      </c>
      <c r="E8" s="121">
        <v>4509622064</v>
      </c>
      <c r="F8" s="121">
        <v>4917731232</v>
      </c>
      <c r="G8" s="121">
        <v>4155552126</v>
      </c>
      <c r="H8" s="121">
        <v>2117328938</v>
      </c>
      <c r="I8" t="str">
        <f t="shared" si="0"/>
        <v>Acnt_rcvbl</v>
      </c>
      <c r="L8" s="113" t="s">
        <v>643</v>
      </c>
      <c r="M8" s="113" t="s">
        <v>1894</v>
      </c>
      <c r="N8" s="113" t="s">
        <v>1887</v>
      </c>
      <c r="O8" t="e">
        <f t="shared" si="1"/>
        <v>#N/A</v>
      </c>
    </row>
    <row r="9" spans="1:15" ht="16.2" hidden="1" thickBot="1">
      <c r="A9" s="121" t="s">
        <v>352</v>
      </c>
      <c r="B9" s="121">
        <v>153959110</v>
      </c>
      <c r="C9" s="121">
        <v>70821029</v>
      </c>
      <c r="D9" s="121">
        <v>412089927</v>
      </c>
      <c r="E9" s="121">
        <v>118983495</v>
      </c>
      <c r="F9" s="121">
        <v>137307892</v>
      </c>
      <c r="G9" s="121">
        <v>112512439</v>
      </c>
      <c r="H9" s="121">
        <v>72737747</v>
      </c>
      <c r="I9" t="str">
        <f t="shared" si="0"/>
        <v>Prepayments</v>
      </c>
      <c r="L9" s="113" t="s">
        <v>279</v>
      </c>
      <c r="M9" s="113" t="s">
        <v>1886</v>
      </c>
      <c r="N9" s="113" t="s">
        <v>2088</v>
      </c>
      <c r="O9">
        <f t="shared" si="1"/>
        <v>0</v>
      </c>
    </row>
    <row r="10" spans="1:15" ht="16.2" hidden="1" thickBot="1">
      <c r="A10" s="121" t="s">
        <v>356</v>
      </c>
      <c r="B10" s="121">
        <v>0</v>
      </c>
      <c r="C10" s="121">
        <v>0</v>
      </c>
      <c r="D10" s="121">
        <v>9501375</v>
      </c>
      <c r="E10" s="121">
        <v>10437375</v>
      </c>
      <c r="F10" s="121">
        <v>0</v>
      </c>
      <c r="G10" s="121">
        <v>0</v>
      </c>
      <c r="H10" s="121">
        <v>0</v>
      </c>
      <c r="I10" t="str">
        <f t="shared" si="0"/>
        <v>Intrst_Rcvbl</v>
      </c>
      <c r="L10" s="113" t="s">
        <v>350</v>
      </c>
      <c r="M10" s="113" t="s">
        <v>1895</v>
      </c>
      <c r="N10" s="113" t="s">
        <v>1890</v>
      </c>
      <c r="O10">
        <f t="shared" si="1"/>
        <v>589814728</v>
      </c>
    </row>
    <row r="11" spans="1:15" ht="16.2" hidden="1" thickBot="1">
      <c r="A11" s="121" t="s">
        <v>357</v>
      </c>
      <c r="B11" s="121">
        <v>2403320625</v>
      </c>
      <c r="C11" s="121">
        <v>1747975</v>
      </c>
      <c r="D11" s="121">
        <v>1447975</v>
      </c>
      <c r="E11" s="121">
        <v>1249432154</v>
      </c>
      <c r="F11" s="121">
        <v>1248535248</v>
      </c>
      <c r="G11" s="121">
        <v>1248535248</v>
      </c>
      <c r="H11" s="121">
        <v>1510631590</v>
      </c>
      <c r="I11" t="str">
        <f t="shared" si="0"/>
        <v>Dvdnd_Rcvbl</v>
      </c>
      <c r="L11" s="113" t="s">
        <v>351</v>
      </c>
      <c r="M11" s="113" t="s">
        <v>1897</v>
      </c>
      <c r="N11" s="113" t="s">
        <v>1891</v>
      </c>
      <c r="O11">
        <f t="shared" si="1"/>
        <v>6329555160</v>
      </c>
    </row>
    <row r="12" spans="1:15" ht="16.2" hidden="1" thickBot="1">
      <c r="A12" s="121" t="s">
        <v>358</v>
      </c>
      <c r="B12" s="121">
        <v>1442870465</v>
      </c>
      <c r="C12" s="121">
        <v>555324612</v>
      </c>
      <c r="D12" s="121">
        <v>1268633701</v>
      </c>
      <c r="E12" s="121">
        <v>1439043538</v>
      </c>
      <c r="F12" s="121">
        <v>1930765454</v>
      </c>
      <c r="G12" s="121">
        <v>1537712712</v>
      </c>
      <c r="H12" s="121">
        <v>1136491832</v>
      </c>
      <c r="I12" t="str">
        <f t="shared" si="0"/>
        <v>Othr_Accnt_Rcvbl</v>
      </c>
      <c r="L12" s="113" t="s">
        <v>352</v>
      </c>
      <c r="M12" s="113" t="s">
        <v>1899</v>
      </c>
      <c r="N12" s="113" t="s">
        <v>1900</v>
      </c>
      <c r="O12">
        <f t="shared" si="1"/>
        <v>153959110</v>
      </c>
    </row>
    <row r="13" spans="1:15" ht="16.2" hidden="1" thickBot="1">
      <c r="A13" s="121" t="s">
        <v>359</v>
      </c>
      <c r="B13" s="121">
        <v>0</v>
      </c>
      <c r="C13" s="121">
        <v>0</v>
      </c>
      <c r="D13" s="121">
        <v>0</v>
      </c>
      <c r="E13" s="121">
        <v>0</v>
      </c>
      <c r="F13" s="121">
        <v>0</v>
      </c>
      <c r="G13" s="121">
        <v>0</v>
      </c>
      <c r="H13" s="121">
        <v>0</v>
      </c>
      <c r="I13" t="str">
        <f t="shared" si="0"/>
        <v>By_Bck_Sl_Of_Fnncl_Ast</v>
      </c>
      <c r="L13" s="113" t="s">
        <v>353</v>
      </c>
      <c r="M13" s="113" t="s">
        <v>1901</v>
      </c>
      <c r="N13" s="113" t="s">
        <v>1902</v>
      </c>
      <c r="O13" t="e">
        <f t="shared" si="1"/>
        <v>#N/A</v>
      </c>
    </row>
    <row r="14" spans="1:15" ht="16.2" hidden="1" thickBot="1">
      <c r="A14" s="121" t="s">
        <v>360</v>
      </c>
      <c r="B14" s="121">
        <v>1730611541</v>
      </c>
      <c r="C14" s="121">
        <v>1778724267</v>
      </c>
      <c r="D14" s="121">
        <v>1676413329</v>
      </c>
      <c r="E14" s="121">
        <v>1612490533</v>
      </c>
      <c r="F14" s="121">
        <v>1707199473</v>
      </c>
      <c r="G14" s="121">
        <v>1733847224</v>
      </c>
      <c r="H14" s="121">
        <v>1709012193</v>
      </c>
      <c r="I14" t="str">
        <f t="shared" si="0"/>
        <v>Invntrs</v>
      </c>
      <c r="L14" s="113" t="s">
        <v>354</v>
      </c>
      <c r="M14" s="113" t="s">
        <v>1903</v>
      </c>
      <c r="N14" s="113" t="s">
        <v>1904</v>
      </c>
      <c r="O14" t="e">
        <f t="shared" si="1"/>
        <v>#N/A</v>
      </c>
    </row>
    <row r="15" spans="1:15" ht="16.2" thickBot="1">
      <c r="A15" s="121" t="s">
        <v>2103</v>
      </c>
      <c r="B15" s="121">
        <v>0</v>
      </c>
      <c r="C15" s="121">
        <v>0</v>
      </c>
      <c r="D15" s="121">
        <v>0</v>
      </c>
      <c r="E15" s="121">
        <v>0</v>
      </c>
      <c r="F15" s="121">
        <v>0</v>
      </c>
      <c r="G15" s="121">
        <v>0</v>
      </c>
      <c r="H15" s="121">
        <v>0</v>
      </c>
      <c r="I15" t="e">
        <f t="shared" si="0"/>
        <v>#N/A</v>
      </c>
      <c r="L15" s="113" t="s">
        <v>355</v>
      </c>
      <c r="M15" s="113" t="s">
        <v>1905</v>
      </c>
      <c r="N15" s="113" t="s">
        <v>1906</v>
      </c>
      <c r="O15" t="e">
        <f t="shared" si="1"/>
        <v>#N/A</v>
      </c>
    </row>
    <row r="16" spans="1:15" ht="16.2" hidden="1" thickBot="1">
      <c r="A16" s="121" t="s">
        <v>280</v>
      </c>
      <c r="B16" s="121">
        <v>0</v>
      </c>
      <c r="C16" s="121">
        <v>0</v>
      </c>
      <c r="D16" s="121">
        <v>0</v>
      </c>
      <c r="E16" s="121">
        <v>0</v>
      </c>
      <c r="F16" s="121">
        <v>0</v>
      </c>
      <c r="G16" s="121">
        <v>0</v>
      </c>
      <c r="H16" s="121">
        <v>0</v>
      </c>
      <c r="I16" t="str">
        <f t="shared" si="0"/>
        <v>Nn_crnt_Ast_Ds_Wthn_On_Yr</v>
      </c>
      <c r="L16" s="113" t="s">
        <v>356</v>
      </c>
      <c r="M16" s="113" t="s">
        <v>1907</v>
      </c>
      <c r="N16" s="113" t="s">
        <v>1908</v>
      </c>
      <c r="O16">
        <f t="shared" si="1"/>
        <v>0</v>
      </c>
    </row>
    <row r="17" spans="1:15" ht="16.2" thickBot="1">
      <c r="A17" s="121" t="s">
        <v>2104</v>
      </c>
      <c r="B17" s="121">
        <v>0</v>
      </c>
      <c r="C17" s="121">
        <v>0</v>
      </c>
      <c r="D17" s="121">
        <v>0</v>
      </c>
      <c r="E17" s="121">
        <v>0</v>
      </c>
      <c r="F17" s="121">
        <v>0</v>
      </c>
      <c r="G17" s="121">
        <v>0</v>
      </c>
      <c r="H17" s="121">
        <v>0</v>
      </c>
      <c r="I17" t="e">
        <f t="shared" si="0"/>
        <v>#N/A</v>
      </c>
      <c r="L17" s="113" t="s">
        <v>357</v>
      </c>
      <c r="M17" s="113" t="s">
        <v>1909</v>
      </c>
      <c r="N17" s="113" t="s">
        <v>1910</v>
      </c>
      <c r="O17">
        <f t="shared" si="1"/>
        <v>2403320625</v>
      </c>
    </row>
    <row r="18" spans="1:15" ht="16.2" thickBot="1">
      <c r="A18" s="121" t="s">
        <v>2105</v>
      </c>
      <c r="B18" s="121">
        <v>0</v>
      </c>
      <c r="C18" s="121">
        <v>0</v>
      </c>
      <c r="D18" s="121">
        <v>0</v>
      </c>
      <c r="E18" s="121">
        <v>0</v>
      </c>
      <c r="F18" s="121">
        <v>0</v>
      </c>
      <c r="G18" s="121">
        <v>0</v>
      </c>
      <c r="H18" s="121">
        <v>0</v>
      </c>
      <c r="I18" t="e">
        <f t="shared" si="0"/>
        <v>#N/A</v>
      </c>
      <c r="L18" s="113" t="s">
        <v>358</v>
      </c>
      <c r="M18" s="113" t="s">
        <v>1911</v>
      </c>
      <c r="N18" s="113" t="s">
        <v>1912</v>
      </c>
      <c r="O18">
        <f t="shared" si="1"/>
        <v>1442870465</v>
      </c>
    </row>
    <row r="19" spans="1:15" ht="16.2" hidden="1" thickBot="1">
      <c r="A19" s="121" t="s">
        <v>281</v>
      </c>
      <c r="B19" s="121">
        <v>130386760</v>
      </c>
      <c r="C19" s="121">
        <v>226165303</v>
      </c>
      <c r="D19" s="121">
        <v>71711130</v>
      </c>
      <c r="E19" s="121">
        <v>102800375</v>
      </c>
      <c r="F19" s="121">
        <v>0</v>
      </c>
      <c r="G19" s="121">
        <v>79430472</v>
      </c>
      <c r="H19" s="121">
        <v>0</v>
      </c>
      <c r="I19" t="str">
        <f t="shared" si="0"/>
        <v>Othr_Crrnt_Assts</v>
      </c>
      <c r="L19" s="113" t="s">
        <v>359</v>
      </c>
      <c r="M19" s="113" t="s">
        <v>1913</v>
      </c>
      <c r="N19" s="113" t="s">
        <v>1921</v>
      </c>
      <c r="O19">
        <f t="shared" si="1"/>
        <v>0</v>
      </c>
    </row>
    <row r="20" spans="1:15" ht="16.2" hidden="1" thickBot="1">
      <c r="A20" s="121" t="s">
        <v>1821</v>
      </c>
      <c r="B20" s="121">
        <v>27731823336</v>
      </c>
      <c r="C20" s="121">
        <v>19035712659</v>
      </c>
      <c r="D20" s="121">
        <v>26004059532</v>
      </c>
      <c r="E20" s="121">
        <v>22110036803</v>
      </c>
      <c r="F20" s="121">
        <v>20161219084</v>
      </c>
      <c r="G20" s="121">
        <v>24854049081</v>
      </c>
      <c r="H20" s="121">
        <v>14522943206</v>
      </c>
      <c r="I20" t="str">
        <f t="shared" si="0"/>
        <v>Ttl_Crrnt_Assts</v>
      </c>
      <c r="L20" s="113" t="s">
        <v>360</v>
      </c>
      <c r="M20" s="113" t="s">
        <v>1914</v>
      </c>
      <c r="N20" s="113" t="s">
        <v>1915</v>
      </c>
      <c r="O20">
        <f t="shared" si="1"/>
        <v>1730611541</v>
      </c>
    </row>
    <row r="21" spans="1:15" ht="16.2" thickBot="1">
      <c r="A21" s="121" t="s">
        <v>2106</v>
      </c>
      <c r="I21" t="e">
        <f t="shared" si="0"/>
        <v>#N/A</v>
      </c>
      <c r="L21" s="113" t="s">
        <v>348</v>
      </c>
      <c r="M21" s="113" t="s">
        <v>1916</v>
      </c>
      <c r="N21" s="113" t="s">
        <v>1920</v>
      </c>
      <c r="O21" t="e">
        <f t="shared" si="1"/>
        <v>#N/A</v>
      </c>
    </row>
    <row r="22" spans="1:15" ht="16.2" thickBot="1">
      <c r="A22" s="121" t="s">
        <v>2107</v>
      </c>
      <c r="B22" s="121">
        <v>0</v>
      </c>
      <c r="C22" s="121">
        <v>0</v>
      </c>
      <c r="D22" s="121">
        <v>0</v>
      </c>
      <c r="E22" s="121">
        <v>0</v>
      </c>
      <c r="F22" s="121">
        <v>0</v>
      </c>
      <c r="G22" s="121">
        <v>0</v>
      </c>
      <c r="H22" s="121">
        <v>0</v>
      </c>
      <c r="I22" t="e">
        <f t="shared" si="0"/>
        <v>#N/A</v>
      </c>
      <c r="L22" s="113" t="s">
        <v>280</v>
      </c>
      <c r="M22" s="113" t="s">
        <v>1918</v>
      </c>
      <c r="N22" s="113" t="s">
        <v>1919</v>
      </c>
      <c r="O22">
        <f t="shared" si="1"/>
        <v>0</v>
      </c>
    </row>
    <row r="23" spans="1:15" ht="16.2" hidden="1" thickBot="1">
      <c r="A23" s="121" t="s">
        <v>436</v>
      </c>
      <c r="B23" s="121">
        <v>65158697</v>
      </c>
      <c r="C23" s="121">
        <v>65158697</v>
      </c>
      <c r="D23" s="121">
        <v>65158697</v>
      </c>
      <c r="E23" s="121">
        <v>65158697</v>
      </c>
      <c r="F23" s="121">
        <v>65158697</v>
      </c>
      <c r="G23" s="121">
        <v>65158697</v>
      </c>
      <c r="H23" s="121">
        <v>65158697</v>
      </c>
      <c r="I23" t="str">
        <f t="shared" si="0"/>
        <v>Avlbl_fr_sl_Fnncl_Assts</v>
      </c>
      <c r="L23" s="113" t="s">
        <v>281</v>
      </c>
      <c r="M23" s="113" t="s">
        <v>1922</v>
      </c>
      <c r="N23" s="113" t="s">
        <v>1923</v>
      </c>
      <c r="O23">
        <f t="shared" si="1"/>
        <v>130386760</v>
      </c>
    </row>
    <row r="24" spans="1:15" ht="16.2" hidden="1" thickBot="1">
      <c r="A24" s="121" t="s">
        <v>437</v>
      </c>
      <c r="B24" s="121">
        <v>0</v>
      </c>
      <c r="C24" s="121">
        <v>0</v>
      </c>
      <c r="D24" s="121">
        <v>0</v>
      </c>
      <c r="E24" s="121">
        <v>0</v>
      </c>
      <c r="F24" s="121">
        <v>0</v>
      </c>
      <c r="G24" s="121">
        <v>0</v>
      </c>
      <c r="H24" s="121">
        <v>0</v>
      </c>
      <c r="I24" t="str">
        <f t="shared" si="0"/>
        <v>Hld_t_mtrty_Invstmnts</v>
      </c>
      <c r="L24" s="115" t="s">
        <v>361</v>
      </c>
      <c r="M24" s="115" t="s">
        <v>1925</v>
      </c>
      <c r="N24" s="115" t="s">
        <v>1924</v>
      </c>
      <c r="O24">
        <f t="shared" si="1"/>
        <v>27731823336</v>
      </c>
    </row>
    <row r="25" spans="1:15" ht="16.2" hidden="1" thickBot="1">
      <c r="A25" s="121" t="s">
        <v>438</v>
      </c>
      <c r="B25" s="121">
        <v>3000000</v>
      </c>
      <c r="C25" s="121">
        <v>3000000</v>
      </c>
      <c r="D25" s="121">
        <v>3000000</v>
      </c>
      <c r="E25" s="121">
        <v>3000000</v>
      </c>
      <c r="F25" s="121">
        <v>0</v>
      </c>
      <c r="G25" s="121">
        <v>0</v>
      </c>
      <c r="H25" s="121">
        <v>0</v>
      </c>
      <c r="I25" t="str">
        <f t="shared" si="0"/>
        <v>Lng_trm_Rcvbls</v>
      </c>
      <c r="L25" s="113" t="s">
        <v>435</v>
      </c>
      <c r="M25" s="113" t="s">
        <v>1926</v>
      </c>
      <c r="N25" s="113" t="s">
        <v>1927</v>
      </c>
      <c r="O25" t="e">
        <f t="shared" si="1"/>
        <v>#N/A</v>
      </c>
    </row>
    <row r="26" spans="1:15" ht="16.2" hidden="1" thickBot="1">
      <c r="A26" s="121" t="s">
        <v>439</v>
      </c>
      <c r="B26" s="121">
        <v>19184215848</v>
      </c>
      <c r="C26" s="121">
        <v>20893397474</v>
      </c>
      <c r="D26" s="121">
        <v>20024763725</v>
      </c>
      <c r="E26" s="121">
        <v>19334512433</v>
      </c>
      <c r="F26" s="121">
        <v>18704541970</v>
      </c>
      <c r="G26" s="121">
        <v>18538874624</v>
      </c>
      <c r="H26" s="121">
        <v>18894075129</v>
      </c>
      <c r="I26" t="str">
        <f t="shared" si="0"/>
        <v>Lng_trm_Eqty_Rcvbls</v>
      </c>
      <c r="L26" s="113" t="s">
        <v>436</v>
      </c>
      <c r="M26" s="113" t="s">
        <v>1928</v>
      </c>
      <c r="N26" s="113" t="s">
        <v>1930</v>
      </c>
      <c r="O26">
        <f t="shared" si="1"/>
        <v>65158697</v>
      </c>
    </row>
    <row r="27" spans="1:15" ht="16.2" hidden="1" thickBot="1">
      <c r="A27" s="121" t="s">
        <v>440</v>
      </c>
      <c r="B27" s="121">
        <v>0</v>
      </c>
      <c r="C27" s="121">
        <v>0</v>
      </c>
      <c r="D27" s="121">
        <v>0</v>
      </c>
      <c r="E27" s="121">
        <v>0</v>
      </c>
      <c r="F27" s="121">
        <v>0</v>
      </c>
      <c r="G27" s="121">
        <v>0</v>
      </c>
      <c r="H27" s="121">
        <v>0</v>
      </c>
      <c r="I27" t="str">
        <f t="shared" si="0"/>
        <v>Invnstmnt_Prpnrty</v>
      </c>
      <c r="L27" s="113" t="s">
        <v>437</v>
      </c>
      <c r="M27" s="113" t="s">
        <v>1929</v>
      </c>
      <c r="N27" s="113" t="s">
        <v>1931</v>
      </c>
      <c r="O27">
        <f t="shared" si="1"/>
        <v>0</v>
      </c>
    </row>
    <row r="28" spans="1:15" ht="16.2" thickBot="1">
      <c r="A28" s="121" t="s">
        <v>2108</v>
      </c>
      <c r="B28" s="121">
        <v>68698816712</v>
      </c>
      <c r="C28" s="121">
        <v>68403057722</v>
      </c>
      <c r="D28" s="121">
        <v>69589444768</v>
      </c>
      <c r="E28" s="121">
        <v>70714240844</v>
      </c>
      <c r="F28" s="121">
        <v>67475233015</v>
      </c>
      <c r="G28" s="121">
        <v>68116779254</v>
      </c>
      <c r="H28" s="121">
        <v>69137648496</v>
      </c>
      <c r="I28" t="e">
        <f t="shared" si="0"/>
        <v>#N/A</v>
      </c>
      <c r="L28" s="113" t="s">
        <v>438</v>
      </c>
      <c r="M28" s="113" t="s">
        <v>1932</v>
      </c>
      <c r="N28" s="113" t="s">
        <v>1933</v>
      </c>
      <c r="O28">
        <f t="shared" si="1"/>
        <v>3000000</v>
      </c>
    </row>
    <row r="29" spans="1:15" ht="16.2" hidden="1" thickBot="1">
      <c r="A29" s="121" t="s">
        <v>442</v>
      </c>
      <c r="B29" s="121">
        <v>4215703231</v>
      </c>
      <c r="C29" s="121">
        <v>3851652442</v>
      </c>
      <c r="D29" s="121">
        <v>3289716242</v>
      </c>
      <c r="E29" s="121">
        <v>2356979372</v>
      </c>
      <c r="F29" s="121">
        <v>6554346607</v>
      </c>
      <c r="G29" s="121">
        <v>5021800936</v>
      </c>
      <c r="H29" s="121">
        <v>4972884287</v>
      </c>
      <c r="I29" t="str">
        <f t="shared" si="0"/>
        <v>Cnstrctn_In_Prcss</v>
      </c>
      <c r="L29" s="113" t="s">
        <v>439</v>
      </c>
      <c r="M29" s="113" t="s">
        <v>1934</v>
      </c>
      <c r="N29" s="113" t="s">
        <v>1935</v>
      </c>
      <c r="O29">
        <f t="shared" si="1"/>
        <v>19184215848</v>
      </c>
    </row>
    <row r="30" spans="1:15" ht="16.2" hidden="1" thickBot="1">
      <c r="A30" s="121" t="s">
        <v>283</v>
      </c>
      <c r="B30" s="121">
        <v>0</v>
      </c>
      <c r="C30" s="121">
        <v>0</v>
      </c>
      <c r="D30" s="121">
        <v>0</v>
      </c>
      <c r="E30" s="121">
        <v>0</v>
      </c>
      <c r="F30" s="121">
        <v>0</v>
      </c>
      <c r="G30" s="121">
        <v>0</v>
      </c>
      <c r="H30" s="121">
        <v>0</v>
      </c>
      <c r="I30" t="str">
        <f t="shared" si="0"/>
        <v>Engnr_Mtrls</v>
      </c>
      <c r="L30" s="113" t="s">
        <v>440</v>
      </c>
      <c r="M30" s="113" t="s">
        <v>1936</v>
      </c>
      <c r="N30" s="113" t="s">
        <v>1937</v>
      </c>
      <c r="O30">
        <f t="shared" si="1"/>
        <v>0</v>
      </c>
    </row>
    <row r="31" spans="1:15" ht="16.2" hidden="1" thickBot="1">
      <c r="A31" s="121" t="s">
        <v>284</v>
      </c>
      <c r="B31" s="121">
        <v>0</v>
      </c>
      <c r="C31" s="121">
        <v>0</v>
      </c>
      <c r="D31" s="121">
        <v>0</v>
      </c>
      <c r="E31" s="121">
        <v>0</v>
      </c>
      <c r="F31" s="121">
        <v>25870811</v>
      </c>
      <c r="G31" s="121">
        <v>17493176</v>
      </c>
      <c r="H31" s="121">
        <v>0</v>
      </c>
      <c r="I31" t="str">
        <f t="shared" si="0"/>
        <v>Dspsl_Of_Fxd_Assnts</v>
      </c>
      <c r="L31" s="113" t="s">
        <v>441</v>
      </c>
      <c r="M31" s="113" t="s">
        <v>1938</v>
      </c>
      <c r="N31" s="113" t="s">
        <v>1939</v>
      </c>
      <c r="O31" t="e">
        <f t="shared" si="1"/>
        <v>#N/A</v>
      </c>
    </row>
    <row r="32" spans="1:15" ht="16.2" hidden="1" thickBot="1">
      <c r="A32" s="121" t="s">
        <v>443</v>
      </c>
      <c r="B32" s="121">
        <v>0</v>
      </c>
      <c r="C32" s="121">
        <v>0</v>
      </c>
      <c r="D32" s="121">
        <v>0</v>
      </c>
      <c r="E32" s="121">
        <v>0</v>
      </c>
      <c r="F32" s="121">
        <v>0</v>
      </c>
      <c r="G32" s="121">
        <v>0</v>
      </c>
      <c r="H32" s="121">
        <v>0</v>
      </c>
      <c r="I32" t="str">
        <f t="shared" si="0"/>
        <v>Prdctv_Blgcl_Assts</v>
      </c>
      <c r="L32" s="113" t="s">
        <v>442</v>
      </c>
      <c r="M32" s="113" t="s">
        <v>1940</v>
      </c>
      <c r="N32" s="113" t="s">
        <v>1941</v>
      </c>
      <c r="O32">
        <f t="shared" si="1"/>
        <v>4215703231</v>
      </c>
    </row>
    <row r="33" spans="1:15" ht="16.2" thickBot="1">
      <c r="A33" s="121" t="s">
        <v>1679</v>
      </c>
      <c r="B33" s="121">
        <v>0</v>
      </c>
      <c r="C33" s="121">
        <v>0</v>
      </c>
      <c r="D33" s="121">
        <v>0</v>
      </c>
      <c r="E33" s="121">
        <v>0</v>
      </c>
      <c r="F33" s="121">
        <v>0</v>
      </c>
      <c r="G33" s="121">
        <v>0</v>
      </c>
      <c r="H33" s="121">
        <v>0</v>
      </c>
      <c r="I33" t="e">
        <f t="shared" si="0"/>
        <v>#N/A</v>
      </c>
      <c r="L33" s="113" t="s">
        <v>283</v>
      </c>
      <c r="M33" s="113" t="s">
        <v>1942</v>
      </c>
      <c r="N33" s="113" t="s">
        <v>1943</v>
      </c>
      <c r="O33">
        <f t="shared" si="1"/>
        <v>0</v>
      </c>
    </row>
    <row r="34" spans="1:15" ht="16.2" hidden="1" thickBot="1">
      <c r="A34" s="121" t="s">
        <v>444</v>
      </c>
      <c r="B34" s="121">
        <v>0</v>
      </c>
      <c r="C34" s="121">
        <v>0</v>
      </c>
      <c r="D34" s="121">
        <v>0</v>
      </c>
      <c r="E34" s="121">
        <v>0</v>
      </c>
      <c r="F34" s="121">
        <v>0</v>
      </c>
      <c r="G34" s="121">
        <v>0</v>
      </c>
      <c r="H34" s="121">
        <v>0</v>
      </c>
      <c r="I34" t="str">
        <f t="shared" si="0"/>
        <v>Ol_And_Gs_Assts</v>
      </c>
      <c r="L34" s="113" t="s">
        <v>1944</v>
      </c>
      <c r="M34" s="113" t="s">
        <v>1945</v>
      </c>
      <c r="N34" s="113" t="s">
        <v>1946</v>
      </c>
      <c r="O34">
        <f t="shared" si="1"/>
        <v>0</v>
      </c>
    </row>
    <row r="35" spans="1:15" ht="16.2" hidden="1" thickBot="1">
      <c r="A35" s="121" t="s">
        <v>445</v>
      </c>
      <c r="B35" s="121">
        <v>5585812656</v>
      </c>
      <c r="C35" s="121">
        <v>5632945435</v>
      </c>
      <c r="D35" s="121">
        <v>4473588207</v>
      </c>
      <c r="E35" s="121">
        <v>4503874335</v>
      </c>
      <c r="F35" s="121">
        <v>3934432413</v>
      </c>
      <c r="G35" s="121">
        <v>3962843096</v>
      </c>
      <c r="H35" s="121">
        <v>3991291816</v>
      </c>
      <c r="I35" t="str">
        <f t="shared" si="0"/>
        <v>Intngbl_Assts</v>
      </c>
      <c r="L35" s="113" t="s">
        <v>1947</v>
      </c>
      <c r="M35" s="113" t="s">
        <v>1948</v>
      </c>
      <c r="N35" s="113" t="s">
        <v>1949</v>
      </c>
      <c r="O35">
        <f t="shared" si="1"/>
        <v>0</v>
      </c>
    </row>
    <row r="36" spans="1:15" ht="16.2" hidden="1" thickBot="1">
      <c r="A36" s="121" t="s">
        <v>285</v>
      </c>
      <c r="B36" s="121">
        <v>47878302</v>
      </c>
      <c r="C36" s="121">
        <v>31669811</v>
      </c>
      <c r="D36" s="121">
        <v>20864151</v>
      </c>
      <c r="E36" s="121">
        <v>16471698</v>
      </c>
      <c r="F36" s="121">
        <v>0</v>
      </c>
      <c r="G36" s="121">
        <v>0</v>
      </c>
      <c r="H36" s="121">
        <v>0</v>
      </c>
      <c r="I36" t="str">
        <f t="shared" si="0"/>
        <v>R_D_Expnss</v>
      </c>
      <c r="L36" s="113" t="s">
        <v>444</v>
      </c>
      <c r="M36" s="113" t="s">
        <v>1950</v>
      </c>
      <c r="N36" s="113" t="s">
        <v>1951</v>
      </c>
      <c r="O36">
        <f t="shared" si="1"/>
        <v>0</v>
      </c>
    </row>
    <row r="37" spans="1:15" ht="16.2" hidden="1" thickBot="1">
      <c r="A37" s="121" t="s">
        <v>446</v>
      </c>
      <c r="B37" s="121">
        <v>0</v>
      </c>
      <c r="C37" s="121">
        <v>0</v>
      </c>
      <c r="D37" s="121">
        <v>0</v>
      </c>
      <c r="E37" s="121">
        <v>0</v>
      </c>
      <c r="F37" s="121">
        <v>0</v>
      </c>
      <c r="G37" s="121">
        <v>0</v>
      </c>
      <c r="H37" s="121">
        <v>0</v>
      </c>
      <c r="I37" t="str">
        <f t="shared" si="0"/>
        <v>goodwill</v>
      </c>
      <c r="L37" s="113" t="s">
        <v>445</v>
      </c>
      <c r="M37" s="113" t="s">
        <v>1952</v>
      </c>
      <c r="N37" s="113" t="s">
        <v>1953</v>
      </c>
      <c r="O37">
        <f t="shared" si="1"/>
        <v>5585812656</v>
      </c>
    </row>
    <row r="38" spans="1:15" ht="16.2" hidden="1" thickBot="1">
      <c r="A38" s="121" t="s">
        <v>286</v>
      </c>
      <c r="B38" s="121">
        <v>58178771</v>
      </c>
      <c r="C38" s="121">
        <v>20153870</v>
      </c>
      <c r="D38" s="121">
        <v>2398348</v>
      </c>
      <c r="E38" s="121">
        <v>1811288</v>
      </c>
      <c r="F38" s="121">
        <v>4715682</v>
      </c>
      <c r="G38" s="121">
        <v>4031268</v>
      </c>
      <c r="H38" s="121">
        <v>3711716</v>
      </c>
      <c r="I38" t="str">
        <f t="shared" si="0"/>
        <v>Lng_trm_Dfrrd_Expns</v>
      </c>
      <c r="L38" s="113" t="s">
        <v>285</v>
      </c>
      <c r="M38" s="113" t="s">
        <v>2096</v>
      </c>
      <c r="N38" s="113" t="s">
        <v>2095</v>
      </c>
      <c r="O38">
        <f t="shared" si="1"/>
        <v>47878302</v>
      </c>
    </row>
    <row r="39" spans="1:15" ht="16.2" hidden="1" thickBot="1">
      <c r="A39" s="121" t="s">
        <v>287</v>
      </c>
      <c r="B39" s="121">
        <v>1355401674</v>
      </c>
      <c r="C39" s="121">
        <v>1356805200</v>
      </c>
      <c r="D39" s="121">
        <v>1291864008</v>
      </c>
      <c r="E39" s="121">
        <v>1292134859</v>
      </c>
      <c r="F39" s="121">
        <v>1262318906</v>
      </c>
      <c r="G39" s="121">
        <v>1263791968</v>
      </c>
      <c r="H39" s="121">
        <v>1244527027</v>
      </c>
      <c r="I39" t="str">
        <f t="shared" si="0"/>
        <v>Dfrrd_Tx_Assts</v>
      </c>
      <c r="L39" s="113" t="s">
        <v>446</v>
      </c>
      <c r="M39" s="113" t="s">
        <v>1954</v>
      </c>
      <c r="N39" s="113" t="s">
        <v>1954</v>
      </c>
      <c r="O39">
        <f t="shared" si="1"/>
        <v>0</v>
      </c>
    </row>
    <row r="40" spans="1:15" ht="16.2" hidden="1" thickBot="1">
      <c r="A40" s="121" t="s">
        <v>288</v>
      </c>
      <c r="B40" s="121">
        <v>2123538089</v>
      </c>
      <c r="C40" s="121">
        <v>1992239254</v>
      </c>
      <c r="D40" s="121">
        <v>2940782562</v>
      </c>
      <c r="E40" s="121">
        <v>3084913161</v>
      </c>
      <c r="F40" s="121">
        <v>1119838100</v>
      </c>
      <c r="G40" s="121">
        <v>442027940</v>
      </c>
      <c r="H40" s="121">
        <v>419378302</v>
      </c>
      <c r="I40" t="str">
        <f t="shared" si="0"/>
        <v>Othr_Nn_crrnt_Assts</v>
      </c>
      <c r="L40" s="113" t="s">
        <v>286</v>
      </c>
      <c r="M40" s="113" t="s">
        <v>1955</v>
      </c>
      <c r="N40" s="113" t="s">
        <v>1956</v>
      </c>
      <c r="O40">
        <f t="shared" si="1"/>
        <v>58178771</v>
      </c>
    </row>
    <row r="41" spans="1:15" ht="16.2" hidden="1" thickBot="1">
      <c r="A41" s="121" t="s">
        <v>289</v>
      </c>
      <c r="B41" s="121">
        <v>101337703980</v>
      </c>
      <c r="C41" s="121">
        <v>102250079905</v>
      </c>
      <c r="D41" s="121">
        <v>101701580708</v>
      </c>
      <c r="E41" s="121">
        <v>101373096687</v>
      </c>
      <c r="F41" s="121">
        <v>99146456201</v>
      </c>
      <c r="G41" s="121">
        <v>97432800959</v>
      </c>
      <c r="H41" s="121">
        <v>98728675470</v>
      </c>
      <c r="I41" t="str">
        <f t="shared" si="0"/>
        <v>Ttl_Nn_crrnt_Assts</v>
      </c>
      <c r="L41" s="113" t="s">
        <v>287</v>
      </c>
      <c r="M41" s="113" t="s">
        <v>1957</v>
      </c>
      <c r="N41" s="113" t="s">
        <v>1958</v>
      </c>
      <c r="O41">
        <f t="shared" si="1"/>
        <v>1355401674</v>
      </c>
    </row>
    <row r="42" spans="1:15" ht="16.2" hidden="1" thickBot="1">
      <c r="A42" s="121" t="s">
        <v>290</v>
      </c>
      <c r="B42" s="121">
        <v>129069527316</v>
      </c>
      <c r="C42" s="121">
        <v>121285792564</v>
      </c>
      <c r="D42" s="121">
        <v>127705640240</v>
      </c>
      <c r="E42" s="121">
        <v>123483133490</v>
      </c>
      <c r="F42" s="121">
        <v>119307675285</v>
      </c>
      <c r="G42" s="121">
        <v>122286850040</v>
      </c>
      <c r="H42" s="121">
        <v>113251618676</v>
      </c>
      <c r="I42" t="str">
        <f t="shared" si="0"/>
        <v>Ttl_Assts</v>
      </c>
      <c r="L42" s="113" t="s">
        <v>288</v>
      </c>
      <c r="M42" s="113" t="s">
        <v>1959</v>
      </c>
      <c r="N42" s="113" t="s">
        <v>1960</v>
      </c>
      <c r="O42">
        <f t="shared" si="1"/>
        <v>2123538089</v>
      </c>
    </row>
    <row r="43" spans="1:15" ht="16.2" thickBot="1">
      <c r="A43" s="121" t="s">
        <v>2109</v>
      </c>
      <c r="I43" t="e">
        <f t="shared" si="0"/>
        <v>#N/A</v>
      </c>
      <c r="L43" s="115" t="s">
        <v>289</v>
      </c>
      <c r="M43" s="115" t="s">
        <v>1961</v>
      </c>
      <c r="N43" s="115" t="s">
        <v>1962</v>
      </c>
      <c r="O43">
        <f t="shared" si="1"/>
        <v>101337703980</v>
      </c>
    </row>
    <row r="44" spans="1:15" ht="16.2" hidden="1" thickBot="1">
      <c r="A44" s="121" t="s">
        <v>2122</v>
      </c>
      <c r="B44" s="121">
        <v>0</v>
      </c>
      <c r="C44" s="121">
        <v>0</v>
      </c>
      <c r="D44" s="121">
        <v>0</v>
      </c>
      <c r="E44" s="121">
        <v>0</v>
      </c>
      <c r="F44" s="121">
        <v>0</v>
      </c>
      <c r="G44" s="121">
        <v>0</v>
      </c>
      <c r="H44" s="121">
        <v>0</v>
      </c>
      <c r="I44" t="str">
        <f t="shared" si="0"/>
        <v>Shrt_trm_Ln</v>
      </c>
      <c r="L44" s="115" t="s">
        <v>290</v>
      </c>
      <c r="M44" s="115" t="s">
        <v>1963</v>
      </c>
      <c r="N44" s="115" t="s">
        <v>1964</v>
      </c>
      <c r="O44">
        <f t="shared" si="1"/>
        <v>129069527316</v>
      </c>
    </row>
    <row r="45" spans="1:15" ht="16.2" thickBot="1">
      <c r="A45" s="121" t="s">
        <v>1705</v>
      </c>
      <c r="B45" s="121">
        <v>0</v>
      </c>
      <c r="C45" s="121">
        <v>0</v>
      </c>
      <c r="D45" s="121">
        <v>0</v>
      </c>
      <c r="E45" s="121">
        <v>0</v>
      </c>
      <c r="F45" s="121">
        <v>0</v>
      </c>
      <c r="G45" s="121">
        <v>0</v>
      </c>
      <c r="H45" s="121">
        <v>0</v>
      </c>
      <c r="I45" t="e">
        <f t="shared" si="0"/>
        <v>#N/A</v>
      </c>
      <c r="L45" s="113" t="s">
        <v>2121</v>
      </c>
      <c r="M45" s="113" t="s">
        <v>1965</v>
      </c>
      <c r="N45" s="113" t="s">
        <v>1966</v>
      </c>
      <c r="O45">
        <f t="shared" si="1"/>
        <v>0</v>
      </c>
    </row>
    <row r="46" spans="1:15" ht="16.2" hidden="1" thickBot="1">
      <c r="A46" s="121" t="s">
        <v>295</v>
      </c>
      <c r="B46" s="121">
        <v>0</v>
      </c>
      <c r="C46" s="121">
        <v>0</v>
      </c>
      <c r="D46" s="121">
        <v>54600000</v>
      </c>
      <c r="E46" s="121">
        <v>31400000</v>
      </c>
      <c r="F46" s="121">
        <v>0</v>
      </c>
      <c r="G46" s="121">
        <v>0</v>
      </c>
      <c r="H46" s="121">
        <v>0</v>
      </c>
      <c r="I46" t="str">
        <f t="shared" si="0"/>
        <v>Blls_Pybl</v>
      </c>
      <c r="L46" s="113" t="s">
        <v>2123</v>
      </c>
      <c r="M46" s="113" t="s">
        <v>1967</v>
      </c>
      <c r="N46" s="113" t="s">
        <v>1968</v>
      </c>
      <c r="O46" t="e">
        <f t="shared" si="1"/>
        <v>#N/A</v>
      </c>
    </row>
    <row r="47" spans="1:15" ht="16.2" hidden="1" thickBot="1">
      <c r="A47" s="121" t="s">
        <v>296</v>
      </c>
      <c r="B47" s="121">
        <v>3761958429</v>
      </c>
      <c r="C47" s="121">
        <v>3381107574</v>
      </c>
      <c r="D47" s="121">
        <v>4350992013</v>
      </c>
      <c r="E47" s="121">
        <v>3228153659</v>
      </c>
      <c r="F47" s="121">
        <v>3567332225</v>
      </c>
      <c r="G47" s="121">
        <v>3090282030</v>
      </c>
      <c r="H47" s="121">
        <v>1298839920</v>
      </c>
      <c r="I47" t="str">
        <f t="shared" si="0"/>
        <v>Accnts_Pybl</v>
      </c>
      <c r="L47" s="113" t="s">
        <v>292</v>
      </c>
      <c r="M47" s="113" t="s">
        <v>1969</v>
      </c>
      <c r="N47" s="113" t="s">
        <v>1970</v>
      </c>
      <c r="O47" t="e">
        <f t="shared" si="1"/>
        <v>#N/A</v>
      </c>
    </row>
    <row r="48" spans="1:15" ht="16.2" hidden="1" thickBot="1">
      <c r="A48" s="121" t="s">
        <v>297</v>
      </c>
      <c r="B48" s="121">
        <v>2525087537</v>
      </c>
      <c r="C48" s="121">
        <v>1002100067</v>
      </c>
      <c r="D48" s="121">
        <v>1062210133</v>
      </c>
      <c r="E48" s="121">
        <v>1274584235</v>
      </c>
      <c r="F48" s="121">
        <v>1730234168</v>
      </c>
      <c r="G48" s="121">
        <v>604606717</v>
      </c>
      <c r="H48" s="121">
        <v>660414775</v>
      </c>
      <c r="I48" t="str">
        <f t="shared" si="0"/>
        <v>Accnt_Rcvd_In_Advnc</v>
      </c>
      <c r="L48" s="113" t="s">
        <v>293</v>
      </c>
      <c r="M48" s="113" t="s">
        <v>1971</v>
      </c>
      <c r="N48" s="113" t="s">
        <v>1972</v>
      </c>
      <c r="O48" t="e">
        <f t="shared" si="1"/>
        <v>#N/A</v>
      </c>
    </row>
    <row r="49" spans="1:15" ht="16.2" hidden="1" thickBot="1">
      <c r="A49" s="121" t="s">
        <v>299</v>
      </c>
      <c r="B49" s="121">
        <v>0</v>
      </c>
      <c r="C49" s="121">
        <v>0</v>
      </c>
      <c r="D49" s="121">
        <v>0</v>
      </c>
      <c r="E49" s="121">
        <v>0</v>
      </c>
      <c r="F49" s="121">
        <v>0</v>
      </c>
      <c r="G49" s="121">
        <v>0</v>
      </c>
      <c r="H49" s="121">
        <v>0</v>
      </c>
      <c r="I49" t="str">
        <f t="shared" si="0"/>
        <v>Hndlng_Fe_And_Cmmssn</v>
      </c>
      <c r="L49" s="113" t="s">
        <v>384</v>
      </c>
      <c r="M49" s="113" t="s">
        <v>1973</v>
      </c>
      <c r="N49" s="113" t="s">
        <v>1974</v>
      </c>
      <c r="O49" t="e">
        <f t="shared" si="1"/>
        <v>#N/A</v>
      </c>
    </row>
    <row r="50" spans="1:15" ht="16.2" hidden="1" thickBot="1">
      <c r="A50" s="121" t="s">
        <v>300</v>
      </c>
      <c r="B50" s="121">
        <v>871997590</v>
      </c>
      <c r="C50" s="121">
        <v>952136690</v>
      </c>
      <c r="D50" s="121">
        <v>789064149</v>
      </c>
      <c r="E50" s="121">
        <v>786987706</v>
      </c>
      <c r="F50" s="121">
        <v>754416528</v>
      </c>
      <c r="G50" s="121">
        <v>802530769</v>
      </c>
      <c r="H50" s="121">
        <v>778578178</v>
      </c>
      <c r="I50" t="str">
        <f t="shared" si="0"/>
        <v>Emply_Bnfts_Pybl</v>
      </c>
      <c r="L50" s="113" t="s">
        <v>294</v>
      </c>
      <c r="M50" s="113" t="s">
        <v>1975</v>
      </c>
      <c r="N50" s="113" t="s">
        <v>1977</v>
      </c>
      <c r="O50" t="e">
        <f t="shared" si="1"/>
        <v>#N/A</v>
      </c>
    </row>
    <row r="51" spans="1:15" ht="16.2" hidden="1" thickBot="1">
      <c r="A51" s="121" t="s">
        <v>301</v>
      </c>
      <c r="B51" s="121">
        <v>2687183553</v>
      </c>
      <c r="C51" s="121">
        <v>1697429361</v>
      </c>
      <c r="D51" s="121">
        <v>1798658097</v>
      </c>
      <c r="E51" s="121">
        <v>1477957897</v>
      </c>
      <c r="F51" s="121">
        <v>618726519</v>
      </c>
      <c r="G51" s="121">
        <v>688284050</v>
      </c>
      <c r="H51" s="121">
        <v>1185867162</v>
      </c>
      <c r="I51" t="str">
        <f t="shared" si="0"/>
        <v>Txs_Pybl</v>
      </c>
      <c r="L51" s="113" t="s">
        <v>295</v>
      </c>
      <c r="M51" s="113" t="s">
        <v>1978</v>
      </c>
      <c r="N51" s="113" t="s">
        <v>1979</v>
      </c>
      <c r="O51">
        <f t="shared" si="1"/>
        <v>0</v>
      </c>
    </row>
    <row r="52" spans="1:15" ht="16.2" hidden="1" thickBot="1">
      <c r="A52" s="121" t="s">
        <v>302</v>
      </c>
      <c r="B52" s="121">
        <v>140160730</v>
      </c>
      <c r="C52" s="121">
        <v>100840182</v>
      </c>
      <c r="D52" s="121">
        <v>229155702</v>
      </c>
      <c r="E52" s="121">
        <v>147695803</v>
      </c>
      <c r="F52" s="121">
        <v>188013334</v>
      </c>
      <c r="G52" s="121">
        <v>111175738</v>
      </c>
      <c r="H52" s="121">
        <v>43333334</v>
      </c>
      <c r="I52" t="str">
        <f t="shared" si="0"/>
        <v>Intrst_Pybl</v>
      </c>
      <c r="L52" s="113" t="s">
        <v>1980</v>
      </c>
      <c r="M52" s="113" t="s">
        <v>1981</v>
      </c>
      <c r="N52" s="113" t="s">
        <v>1982</v>
      </c>
      <c r="O52">
        <f t="shared" si="1"/>
        <v>3761958429</v>
      </c>
    </row>
    <row r="53" spans="1:15" ht="16.2" hidden="1" thickBot="1">
      <c r="A53" s="121" t="s">
        <v>303</v>
      </c>
      <c r="B53" s="121">
        <v>2276649</v>
      </c>
      <c r="C53" s="121">
        <v>5276649</v>
      </c>
      <c r="D53" s="121">
        <v>5276649</v>
      </c>
      <c r="E53" s="121">
        <v>5276649</v>
      </c>
      <c r="F53" s="121">
        <v>5276649</v>
      </c>
      <c r="G53" s="121">
        <v>6695332820</v>
      </c>
      <c r="H53" s="121">
        <v>5276649</v>
      </c>
      <c r="I53" t="str">
        <f t="shared" si="0"/>
        <v>Dvdnd_Pybl</v>
      </c>
      <c r="L53" s="113" t="s">
        <v>1983</v>
      </c>
      <c r="M53" s="113" t="s">
        <v>1984</v>
      </c>
      <c r="N53" s="113" t="s">
        <v>1985</v>
      </c>
      <c r="O53">
        <f t="shared" si="1"/>
        <v>2525087537</v>
      </c>
    </row>
    <row r="54" spans="1:15" ht="16.2" hidden="1" thickBot="1">
      <c r="A54" s="121" t="s">
        <v>305</v>
      </c>
      <c r="B54" s="121">
        <v>4645922414</v>
      </c>
      <c r="C54" s="121">
        <v>3371284664</v>
      </c>
      <c r="D54" s="121">
        <v>3292219072</v>
      </c>
      <c r="E54" s="121">
        <v>3819508337</v>
      </c>
      <c r="F54" s="121">
        <v>3322203255</v>
      </c>
      <c r="G54" s="121">
        <v>4340421720</v>
      </c>
      <c r="H54" s="121">
        <v>4236023529</v>
      </c>
      <c r="I54" t="str">
        <f t="shared" si="0"/>
        <v>Othr_Accnt_Pybl</v>
      </c>
      <c r="L54" s="113" t="s">
        <v>298</v>
      </c>
      <c r="M54" s="113" t="s">
        <v>1986</v>
      </c>
      <c r="N54" s="113" t="s">
        <v>1987</v>
      </c>
      <c r="O54" t="e">
        <f t="shared" si="1"/>
        <v>#N/A</v>
      </c>
    </row>
    <row r="55" spans="1:15" ht="16.2" thickBot="1">
      <c r="A55" s="121" t="s">
        <v>2110</v>
      </c>
      <c r="B55" s="121">
        <v>0</v>
      </c>
      <c r="C55" s="121">
        <v>0</v>
      </c>
      <c r="D55" s="121">
        <v>0</v>
      </c>
      <c r="E55" s="121">
        <v>0</v>
      </c>
      <c r="F55" s="121">
        <v>0</v>
      </c>
      <c r="G55" s="121">
        <v>0</v>
      </c>
      <c r="H55" s="121">
        <v>0</v>
      </c>
      <c r="I55" t="e">
        <f t="shared" si="0"/>
        <v>#N/A</v>
      </c>
      <c r="L55" s="113" t="s">
        <v>299</v>
      </c>
      <c r="M55" s="113" t="s">
        <v>1988</v>
      </c>
      <c r="N55" s="113" t="s">
        <v>1989</v>
      </c>
      <c r="O55">
        <f t="shared" si="1"/>
        <v>0</v>
      </c>
    </row>
    <row r="56" spans="1:15" ht="16.2" thickBot="1">
      <c r="A56" s="121" t="s">
        <v>2111</v>
      </c>
      <c r="B56" s="121">
        <v>0</v>
      </c>
      <c r="C56" s="121">
        <v>0</v>
      </c>
      <c r="D56" s="121">
        <v>0</v>
      </c>
      <c r="E56" s="121">
        <v>0</v>
      </c>
      <c r="F56" s="121">
        <v>0</v>
      </c>
      <c r="G56" s="121">
        <v>0</v>
      </c>
      <c r="H56" s="121">
        <v>0</v>
      </c>
      <c r="I56" t="e">
        <f t="shared" si="0"/>
        <v>#N/A</v>
      </c>
      <c r="L56" s="113" t="s">
        <v>300</v>
      </c>
      <c r="M56" s="113" t="s">
        <v>1990</v>
      </c>
      <c r="N56" s="113" t="s">
        <v>1991</v>
      </c>
      <c r="O56">
        <f t="shared" si="1"/>
        <v>871997590</v>
      </c>
    </row>
    <row r="57" spans="1:15" ht="16.2" thickBot="1">
      <c r="A57" s="121" t="s">
        <v>2112</v>
      </c>
      <c r="B57" s="121">
        <v>0</v>
      </c>
      <c r="C57" s="121">
        <v>0</v>
      </c>
      <c r="D57" s="121">
        <v>0</v>
      </c>
      <c r="E57" s="121">
        <v>0</v>
      </c>
      <c r="F57" s="121">
        <v>0</v>
      </c>
      <c r="G57" s="121">
        <v>0</v>
      </c>
      <c r="H57" s="121">
        <v>0</v>
      </c>
      <c r="I57" t="e">
        <f t="shared" si="0"/>
        <v>#N/A</v>
      </c>
      <c r="L57" s="113" t="s">
        <v>301</v>
      </c>
      <c r="M57" s="113" t="s">
        <v>1992</v>
      </c>
      <c r="N57" s="113" t="s">
        <v>1993</v>
      </c>
      <c r="O57">
        <f t="shared" si="1"/>
        <v>2687183553</v>
      </c>
    </row>
    <row r="58" spans="1:15" ht="16.2" hidden="1" thickBot="1">
      <c r="A58" s="121" t="s">
        <v>309</v>
      </c>
      <c r="B58" s="121">
        <v>48333000</v>
      </c>
      <c r="C58" s="121">
        <v>46333000</v>
      </c>
      <c r="D58" s="121">
        <v>83046000</v>
      </c>
      <c r="E58" s="121">
        <v>88246000</v>
      </c>
      <c r="F58" s="121">
        <v>63546000</v>
      </c>
      <c r="G58" s="121">
        <v>63546000</v>
      </c>
      <c r="H58" s="121">
        <v>34533000</v>
      </c>
      <c r="I58" t="str">
        <f t="shared" si="0"/>
        <v>Nn_crnt_Lblts_Ds_Wthn_On_Yr</v>
      </c>
      <c r="L58" s="113" t="s">
        <v>1994</v>
      </c>
      <c r="M58" s="113" t="s">
        <v>1995</v>
      </c>
      <c r="N58" s="113" t="s">
        <v>1996</v>
      </c>
      <c r="O58">
        <f t="shared" si="1"/>
        <v>140160730</v>
      </c>
    </row>
    <row r="59" spans="1:15" ht="16.2" hidden="1" thickBot="1">
      <c r="A59" s="121" t="s">
        <v>310</v>
      </c>
      <c r="B59" s="121">
        <v>5000000000</v>
      </c>
      <c r="C59" s="121">
        <v>5000000000</v>
      </c>
      <c r="D59" s="121">
        <v>11000000000</v>
      </c>
      <c r="E59" s="121">
        <v>11000000000</v>
      </c>
      <c r="F59" s="121">
        <v>10000000000</v>
      </c>
      <c r="G59" s="121">
        <v>10000000000</v>
      </c>
      <c r="H59" s="121">
        <v>4000000000</v>
      </c>
      <c r="I59" t="str">
        <f t="shared" si="0"/>
        <v>Othr_Crrnt_Lnlts</v>
      </c>
      <c r="L59" s="113" t="s">
        <v>1997</v>
      </c>
      <c r="M59" s="113" t="s">
        <v>1998</v>
      </c>
      <c r="N59" s="113" t="s">
        <v>1999</v>
      </c>
      <c r="O59">
        <f t="shared" si="1"/>
        <v>2276649</v>
      </c>
    </row>
    <row r="60" spans="1:15" ht="16.2" hidden="1" thickBot="1">
      <c r="A60" s="121" t="s">
        <v>311</v>
      </c>
      <c r="B60" s="121">
        <v>19682919902</v>
      </c>
      <c r="C60" s="121">
        <v>15556508187</v>
      </c>
      <c r="D60" s="121">
        <v>22665221815</v>
      </c>
      <c r="E60" s="121">
        <v>21859810286</v>
      </c>
      <c r="F60" s="121">
        <v>20249748678</v>
      </c>
      <c r="G60" s="121">
        <v>26396179844</v>
      </c>
      <c r="H60" s="121">
        <v>12242866547</v>
      </c>
      <c r="I60" t="str">
        <f t="shared" si="0"/>
        <v>Ttl_Crrnt_Lblts</v>
      </c>
      <c r="L60" s="113" t="s">
        <v>2000</v>
      </c>
      <c r="M60" s="113" t="s">
        <v>2001</v>
      </c>
      <c r="N60" s="113" t="s">
        <v>2002</v>
      </c>
      <c r="O60">
        <f t="shared" si="1"/>
        <v>4645922414</v>
      </c>
    </row>
    <row r="61" spans="1:15" ht="16.2" thickBot="1">
      <c r="A61" s="121" t="s">
        <v>2113</v>
      </c>
      <c r="I61" t="e">
        <f t="shared" si="0"/>
        <v>#N/A</v>
      </c>
      <c r="L61" s="113" t="s">
        <v>306</v>
      </c>
      <c r="M61" s="113" t="s">
        <v>2003</v>
      </c>
      <c r="N61" s="113" t="s">
        <v>2004</v>
      </c>
      <c r="O61" t="e">
        <f t="shared" si="1"/>
        <v>#N/A</v>
      </c>
    </row>
    <row r="62" spans="1:15" ht="16.2" hidden="1" thickBot="1">
      <c r="A62" s="121" t="s">
        <v>312</v>
      </c>
      <c r="B62" s="121">
        <v>7247485000</v>
      </c>
      <c r="C62" s="121">
        <v>7249485000</v>
      </c>
      <c r="D62" s="121">
        <v>7258485000</v>
      </c>
      <c r="E62" s="121">
        <v>7037020000</v>
      </c>
      <c r="F62" s="121">
        <v>6918153000</v>
      </c>
      <c r="G62" s="121">
        <v>5543153000</v>
      </c>
      <c r="H62" s="121">
        <v>5590266000</v>
      </c>
      <c r="I62" t="str">
        <f t="shared" si="0"/>
        <v>Lng_trm_Ln</v>
      </c>
      <c r="L62" s="113" t="s">
        <v>2005</v>
      </c>
      <c r="M62" s="113" t="s">
        <v>2006</v>
      </c>
      <c r="N62" s="113" t="s">
        <v>2007</v>
      </c>
      <c r="O62" t="e">
        <f t="shared" si="1"/>
        <v>#N/A</v>
      </c>
    </row>
    <row r="63" spans="1:15" ht="16.2" hidden="1" thickBot="1">
      <c r="A63" s="121" t="s">
        <v>313</v>
      </c>
      <c r="B63" s="121">
        <v>0</v>
      </c>
      <c r="C63" s="121">
        <v>0</v>
      </c>
      <c r="D63" s="121">
        <v>0</v>
      </c>
      <c r="E63" s="121">
        <v>0</v>
      </c>
      <c r="F63" s="121">
        <v>0</v>
      </c>
      <c r="G63" s="121">
        <v>0</v>
      </c>
      <c r="H63" s="121">
        <v>0</v>
      </c>
      <c r="I63" t="str">
        <f t="shared" si="0"/>
        <v>Bnd_Pybl</v>
      </c>
      <c r="L63" s="113" t="s">
        <v>307</v>
      </c>
      <c r="M63" s="113" t="s">
        <v>2008</v>
      </c>
      <c r="N63" s="113" t="s">
        <v>2009</v>
      </c>
      <c r="O63" t="e">
        <f t="shared" si="1"/>
        <v>#N/A</v>
      </c>
    </row>
    <row r="64" spans="1:15" ht="16.2" hidden="1" thickBot="1">
      <c r="A64" s="121" t="s">
        <v>314</v>
      </c>
      <c r="B64" s="121">
        <v>203749787</v>
      </c>
      <c r="C64" s="121">
        <v>203676632</v>
      </c>
      <c r="D64" s="121">
        <v>203464648</v>
      </c>
      <c r="E64" s="121">
        <v>202800000</v>
      </c>
      <c r="F64" s="121">
        <v>0</v>
      </c>
      <c r="G64" s="121">
        <v>0</v>
      </c>
      <c r="H64" s="121">
        <v>0</v>
      </c>
      <c r="I64" t="str">
        <f t="shared" si="0"/>
        <v>Lng_trm_Accnt_Pybl</v>
      </c>
      <c r="L64" s="113" t="s">
        <v>308</v>
      </c>
      <c r="M64" s="113" t="s">
        <v>2010</v>
      </c>
      <c r="N64" s="113" t="s">
        <v>2011</v>
      </c>
      <c r="O64" t="e">
        <f t="shared" si="1"/>
        <v>#N/A</v>
      </c>
    </row>
    <row r="65" spans="1:15" ht="16.2" hidden="1" thickBot="1">
      <c r="A65" s="121" t="s">
        <v>449</v>
      </c>
      <c r="B65" s="121">
        <v>2689508117</v>
      </c>
      <c r="C65" s="121">
        <v>2686551771</v>
      </c>
      <c r="D65" s="121">
        <v>2678228648</v>
      </c>
      <c r="E65" s="121">
        <v>2668655297</v>
      </c>
      <c r="F65" s="121">
        <v>2663014555</v>
      </c>
      <c r="G65" s="121">
        <v>2647802929</v>
      </c>
      <c r="H65" s="121">
        <v>2623152184</v>
      </c>
      <c r="I65" t="str">
        <f t="shared" si="0"/>
        <v>Lng_trm_Emply_Bnfts_Pybl</v>
      </c>
      <c r="L65" s="113" t="s">
        <v>448</v>
      </c>
      <c r="M65" s="113" t="s">
        <v>2013</v>
      </c>
      <c r="N65" s="113" t="s">
        <v>2014</v>
      </c>
      <c r="O65" t="e">
        <f t="shared" si="1"/>
        <v>#N/A</v>
      </c>
    </row>
    <row r="66" spans="1:15" ht="16.2" hidden="1" thickBot="1">
      <c r="A66" s="121" t="s">
        <v>315</v>
      </c>
      <c r="B66" s="121">
        <v>146471873</v>
      </c>
      <c r="C66" s="121">
        <v>147011268</v>
      </c>
      <c r="D66" s="121">
        <v>140213244</v>
      </c>
      <c r="E66" s="121">
        <v>140487779</v>
      </c>
      <c r="F66" s="121">
        <v>149406066</v>
      </c>
      <c r="G66" s="121">
        <v>138347412</v>
      </c>
      <c r="H66" s="121">
        <v>139528639</v>
      </c>
      <c r="I66" t="str">
        <f t="shared" si="0"/>
        <v>Spcfc_Accnt_Pybl</v>
      </c>
      <c r="L66" s="113" t="s">
        <v>309</v>
      </c>
      <c r="M66" s="113" t="s">
        <v>2015</v>
      </c>
      <c r="N66" s="113" t="s">
        <v>2016</v>
      </c>
      <c r="O66">
        <f t="shared" si="1"/>
        <v>48333000</v>
      </c>
    </row>
    <row r="67" spans="1:15" ht="16.2" thickBot="1">
      <c r="A67" s="121" t="s">
        <v>2114</v>
      </c>
      <c r="B67" s="121">
        <v>0</v>
      </c>
      <c r="C67" s="121">
        <v>0</v>
      </c>
      <c r="D67" s="121">
        <v>0</v>
      </c>
      <c r="E67" s="121">
        <v>0</v>
      </c>
      <c r="F67" s="121">
        <v>0</v>
      </c>
      <c r="G67" s="121">
        <v>0</v>
      </c>
      <c r="H67" s="121">
        <v>0</v>
      </c>
      <c r="I67" t="e">
        <f t="shared" si="0"/>
        <v>#N/A</v>
      </c>
      <c r="L67" s="113" t="s">
        <v>310</v>
      </c>
      <c r="M67" s="113" t="s">
        <v>2017</v>
      </c>
      <c r="N67" s="113" t="s">
        <v>2018</v>
      </c>
      <c r="O67">
        <f t="shared" si="1"/>
        <v>5000000000</v>
      </c>
    </row>
    <row r="68" spans="1:15" ht="16.2" hidden="1" thickBot="1">
      <c r="A68" s="121" t="s">
        <v>317</v>
      </c>
      <c r="B68" s="121">
        <v>0</v>
      </c>
      <c r="C68" s="121">
        <v>0</v>
      </c>
      <c r="D68" s="121">
        <v>0</v>
      </c>
      <c r="E68" s="121">
        <v>0</v>
      </c>
      <c r="F68" s="121">
        <v>0</v>
      </c>
      <c r="G68" s="121">
        <v>0</v>
      </c>
      <c r="H68" s="121">
        <v>0</v>
      </c>
      <c r="I68" t="str">
        <f t="shared" si="0"/>
        <v>Dfrrd_Tx_Lblts</v>
      </c>
      <c r="L68" s="115" t="s">
        <v>311</v>
      </c>
      <c r="M68" s="115" t="s">
        <v>2019</v>
      </c>
      <c r="N68" s="115" t="s">
        <v>2020</v>
      </c>
      <c r="O68">
        <f t="shared" si="1"/>
        <v>19682919902</v>
      </c>
    </row>
    <row r="69" spans="1:15" ht="16.2" thickBot="1">
      <c r="A69" s="121" t="s">
        <v>2115</v>
      </c>
      <c r="B69" s="121">
        <v>35374617</v>
      </c>
      <c r="C69" s="121">
        <v>35374617</v>
      </c>
      <c r="D69" s="121">
        <v>0</v>
      </c>
      <c r="E69" s="121">
        <v>0</v>
      </c>
      <c r="F69" s="121">
        <v>0</v>
      </c>
      <c r="G69" s="121">
        <v>0</v>
      </c>
      <c r="H69" s="121">
        <v>0</v>
      </c>
      <c r="I69" t="e">
        <f t="shared" ref="I69:I85" si="2">VLOOKUP(A69,L:N,3,0)</f>
        <v>#N/A</v>
      </c>
      <c r="L69" s="113" t="s">
        <v>312</v>
      </c>
      <c r="M69" s="113" t="s">
        <v>2021</v>
      </c>
      <c r="N69" s="113" t="s">
        <v>2022</v>
      </c>
      <c r="O69">
        <f t="shared" si="1"/>
        <v>7247485000</v>
      </c>
    </row>
    <row r="70" spans="1:15" ht="16.2" hidden="1" thickBot="1">
      <c r="A70" s="121" t="s">
        <v>318</v>
      </c>
      <c r="B70" s="121">
        <v>0</v>
      </c>
      <c r="C70" s="121">
        <v>0</v>
      </c>
      <c r="D70" s="121">
        <v>0</v>
      </c>
      <c r="E70" s="121">
        <v>0</v>
      </c>
      <c r="F70" s="121">
        <v>0</v>
      </c>
      <c r="G70" s="121">
        <v>0</v>
      </c>
      <c r="H70" s="121">
        <v>0</v>
      </c>
      <c r="I70" t="str">
        <f t="shared" si="2"/>
        <v>Othr_Nn_crrnt_Lblts</v>
      </c>
      <c r="L70" s="113" t="s">
        <v>313</v>
      </c>
      <c r="M70" s="113" t="s">
        <v>2023</v>
      </c>
      <c r="N70" s="113" t="s">
        <v>2024</v>
      </c>
      <c r="O70">
        <f t="shared" ref="O70:O92" si="3">VLOOKUP(L70,A:B,2,0)</f>
        <v>0</v>
      </c>
    </row>
    <row r="71" spans="1:15" ht="16.2" hidden="1" thickBot="1">
      <c r="A71" s="121" t="s">
        <v>319</v>
      </c>
      <c r="B71" s="121">
        <v>10322589394</v>
      </c>
      <c r="C71" s="121">
        <v>10322099288</v>
      </c>
      <c r="D71" s="121">
        <v>10280391540</v>
      </c>
      <c r="E71" s="121">
        <v>10048963076</v>
      </c>
      <c r="F71" s="121">
        <v>9730573621</v>
      </c>
      <c r="G71" s="121">
        <v>8329303341</v>
      </c>
      <c r="H71" s="121">
        <v>8352946823</v>
      </c>
      <c r="I71" t="str">
        <f t="shared" si="2"/>
        <v>Ttl_Nn_crrnt_Lblts</v>
      </c>
      <c r="L71" s="113" t="s">
        <v>314</v>
      </c>
      <c r="M71" s="113" t="s">
        <v>2025</v>
      </c>
      <c r="N71" s="113" t="s">
        <v>2026</v>
      </c>
      <c r="O71">
        <f t="shared" si="3"/>
        <v>203749787</v>
      </c>
    </row>
    <row r="72" spans="1:15" ht="16.2" hidden="1" thickBot="1">
      <c r="A72" s="121" t="s">
        <v>320</v>
      </c>
      <c r="B72" s="121">
        <v>30005509296</v>
      </c>
      <c r="C72" s="121">
        <v>25878607475</v>
      </c>
      <c r="D72" s="121">
        <v>32945613355</v>
      </c>
      <c r="E72" s="121">
        <v>31908773362</v>
      </c>
      <c r="F72" s="121">
        <v>29980322299</v>
      </c>
      <c r="G72" s="121">
        <v>34725483185</v>
      </c>
      <c r="H72" s="121">
        <v>20595813370</v>
      </c>
      <c r="I72" t="str">
        <f t="shared" si="2"/>
        <v>Ttl_Lblts</v>
      </c>
      <c r="L72" s="113" t="s">
        <v>449</v>
      </c>
      <c r="M72" s="113" t="s">
        <v>2028</v>
      </c>
      <c r="N72" s="113" t="s">
        <v>2027</v>
      </c>
      <c r="O72">
        <f t="shared" si="3"/>
        <v>2689508117</v>
      </c>
    </row>
    <row r="73" spans="1:15" ht="16.2" thickBot="1">
      <c r="A73" s="121" t="s">
        <v>2116</v>
      </c>
      <c r="I73" t="e">
        <f t="shared" si="2"/>
        <v>#N/A</v>
      </c>
      <c r="L73" s="113" t="s">
        <v>2030</v>
      </c>
      <c r="M73" s="113" t="s">
        <v>2031</v>
      </c>
      <c r="N73" s="113" t="s">
        <v>2032</v>
      </c>
      <c r="O73">
        <f t="shared" si="3"/>
        <v>146471873</v>
      </c>
    </row>
    <row r="74" spans="1:15" ht="16.2" thickBot="1">
      <c r="A74" s="121" t="s">
        <v>2117</v>
      </c>
      <c r="B74" s="121">
        <v>14866791491</v>
      </c>
      <c r="C74" s="121">
        <v>14866791491</v>
      </c>
      <c r="D74" s="121">
        <v>14866791491</v>
      </c>
      <c r="E74" s="121">
        <v>14866791491</v>
      </c>
      <c r="F74" s="121">
        <v>14866791491</v>
      </c>
      <c r="G74" s="121">
        <v>14866791491</v>
      </c>
      <c r="H74" s="121">
        <v>14866791491</v>
      </c>
      <c r="I74" t="e">
        <f t="shared" si="2"/>
        <v>#N/A</v>
      </c>
      <c r="L74" s="113" t="s">
        <v>2033</v>
      </c>
      <c r="M74" s="113" t="s">
        <v>2034</v>
      </c>
      <c r="N74" s="113" t="s">
        <v>2035</v>
      </c>
      <c r="O74" t="e">
        <f t="shared" si="3"/>
        <v>#N/A</v>
      </c>
    </row>
    <row r="75" spans="1:15" ht="16.2" hidden="1" thickBot="1">
      <c r="A75" s="121" t="s">
        <v>322</v>
      </c>
      <c r="B75" s="121">
        <v>24737093446</v>
      </c>
      <c r="C75" s="121">
        <v>24737093447</v>
      </c>
      <c r="D75" s="121">
        <v>24738765944</v>
      </c>
      <c r="E75" s="121">
        <v>24738765944</v>
      </c>
      <c r="F75" s="121">
        <v>24738761211</v>
      </c>
      <c r="G75" s="121">
        <v>24738761211</v>
      </c>
      <c r="H75" s="121">
        <v>24738761211</v>
      </c>
      <c r="I75" t="str">
        <f t="shared" si="2"/>
        <v>Cptl_Rsrv</v>
      </c>
      <c r="L75" s="113" t="s">
        <v>450</v>
      </c>
      <c r="M75" s="113" t="s">
        <v>2036</v>
      </c>
      <c r="N75" s="113" t="s">
        <v>2037</v>
      </c>
      <c r="O75" t="e">
        <f t="shared" si="3"/>
        <v>#N/A</v>
      </c>
    </row>
    <row r="76" spans="1:15" ht="16.2" hidden="1" thickBot="1">
      <c r="A76" s="121" t="s">
        <v>452</v>
      </c>
      <c r="B76" s="121">
        <v>0</v>
      </c>
      <c r="C76" s="121">
        <v>0</v>
      </c>
      <c r="D76" s="121">
        <v>0</v>
      </c>
      <c r="E76" s="121">
        <v>0</v>
      </c>
      <c r="F76" s="121">
        <v>0</v>
      </c>
      <c r="G76" s="121">
        <v>0</v>
      </c>
      <c r="H76" s="121">
        <v>0</v>
      </c>
      <c r="I76" t="str">
        <f t="shared" si="2"/>
        <v>Lss_trsry_Shr</v>
      </c>
      <c r="L76" s="113" t="s">
        <v>317</v>
      </c>
      <c r="M76" s="113" t="s">
        <v>2038</v>
      </c>
      <c r="N76" s="113" t="s">
        <v>2039</v>
      </c>
      <c r="O76">
        <f t="shared" si="3"/>
        <v>0</v>
      </c>
    </row>
    <row r="77" spans="1:15" ht="16.2" hidden="1" thickBot="1">
      <c r="A77" s="121" t="s">
        <v>327</v>
      </c>
      <c r="B77" s="121">
        <v>-1278376235</v>
      </c>
      <c r="C77" s="121">
        <v>-1278376235</v>
      </c>
      <c r="D77" s="121">
        <v>-1278376235</v>
      </c>
      <c r="E77" s="121">
        <v>-1278376235</v>
      </c>
      <c r="F77" s="121">
        <v>-1255290111</v>
      </c>
      <c r="G77" s="121">
        <v>-1255290111</v>
      </c>
      <c r="H77" s="121">
        <v>-1255290111</v>
      </c>
      <c r="I77" t="str">
        <f t="shared" si="2"/>
        <v>Othr_Cmprhnsv_Incm</v>
      </c>
      <c r="L77" s="113" t="s">
        <v>318</v>
      </c>
      <c r="M77" s="113" t="s">
        <v>2040</v>
      </c>
      <c r="N77" s="113" t="s">
        <v>2041</v>
      </c>
      <c r="O77">
        <f t="shared" si="3"/>
        <v>0</v>
      </c>
    </row>
    <row r="78" spans="1:15" ht="16.2" hidden="1" thickBot="1">
      <c r="A78" s="121" t="s">
        <v>326</v>
      </c>
      <c r="B78" s="121">
        <v>324215577</v>
      </c>
      <c r="C78" s="121">
        <v>248289661</v>
      </c>
      <c r="D78" s="121">
        <v>330333751</v>
      </c>
      <c r="E78" s="121">
        <v>260200677</v>
      </c>
      <c r="F78" s="121">
        <v>0</v>
      </c>
      <c r="G78" s="121">
        <v>0</v>
      </c>
      <c r="H78" s="121">
        <v>0</v>
      </c>
      <c r="I78" t="str">
        <f t="shared" si="2"/>
        <v>Spcl_Rsrv</v>
      </c>
      <c r="L78" s="115" t="s">
        <v>319</v>
      </c>
      <c r="M78" s="115" t="s">
        <v>2042</v>
      </c>
      <c r="N78" s="115" t="s">
        <v>2043</v>
      </c>
      <c r="O78">
        <f t="shared" si="3"/>
        <v>10322589394</v>
      </c>
    </row>
    <row r="79" spans="1:15" ht="16.2" hidden="1" thickBot="1">
      <c r="A79" s="121" t="s">
        <v>323</v>
      </c>
      <c r="B79" s="121">
        <v>11175347428</v>
      </c>
      <c r="C79" s="121">
        <v>11175347427</v>
      </c>
      <c r="D79" s="121">
        <v>11175347427</v>
      </c>
      <c r="E79" s="121">
        <v>11175347427</v>
      </c>
      <c r="F79" s="121">
        <v>10433633849</v>
      </c>
      <c r="G79" s="121">
        <v>10433633849</v>
      </c>
      <c r="H79" s="121">
        <v>10433633849</v>
      </c>
      <c r="I79" t="str">
        <f t="shared" si="2"/>
        <v>Srpls_Rsrv</v>
      </c>
      <c r="L79" s="115" t="s">
        <v>320</v>
      </c>
      <c r="M79" s="115" t="s">
        <v>2044</v>
      </c>
      <c r="N79" s="115" t="s">
        <v>2045</v>
      </c>
      <c r="O79">
        <f t="shared" si="3"/>
        <v>30005509296</v>
      </c>
    </row>
    <row r="80" spans="1:15" ht="16.2" hidden="1" thickBot="1">
      <c r="A80" s="121" t="s">
        <v>324</v>
      </c>
      <c r="B80" s="121">
        <v>0</v>
      </c>
      <c r="C80" s="121">
        <v>0</v>
      </c>
      <c r="D80" s="121">
        <v>0</v>
      </c>
      <c r="E80" s="121">
        <v>0</v>
      </c>
      <c r="F80" s="121">
        <v>0</v>
      </c>
      <c r="G80" s="121">
        <v>0</v>
      </c>
      <c r="H80" s="121">
        <v>0</v>
      </c>
      <c r="I80" t="str">
        <f t="shared" si="2"/>
        <v>Gnrl_Rsk_Prprtn</v>
      </c>
      <c r="L80" s="113" t="s">
        <v>451</v>
      </c>
      <c r="M80" s="113" t="s">
        <v>2092</v>
      </c>
      <c r="N80" s="113" t="s">
        <v>2093</v>
      </c>
      <c r="O80" t="e">
        <f t="shared" si="3"/>
        <v>#N/A</v>
      </c>
    </row>
    <row r="81" spans="1:15" ht="16.2" hidden="1" thickBot="1">
      <c r="A81" s="121" t="s">
        <v>325</v>
      </c>
      <c r="B81" s="121">
        <v>47585611362</v>
      </c>
      <c r="C81" s="121">
        <v>43970948053</v>
      </c>
      <c r="D81" s="121">
        <v>43226258930</v>
      </c>
      <c r="E81" s="121">
        <v>40065058314</v>
      </c>
      <c r="F81" s="121">
        <v>38784234269</v>
      </c>
      <c r="G81" s="121">
        <v>37318554624</v>
      </c>
      <c r="H81" s="121">
        <v>42382808118</v>
      </c>
      <c r="I81" t="str">
        <f t="shared" si="2"/>
        <v>Undstrbtd_Prft</v>
      </c>
      <c r="L81" s="113" t="s">
        <v>321</v>
      </c>
      <c r="M81" s="113" t="s">
        <v>2047</v>
      </c>
      <c r="N81" s="113" t="s">
        <v>2048</v>
      </c>
      <c r="O81" t="e">
        <f t="shared" si="3"/>
        <v>#N/A</v>
      </c>
    </row>
    <row r="82" spans="1:15" ht="16.2" hidden="1" thickBot="1">
      <c r="A82" s="121" t="s">
        <v>453</v>
      </c>
      <c r="B82" s="121">
        <v>97410683069</v>
      </c>
      <c r="C82" s="121">
        <v>93720093844</v>
      </c>
      <c r="D82" s="121">
        <v>93059121308</v>
      </c>
      <c r="E82" s="121">
        <v>89827787618</v>
      </c>
      <c r="F82" s="121">
        <v>87568130709</v>
      </c>
      <c r="G82" s="121">
        <v>86102451064</v>
      </c>
      <c r="H82" s="121">
        <v>91166704558</v>
      </c>
      <c r="I82" t="str">
        <f t="shared" si="2"/>
        <v>Atrbt_T_Ownrs_Eqty_Of_Prnt</v>
      </c>
      <c r="L82" s="113" t="s">
        <v>322</v>
      </c>
      <c r="M82" s="113" t="s">
        <v>2049</v>
      </c>
      <c r="N82" s="113" t="s">
        <v>2050</v>
      </c>
      <c r="O82">
        <f t="shared" si="3"/>
        <v>24737093446</v>
      </c>
    </row>
    <row r="83" spans="1:15" ht="16.2" hidden="1" thickBot="1">
      <c r="A83" s="121" t="s">
        <v>328</v>
      </c>
      <c r="B83" s="121">
        <v>1653334951</v>
      </c>
      <c r="C83" s="121">
        <v>1687091245</v>
      </c>
      <c r="D83" s="121">
        <v>1700905577</v>
      </c>
      <c r="E83" s="121">
        <v>1746572510</v>
      </c>
      <c r="F83" s="121">
        <v>1759222277</v>
      </c>
      <c r="G83" s="121">
        <v>1458915791</v>
      </c>
      <c r="H83" s="121">
        <v>1489100748</v>
      </c>
      <c r="I83" t="str">
        <f t="shared" si="2"/>
        <v>Mnrty_Eqty</v>
      </c>
      <c r="L83" s="113" t="s">
        <v>452</v>
      </c>
      <c r="M83" s="113" t="s">
        <v>2051</v>
      </c>
      <c r="N83" s="113" t="s">
        <v>2094</v>
      </c>
      <c r="O83">
        <f t="shared" si="3"/>
        <v>0</v>
      </c>
    </row>
    <row r="84" spans="1:15" ht="16.2" thickBot="1">
      <c r="A84" s="121" t="s">
        <v>2118</v>
      </c>
      <c r="B84" s="121">
        <v>99064018020</v>
      </c>
      <c r="C84" s="121">
        <v>95407185089</v>
      </c>
      <c r="D84" s="121">
        <v>94760026885</v>
      </c>
      <c r="E84" s="121">
        <v>91574360128</v>
      </c>
      <c r="F84" s="121">
        <v>89327352986</v>
      </c>
      <c r="G84" s="121">
        <v>87561366855</v>
      </c>
      <c r="H84" s="121">
        <v>92655805306</v>
      </c>
      <c r="I84" t="e">
        <f t="shared" si="2"/>
        <v>#N/A</v>
      </c>
      <c r="L84" s="113" t="s">
        <v>2052</v>
      </c>
      <c r="M84" s="113" t="s">
        <v>2054</v>
      </c>
      <c r="N84" s="113" t="s">
        <v>2055</v>
      </c>
      <c r="O84">
        <f t="shared" si="3"/>
        <v>-1278376235</v>
      </c>
    </row>
    <row r="85" spans="1:15" ht="16.2" thickBot="1">
      <c r="A85" s="121" t="s">
        <v>2119</v>
      </c>
      <c r="B85" s="121">
        <v>129069527316</v>
      </c>
      <c r="C85" s="121">
        <v>121285792564</v>
      </c>
      <c r="D85" s="121">
        <v>127705640240</v>
      </c>
      <c r="E85" s="121">
        <v>123483133490</v>
      </c>
      <c r="F85" s="121">
        <v>119307675285</v>
      </c>
      <c r="G85" s="121">
        <v>122286850040</v>
      </c>
      <c r="H85" s="121">
        <v>113251618676</v>
      </c>
      <c r="I85" t="e">
        <f t="shared" si="2"/>
        <v>#N/A</v>
      </c>
      <c r="L85" s="113" t="s">
        <v>326</v>
      </c>
      <c r="M85" s="113" t="s">
        <v>2056</v>
      </c>
      <c r="N85" s="113" t="s">
        <v>2057</v>
      </c>
      <c r="O85">
        <f t="shared" si="3"/>
        <v>324215577</v>
      </c>
    </row>
    <row r="86" spans="1:15" ht="16.2" thickBot="1">
      <c r="L86" s="113" t="s">
        <v>323</v>
      </c>
      <c r="M86" s="113" t="s">
        <v>2058</v>
      </c>
      <c r="N86" s="113" t="s">
        <v>2059</v>
      </c>
      <c r="O86">
        <f t="shared" si="3"/>
        <v>11175347428</v>
      </c>
    </row>
    <row r="87" spans="1:15" ht="16.2" thickBot="1">
      <c r="L87" s="113" t="s">
        <v>324</v>
      </c>
      <c r="M87" s="113" t="s">
        <v>2060</v>
      </c>
      <c r="N87" s="113" t="s">
        <v>2061</v>
      </c>
      <c r="O87">
        <f t="shared" si="3"/>
        <v>0</v>
      </c>
    </row>
    <row r="88" spans="1:15" ht="16.2" thickBot="1">
      <c r="L88" s="113" t="s">
        <v>325</v>
      </c>
      <c r="M88" s="113" t="s">
        <v>2062</v>
      </c>
      <c r="N88" s="113" t="s">
        <v>2063</v>
      </c>
      <c r="O88">
        <f t="shared" si="3"/>
        <v>47585611362</v>
      </c>
    </row>
    <row r="89" spans="1:15" ht="16.2" thickBot="1">
      <c r="L89" s="115" t="s">
        <v>453</v>
      </c>
      <c r="M89" s="115" t="s">
        <v>2064</v>
      </c>
      <c r="N89" s="115" t="s">
        <v>2089</v>
      </c>
      <c r="O89">
        <f t="shared" si="3"/>
        <v>97410683069</v>
      </c>
    </row>
    <row r="90" spans="1:15" ht="16.2" thickBot="1">
      <c r="L90" s="113" t="s">
        <v>328</v>
      </c>
      <c r="M90" s="113" t="s">
        <v>2065</v>
      </c>
      <c r="N90" s="113" t="s">
        <v>2066</v>
      </c>
      <c r="O90">
        <f t="shared" si="3"/>
        <v>1653334951</v>
      </c>
    </row>
    <row r="91" spans="1:15" ht="16.2" thickBot="1">
      <c r="L91" s="115" t="s">
        <v>420</v>
      </c>
      <c r="M91" s="115" t="s">
        <v>2067</v>
      </c>
      <c r="N91" s="115" t="s">
        <v>2090</v>
      </c>
      <c r="O91" t="e">
        <f t="shared" si="3"/>
        <v>#N/A</v>
      </c>
    </row>
    <row r="92" spans="1:15" ht="16.2" thickBot="1">
      <c r="L92" s="115" t="s">
        <v>421</v>
      </c>
      <c r="M92" s="115" t="s">
        <v>2068</v>
      </c>
      <c r="N92" s="115" t="s">
        <v>2091</v>
      </c>
      <c r="O92" t="e">
        <f t="shared" si="3"/>
        <v>#N/A</v>
      </c>
    </row>
  </sheetData>
  <autoFilter ref="A1:I85">
    <filterColumn colId="8">
      <filters>
        <filter val="#N/A"/>
      </filters>
    </filterColumn>
  </autoFilter>
  <phoneticPr fontId="3"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0" sqref="B10"/>
    </sheetView>
  </sheetViews>
  <sheetFormatPr defaultColWidth="15.33203125" defaultRowHeight="14.4"/>
  <cols>
    <col min="5" max="5" width="65.77734375"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1329</v>
      </c>
      <c r="C5" s="113" t="s">
        <v>267</v>
      </c>
      <c r="D5" s="113" t="s">
        <v>844</v>
      </c>
      <c r="E5" s="113"/>
    </row>
    <row r="6" spans="1:5" ht="16.2" thickBot="1">
      <c r="A6" s="112">
        <v>5</v>
      </c>
      <c r="B6" s="113" t="s">
        <v>1330</v>
      </c>
      <c r="C6" s="113" t="s">
        <v>277</v>
      </c>
      <c r="D6" s="113" t="s">
        <v>1327</v>
      </c>
      <c r="E6" s="113"/>
    </row>
    <row r="7" spans="1:5" ht="16.2" thickBot="1">
      <c r="A7" s="112">
        <v>6</v>
      </c>
      <c r="B7" s="113" t="s">
        <v>1331</v>
      </c>
      <c r="C7" s="113" t="s">
        <v>277</v>
      </c>
      <c r="D7" s="113" t="s">
        <v>1328</v>
      </c>
      <c r="E7" s="113"/>
    </row>
  </sheetData>
  <phoneticPr fontId="3"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4" sqref="E24"/>
    </sheetView>
  </sheetViews>
  <sheetFormatPr defaultRowHeight="14.4"/>
  <cols>
    <col min="2" max="2" width="20.5546875" customWidth="1"/>
    <col min="3" max="3" width="9.77734375" customWidth="1"/>
    <col min="5" max="5" width="37.109375" customWidth="1"/>
  </cols>
  <sheetData>
    <row r="1" spans="1:5" ht="16.2" thickBot="1">
      <c r="A1" s="110" t="s">
        <v>261</v>
      </c>
      <c r="B1" s="111" t="s">
        <v>262</v>
      </c>
      <c r="C1" s="111" t="s">
        <v>263</v>
      </c>
      <c r="D1" s="111" t="s">
        <v>264</v>
      </c>
      <c r="E1" s="111" t="s">
        <v>265</v>
      </c>
    </row>
    <row r="2" spans="1:5" ht="31.8" thickBot="1">
      <c r="A2" s="112">
        <v>1</v>
      </c>
      <c r="B2" s="113" t="s">
        <v>266</v>
      </c>
      <c r="C2" s="113" t="s">
        <v>267</v>
      </c>
      <c r="D2" s="113" t="s">
        <v>268</v>
      </c>
      <c r="E2" s="113" t="s">
        <v>269</v>
      </c>
    </row>
    <row r="3" spans="1:5" ht="31.8" thickBot="1">
      <c r="A3" s="112">
        <v>2</v>
      </c>
      <c r="B3" s="113" t="s">
        <v>270</v>
      </c>
      <c r="C3" s="113" t="s">
        <v>271</v>
      </c>
      <c r="D3" s="113" t="s">
        <v>627</v>
      </c>
      <c r="E3" s="113" t="s">
        <v>273</v>
      </c>
    </row>
    <row r="4" spans="1:5" ht="31.8" thickBot="1">
      <c r="A4" s="112">
        <v>3</v>
      </c>
      <c r="B4" s="113" t="s">
        <v>274</v>
      </c>
      <c r="C4" s="113" t="s">
        <v>277</v>
      </c>
      <c r="D4" s="113" t="s">
        <v>275</v>
      </c>
      <c r="E4" s="113" t="s">
        <v>628</v>
      </c>
    </row>
    <row r="5" spans="1:5" ht="16.2" thickBot="1">
      <c r="A5" s="112">
        <v>4</v>
      </c>
      <c r="B5" s="113" t="s">
        <v>1332</v>
      </c>
      <c r="C5" s="113" t="s">
        <v>267</v>
      </c>
      <c r="D5" s="113" t="s">
        <v>844</v>
      </c>
      <c r="E5" s="113"/>
    </row>
    <row r="6" spans="1:5" ht="16.2" thickBot="1">
      <c r="A6" s="112">
        <v>5</v>
      </c>
      <c r="B6" s="113" t="s">
        <v>1333</v>
      </c>
      <c r="C6" s="113" t="s">
        <v>277</v>
      </c>
      <c r="D6" s="113" t="s">
        <v>1327</v>
      </c>
      <c r="E6" s="113"/>
    </row>
    <row r="7" spans="1:5" ht="16.2" thickBot="1">
      <c r="A7" s="112">
        <v>6</v>
      </c>
      <c r="B7" s="113" t="s">
        <v>1334</v>
      </c>
      <c r="C7" s="113" t="s">
        <v>277</v>
      </c>
      <c r="D7" s="113" t="s">
        <v>1328</v>
      </c>
      <c r="E7" s="113"/>
    </row>
  </sheetData>
  <phoneticPr fontId="3"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0" workbookViewId="0">
      <selection sqref="A1:E19"/>
    </sheetView>
  </sheetViews>
  <sheetFormatPr defaultRowHeight="14.4"/>
  <cols>
    <col min="1" max="1" width="5.5546875" bestFit="1" customWidth="1"/>
    <col min="2" max="2" width="11.21875" bestFit="1" customWidth="1"/>
    <col min="3" max="3" width="10.44140625" bestFit="1" customWidth="1"/>
    <col min="4" max="4" width="56"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1337</v>
      </c>
      <c r="C5" s="113" t="s">
        <v>267</v>
      </c>
      <c r="D5" s="113" t="s">
        <v>844</v>
      </c>
      <c r="E5" s="113"/>
    </row>
    <row r="6" spans="1:5" ht="16.2" thickBot="1">
      <c r="A6" s="112">
        <v>5</v>
      </c>
      <c r="B6" s="113" t="s">
        <v>1338</v>
      </c>
      <c r="C6" s="113" t="s">
        <v>277</v>
      </c>
      <c r="D6" s="113" t="s">
        <v>1189</v>
      </c>
      <c r="E6" s="113"/>
    </row>
    <row r="7" spans="1:5" ht="16.2" thickBot="1">
      <c r="A7" s="112">
        <v>6</v>
      </c>
      <c r="B7" s="113" t="s">
        <v>1339</v>
      </c>
      <c r="C7" s="113" t="s">
        <v>277</v>
      </c>
      <c r="D7" s="113" t="s">
        <v>1180</v>
      </c>
      <c r="E7" s="113"/>
    </row>
    <row r="8" spans="1:5" ht="16.2" thickBot="1">
      <c r="A8" s="112">
        <v>7</v>
      </c>
      <c r="B8" s="113" t="s">
        <v>1340</v>
      </c>
      <c r="C8" s="113" t="s">
        <v>277</v>
      </c>
      <c r="D8" s="113" t="s">
        <v>1181</v>
      </c>
      <c r="E8" s="113"/>
    </row>
    <row r="9" spans="1:5" ht="16.2" thickBot="1">
      <c r="A9" s="112">
        <v>8</v>
      </c>
      <c r="B9" s="113" t="s">
        <v>1341</v>
      </c>
      <c r="C9" s="113" t="s">
        <v>277</v>
      </c>
      <c r="D9" s="113" t="s">
        <v>1336</v>
      </c>
      <c r="E9" s="113"/>
    </row>
    <row r="10" spans="1:5" ht="16.2" thickBot="1">
      <c r="A10" s="112">
        <v>9</v>
      </c>
      <c r="B10" s="113" t="s">
        <v>1342</v>
      </c>
      <c r="C10" s="113" t="s">
        <v>277</v>
      </c>
      <c r="D10" s="113" t="s">
        <v>1183</v>
      </c>
      <c r="E10" s="113"/>
    </row>
    <row r="11" spans="1:5" ht="16.2" thickBot="1">
      <c r="A11" s="112">
        <v>10</v>
      </c>
      <c r="B11" s="113" t="s">
        <v>1343</v>
      </c>
      <c r="C11" s="113" t="s">
        <v>277</v>
      </c>
      <c r="D11" s="113" t="s">
        <v>1184</v>
      </c>
      <c r="E11" s="113"/>
    </row>
    <row r="12" spans="1:5" ht="16.2" thickBot="1">
      <c r="A12" s="112">
        <v>11</v>
      </c>
      <c r="B12" s="113" t="s">
        <v>1344</v>
      </c>
      <c r="C12" s="113" t="s">
        <v>277</v>
      </c>
      <c r="D12" s="113" t="s">
        <v>1185</v>
      </c>
      <c r="E12" s="113"/>
    </row>
    <row r="13" spans="1:5" ht="16.2" thickBot="1">
      <c r="A13" s="112">
        <v>12</v>
      </c>
      <c r="B13" s="113" t="s">
        <v>1345</v>
      </c>
      <c r="C13" s="113" t="s">
        <v>277</v>
      </c>
      <c r="D13" s="113" t="s">
        <v>1186</v>
      </c>
      <c r="E13" s="113"/>
    </row>
    <row r="14" spans="1:5" ht="16.2" thickBot="1">
      <c r="A14" s="112">
        <v>13</v>
      </c>
      <c r="B14" s="113" t="s">
        <v>1346</v>
      </c>
      <c r="C14" s="113" t="s">
        <v>277</v>
      </c>
      <c r="D14" s="113" t="s">
        <v>1187</v>
      </c>
      <c r="E14" s="113"/>
    </row>
    <row r="15" spans="1:5" ht="16.2" thickBot="1">
      <c r="A15" s="112">
        <v>14</v>
      </c>
      <c r="B15" s="113" t="s">
        <v>1347</v>
      </c>
      <c r="C15" s="113" t="s">
        <v>277</v>
      </c>
      <c r="D15" s="113" t="s">
        <v>1188</v>
      </c>
      <c r="E15" s="113"/>
    </row>
    <row r="16" spans="1:5" ht="16.2" thickBot="1">
      <c r="A16" s="112">
        <v>15</v>
      </c>
      <c r="B16" s="113" t="s">
        <v>1348</v>
      </c>
      <c r="C16" s="113" t="s">
        <v>277</v>
      </c>
      <c r="D16" s="113" t="s">
        <v>1190</v>
      </c>
      <c r="E16" s="113"/>
    </row>
    <row r="17" spans="1:5" ht="16.2" thickBot="1">
      <c r="A17" s="112">
        <v>16</v>
      </c>
      <c r="B17" s="113" t="s">
        <v>1349</v>
      </c>
      <c r="C17" s="113" t="s">
        <v>277</v>
      </c>
      <c r="D17" s="113" t="s">
        <v>1191</v>
      </c>
      <c r="E17" s="113"/>
    </row>
    <row r="18" spans="1:5" ht="16.2" thickBot="1">
      <c r="A18" s="112">
        <v>17</v>
      </c>
      <c r="B18" s="113" t="s">
        <v>1350</v>
      </c>
      <c r="C18" s="113" t="s">
        <v>277</v>
      </c>
      <c r="D18" s="113" t="s">
        <v>1192</v>
      </c>
      <c r="E18" s="113"/>
    </row>
    <row r="19" spans="1:5" ht="16.2" thickBot="1">
      <c r="A19" s="112">
        <v>18</v>
      </c>
      <c r="B19" s="113" t="s">
        <v>1351</v>
      </c>
      <c r="C19" s="113" t="s">
        <v>277</v>
      </c>
      <c r="D19" s="113" t="s">
        <v>1193</v>
      </c>
      <c r="E19" s="113"/>
    </row>
    <row r="20" spans="1:5" ht="16.2" thickBot="1">
      <c r="A20" s="112">
        <v>19</v>
      </c>
      <c r="B20" s="113" t="s">
        <v>1352</v>
      </c>
      <c r="C20" s="113" t="s">
        <v>277</v>
      </c>
      <c r="D20" s="113" t="s">
        <v>1194</v>
      </c>
      <c r="E20" s="113"/>
    </row>
    <row r="21" spans="1:5" ht="16.2" thickBot="1">
      <c r="A21" s="112">
        <v>20</v>
      </c>
      <c r="B21" s="113" t="s">
        <v>1353</v>
      </c>
      <c r="C21" s="113" t="s">
        <v>277</v>
      </c>
      <c r="D21" s="113" t="s">
        <v>1195</v>
      </c>
      <c r="E21" s="113"/>
    </row>
    <row r="22" spans="1:5" ht="16.2" thickBot="1">
      <c r="A22" s="112">
        <v>21</v>
      </c>
      <c r="B22" s="113" t="s">
        <v>1354</v>
      </c>
      <c r="C22" s="113" t="s">
        <v>277</v>
      </c>
      <c r="D22" s="113" t="s">
        <v>1196</v>
      </c>
      <c r="E22" s="113"/>
    </row>
    <row r="23" spans="1:5" ht="16.2" thickBot="1">
      <c r="A23" s="112">
        <v>22</v>
      </c>
      <c r="B23" s="113" t="s">
        <v>1355</v>
      </c>
      <c r="C23" s="113" t="s">
        <v>277</v>
      </c>
      <c r="D23" s="113" t="s">
        <v>1197</v>
      </c>
      <c r="E23" s="113"/>
    </row>
    <row r="24" spans="1:5" ht="16.2" thickBot="1">
      <c r="A24" s="112">
        <v>23</v>
      </c>
      <c r="B24" s="113" t="s">
        <v>1356</v>
      </c>
      <c r="C24" s="113" t="s">
        <v>277</v>
      </c>
      <c r="D24" s="113" t="s">
        <v>1198</v>
      </c>
      <c r="E24" s="113"/>
    </row>
    <row r="25" spans="1:5" ht="16.2" thickBot="1">
      <c r="A25" s="112">
        <v>24</v>
      </c>
      <c r="B25" s="113" t="s">
        <v>1357</v>
      </c>
      <c r="C25" s="113" t="s">
        <v>277</v>
      </c>
      <c r="D25" s="113" t="s">
        <v>1199</v>
      </c>
      <c r="E25" s="113"/>
    </row>
    <row r="26" spans="1:5" ht="16.2" thickBot="1">
      <c r="A26" s="112">
        <v>25</v>
      </c>
      <c r="B26" s="113" t="s">
        <v>1358</v>
      </c>
      <c r="C26" s="113" t="s">
        <v>277</v>
      </c>
      <c r="D26" s="113" t="s">
        <v>1200</v>
      </c>
      <c r="E26" s="113"/>
    </row>
    <row r="27" spans="1:5" ht="16.2" thickBot="1">
      <c r="A27" s="112">
        <v>26</v>
      </c>
      <c r="B27" s="113" t="s">
        <v>1359</v>
      </c>
      <c r="C27" s="113" t="s">
        <v>277</v>
      </c>
      <c r="D27" s="113" t="s">
        <v>1201</v>
      </c>
      <c r="E27" s="113"/>
    </row>
    <row r="28" spans="1:5" ht="16.2" thickBot="1">
      <c r="A28" s="112">
        <v>27</v>
      </c>
      <c r="B28" s="113" t="s">
        <v>1360</v>
      </c>
      <c r="C28" s="113" t="s">
        <v>277</v>
      </c>
      <c r="D28" s="113" t="s">
        <v>1202</v>
      </c>
      <c r="E28" s="113"/>
    </row>
    <row r="29" spans="1:5" ht="16.2" thickBot="1">
      <c r="A29" s="112">
        <v>28</v>
      </c>
      <c r="B29" s="113" t="s">
        <v>1361</v>
      </c>
      <c r="C29" s="113" t="s">
        <v>277</v>
      </c>
      <c r="D29" s="113" t="s">
        <v>1203</v>
      </c>
      <c r="E29" s="113"/>
    </row>
    <row r="30" spans="1:5" ht="16.2" thickBot="1">
      <c r="A30" s="112">
        <v>29</v>
      </c>
      <c r="B30" s="113" t="s">
        <v>1362</v>
      </c>
      <c r="C30" s="113" t="s">
        <v>277</v>
      </c>
      <c r="D30" s="113" t="s">
        <v>1204</v>
      </c>
      <c r="E30" s="113"/>
    </row>
    <row r="31" spans="1:5" ht="16.2" thickBot="1">
      <c r="A31" s="112">
        <v>30</v>
      </c>
      <c r="B31" s="113" t="s">
        <v>1363</v>
      </c>
      <c r="C31" s="113" t="s">
        <v>277</v>
      </c>
      <c r="D31" s="113" t="s">
        <v>1205</v>
      </c>
      <c r="E31" s="113"/>
    </row>
    <row r="32" spans="1:5" ht="16.2" thickBot="1">
      <c r="A32" s="112">
        <v>31</v>
      </c>
      <c r="B32" s="113" t="s">
        <v>1364</v>
      </c>
      <c r="C32" s="113" t="s">
        <v>277</v>
      </c>
      <c r="D32" s="113" t="s">
        <v>1206</v>
      </c>
      <c r="E32" s="113"/>
    </row>
    <row r="33" spans="1:5" ht="16.2" thickBot="1">
      <c r="A33" s="112">
        <v>32</v>
      </c>
      <c r="B33" s="113" t="s">
        <v>1365</v>
      </c>
      <c r="C33" s="113" t="s">
        <v>277</v>
      </c>
      <c r="D33" s="113" t="s">
        <v>920</v>
      </c>
      <c r="E33" s="113"/>
    </row>
    <row r="34" spans="1:5" ht="16.2" thickBot="1">
      <c r="A34" s="112">
        <v>33</v>
      </c>
      <c r="B34" s="113" t="s">
        <v>1366</v>
      </c>
      <c r="C34" s="113" t="s">
        <v>277</v>
      </c>
      <c r="D34" s="113" t="s">
        <v>1208</v>
      </c>
      <c r="E34" s="113"/>
    </row>
    <row r="35" spans="1:5" ht="16.2" thickBot="1">
      <c r="A35" s="112">
        <v>34</v>
      </c>
      <c r="B35" s="113" t="s">
        <v>1367</v>
      </c>
      <c r="C35" s="113" t="s">
        <v>754</v>
      </c>
      <c r="D35" s="113" t="s">
        <v>1368</v>
      </c>
      <c r="E35" s="113"/>
    </row>
  </sheetData>
  <phoneticPr fontId="3"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3" sqref="A1:E13"/>
    </sheetView>
  </sheetViews>
  <sheetFormatPr defaultRowHeight="14.4"/>
  <cols>
    <col min="1" max="1" width="5.5546875" bestFit="1" customWidth="1"/>
    <col min="2" max="2" width="11.21875" bestFit="1" customWidth="1"/>
    <col min="3" max="3" width="10.44140625" bestFit="1" customWidth="1"/>
    <col min="4" max="4" width="30.2187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1375</v>
      </c>
      <c r="C5" s="113" t="s">
        <v>267</v>
      </c>
      <c r="D5" s="113" t="s">
        <v>844</v>
      </c>
      <c r="E5" s="113"/>
    </row>
    <row r="6" spans="1:5" ht="16.2" thickBot="1">
      <c r="A6" s="112">
        <v>5</v>
      </c>
      <c r="B6" s="113" t="s">
        <v>1376</v>
      </c>
      <c r="C6" s="113" t="s">
        <v>277</v>
      </c>
      <c r="D6" s="113" t="s">
        <v>1369</v>
      </c>
      <c r="E6" s="113"/>
    </row>
    <row r="7" spans="1:5" ht="16.2" thickBot="1">
      <c r="A7" s="112">
        <v>6</v>
      </c>
      <c r="B7" s="113" t="s">
        <v>1377</v>
      </c>
      <c r="C7" s="113" t="s">
        <v>277</v>
      </c>
      <c r="D7" s="113" t="s">
        <v>1370</v>
      </c>
      <c r="E7" s="113"/>
    </row>
    <row r="8" spans="1:5" ht="16.2" thickBot="1">
      <c r="A8" s="112">
        <v>7</v>
      </c>
      <c r="B8" s="113" t="s">
        <v>1378</v>
      </c>
      <c r="C8" s="113" t="s">
        <v>277</v>
      </c>
      <c r="D8" s="113" t="s">
        <v>1371</v>
      </c>
      <c r="E8" s="113"/>
    </row>
    <row r="9" spans="1:5" ht="16.2" thickBot="1">
      <c r="A9" s="112">
        <v>8</v>
      </c>
      <c r="B9" s="113" t="s">
        <v>1379</v>
      </c>
      <c r="C9" s="113" t="s">
        <v>277</v>
      </c>
      <c r="D9" s="113" t="s">
        <v>1372</v>
      </c>
      <c r="E9" s="113"/>
    </row>
    <row r="10" spans="1:5" ht="16.2" thickBot="1">
      <c r="A10" s="112">
        <v>9</v>
      </c>
      <c r="B10" s="113" t="s">
        <v>1380</v>
      </c>
      <c r="C10" s="113" t="s">
        <v>277</v>
      </c>
      <c r="D10" s="113" t="s">
        <v>1373</v>
      </c>
      <c r="E10" s="113"/>
    </row>
    <row r="11" spans="1:5" ht="16.2" thickBot="1">
      <c r="A11" s="112">
        <v>10</v>
      </c>
      <c r="B11" s="113" t="s">
        <v>1381</v>
      </c>
      <c r="C11" s="113" t="s">
        <v>277</v>
      </c>
      <c r="D11" s="113" t="s">
        <v>1374</v>
      </c>
      <c r="E11" s="113"/>
    </row>
    <row r="12" spans="1:5" ht="16.2" thickBot="1">
      <c r="A12" s="112">
        <v>11</v>
      </c>
      <c r="B12" s="113" t="s">
        <v>1382</v>
      </c>
      <c r="C12" s="113" t="s">
        <v>277</v>
      </c>
      <c r="D12" s="113" t="s">
        <v>933</v>
      </c>
      <c r="E12" s="113"/>
    </row>
    <row r="13" spans="1:5" ht="16.2" thickBot="1">
      <c r="A13" s="112">
        <v>12</v>
      </c>
      <c r="B13" s="113" t="s">
        <v>1383</v>
      </c>
      <c r="C13" s="113" t="s">
        <v>754</v>
      </c>
      <c r="D13" s="113" t="s">
        <v>1077</v>
      </c>
      <c r="E13" s="113"/>
    </row>
  </sheetData>
  <phoneticPr fontId="3"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0" sqref="D20"/>
    </sheetView>
  </sheetViews>
  <sheetFormatPr defaultRowHeight="14.4"/>
  <cols>
    <col min="1" max="1" width="5.5546875" bestFit="1" customWidth="1"/>
    <col min="2" max="2" width="11.21875" bestFit="1" customWidth="1"/>
    <col min="3" max="3" width="10.44140625" bestFit="1" customWidth="1"/>
    <col min="4" max="4" width="33.66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1387</v>
      </c>
      <c r="C5" s="113" t="s">
        <v>267</v>
      </c>
      <c r="D5" s="113" t="s">
        <v>1384</v>
      </c>
      <c r="E5" s="113"/>
    </row>
    <row r="6" spans="1:5" ht="16.2" thickBot="1">
      <c r="A6" s="112">
        <v>5</v>
      </c>
      <c r="B6" s="113" t="s">
        <v>1388</v>
      </c>
      <c r="C6" s="113" t="s">
        <v>277</v>
      </c>
      <c r="D6" s="113" t="s">
        <v>1369</v>
      </c>
      <c r="E6" s="113"/>
    </row>
    <row r="7" spans="1:5" ht="16.2" thickBot="1">
      <c r="A7" s="112">
        <v>6</v>
      </c>
      <c r="B7" s="113" t="s">
        <v>1389</v>
      </c>
      <c r="C7" s="113" t="s">
        <v>277</v>
      </c>
      <c r="D7" s="113" t="s">
        <v>1385</v>
      </c>
      <c r="E7" s="113"/>
    </row>
    <row r="8" spans="1:5" ht="16.2" thickBot="1">
      <c r="A8" s="112">
        <v>7</v>
      </c>
      <c r="B8" s="113" t="s">
        <v>1390</v>
      </c>
      <c r="C8" s="113" t="s">
        <v>277</v>
      </c>
      <c r="D8" s="113" t="s">
        <v>1371</v>
      </c>
      <c r="E8" s="113"/>
    </row>
    <row r="9" spans="1:5" ht="16.2" thickBot="1">
      <c r="A9" s="112">
        <v>8</v>
      </c>
      <c r="B9" s="113" t="s">
        <v>1391</v>
      </c>
      <c r="C9" s="113" t="s">
        <v>277</v>
      </c>
      <c r="D9" s="113" t="s">
        <v>1386</v>
      </c>
      <c r="E9" s="113"/>
    </row>
    <row r="10" spans="1:5" ht="16.2" thickBot="1">
      <c r="A10" s="112">
        <v>9</v>
      </c>
      <c r="B10" s="113" t="s">
        <v>1392</v>
      </c>
      <c r="C10" s="113" t="s">
        <v>277</v>
      </c>
      <c r="D10" s="113" t="s">
        <v>1374</v>
      </c>
      <c r="E10" s="113"/>
    </row>
    <row r="11" spans="1:5" ht="16.2" thickBot="1">
      <c r="A11" s="112">
        <v>10</v>
      </c>
      <c r="B11" s="113" t="s">
        <v>1393</v>
      </c>
      <c r="C11" s="113" t="s">
        <v>277</v>
      </c>
      <c r="D11" s="113" t="s">
        <v>933</v>
      </c>
      <c r="E11" s="113"/>
    </row>
    <row r="12" spans="1:5" ht="16.2" thickBot="1">
      <c r="A12" s="112">
        <v>11</v>
      </c>
      <c r="B12" s="113" t="s">
        <v>1394</v>
      </c>
      <c r="C12" s="113" t="s">
        <v>754</v>
      </c>
      <c r="D12" s="113" t="s">
        <v>1077</v>
      </c>
      <c r="E12" s="113"/>
    </row>
  </sheetData>
  <phoneticPr fontId="3"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4.4"/>
  <cols>
    <col min="1" max="1" width="5.5546875" bestFit="1" customWidth="1"/>
    <col min="2" max="2" width="11.21875" bestFit="1" customWidth="1"/>
    <col min="3" max="3" width="10.44140625" bestFit="1" customWidth="1"/>
    <col min="4" max="4" width="33.66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1396</v>
      </c>
      <c r="C5" s="113" t="s">
        <v>267</v>
      </c>
      <c r="D5" s="113" t="s">
        <v>1384</v>
      </c>
      <c r="E5" s="113"/>
    </row>
    <row r="6" spans="1:5" ht="16.2" thickBot="1">
      <c r="A6" s="112">
        <v>5</v>
      </c>
      <c r="B6" s="113" t="s">
        <v>1397</v>
      </c>
      <c r="C6" s="113" t="s">
        <v>277</v>
      </c>
      <c r="D6" s="113" t="s">
        <v>1369</v>
      </c>
      <c r="E6" s="113"/>
    </row>
    <row r="7" spans="1:5" ht="16.2" thickBot="1">
      <c r="A7" s="112">
        <v>6</v>
      </c>
      <c r="B7" s="113" t="s">
        <v>1398</v>
      </c>
      <c r="C7" s="113" t="s">
        <v>277</v>
      </c>
      <c r="D7" s="113" t="s">
        <v>1395</v>
      </c>
      <c r="E7" s="113"/>
    </row>
    <row r="8" spans="1:5" ht="16.2" thickBot="1">
      <c r="A8" s="112">
        <v>7</v>
      </c>
      <c r="B8" s="113" t="s">
        <v>1399</v>
      </c>
      <c r="C8" s="113" t="s">
        <v>277</v>
      </c>
      <c r="D8" s="113" t="s">
        <v>1371</v>
      </c>
      <c r="E8" s="113"/>
    </row>
    <row r="9" spans="1:5" ht="16.2" thickBot="1">
      <c r="A9" s="112">
        <v>8</v>
      </c>
      <c r="B9" s="113" t="s">
        <v>1400</v>
      </c>
      <c r="C9" s="113" t="s">
        <v>277</v>
      </c>
      <c r="D9" s="113" t="s">
        <v>1386</v>
      </c>
      <c r="E9" s="113"/>
    </row>
    <row r="10" spans="1:5" ht="16.2" thickBot="1">
      <c r="A10" s="112">
        <v>9</v>
      </c>
      <c r="B10" s="113" t="s">
        <v>1401</v>
      </c>
      <c r="C10" s="113" t="s">
        <v>277</v>
      </c>
      <c r="D10" s="113" t="s">
        <v>1374</v>
      </c>
      <c r="E10" s="113"/>
    </row>
    <row r="11" spans="1:5" ht="16.2" thickBot="1">
      <c r="A11" s="112">
        <v>10</v>
      </c>
      <c r="B11" s="113" t="s">
        <v>1402</v>
      </c>
      <c r="C11" s="113" t="s">
        <v>277</v>
      </c>
      <c r="D11" s="113" t="s">
        <v>933</v>
      </c>
      <c r="E11" s="113"/>
    </row>
    <row r="12" spans="1:5" ht="16.2" thickBot="1">
      <c r="A12" s="112">
        <v>11</v>
      </c>
      <c r="B12" s="113" t="s">
        <v>1403</v>
      </c>
      <c r="C12" s="113" t="s">
        <v>754</v>
      </c>
      <c r="D12" s="113" t="s">
        <v>1077</v>
      </c>
      <c r="E12" s="113"/>
    </row>
  </sheetData>
  <phoneticPr fontId="3" type="noConversion"/>
  <pageMargins left="0.7" right="0.7" top="0.75" bottom="0.75" header="0.3" footer="0.3"/>
  <pageSetup paperSize="9" orientation="portrait" horizontalDpi="4294967293" verticalDpi="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0" sqref="E20"/>
    </sheetView>
  </sheetViews>
  <sheetFormatPr defaultColWidth="39.33203125" defaultRowHeight="14.4"/>
  <cols>
    <col min="1" max="1" width="5.5546875" bestFit="1" customWidth="1"/>
    <col min="2" max="2" width="11.44140625" bestFit="1" customWidth="1"/>
    <col min="3" max="3" width="10.44140625" bestFit="1" customWidth="1"/>
    <col min="4" max="4" width="33.6640625"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1406</v>
      </c>
      <c r="C5" s="113" t="s">
        <v>267</v>
      </c>
      <c r="D5" s="113" t="s">
        <v>844</v>
      </c>
      <c r="E5" s="113"/>
    </row>
    <row r="6" spans="1:5" ht="16.2" thickBot="1">
      <c r="A6" s="112">
        <v>5</v>
      </c>
      <c r="B6" s="113" t="s">
        <v>1407</v>
      </c>
      <c r="C6" s="113" t="s">
        <v>277</v>
      </c>
      <c r="D6" s="113" t="s">
        <v>1369</v>
      </c>
      <c r="E6" s="113"/>
    </row>
    <row r="7" spans="1:5" ht="16.2" thickBot="1">
      <c r="A7" s="112">
        <v>6</v>
      </c>
      <c r="B7" s="113" t="s">
        <v>1408</v>
      </c>
      <c r="C7" s="113" t="s">
        <v>277</v>
      </c>
      <c r="D7" s="113" t="s">
        <v>1043</v>
      </c>
      <c r="E7" s="113"/>
    </row>
    <row r="8" spans="1:5" ht="16.2" thickBot="1">
      <c r="A8" s="112">
        <v>7</v>
      </c>
      <c r="B8" s="113" t="s">
        <v>1409</v>
      </c>
      <c r="C8" s="113" t="s">
        <v>277</v>
      </c>
      <c r="D8" s="113" t="s">
        <v>1404</v>
      </c>
      <c r="E8" s="113"/>
    </row>
    <row r="9" spans="1:5" ht="16.2" thickBot="1">
      <c r="A9" s="112">
        <v>8</v>
      </c>
      <c r="B9" s="113" t="s">
        <v>1410</v>
      </c>
      <c r="C9" s="113" t="s">
        <v>277</v>
      </c>
      <c r="D9" s="113" t="s">
        <v>1405</v>
      </c>
      <c r="E9" s="113"/>
    </row>
    <row r="10" spans="1:5" ht="16.2" thickBot="1">
      <c r="A10" s="112">
        <v>9</v>
      </c>
      <c r="B10" s="113" t="s">
        <v>1411</v>
      </c>
      <c r="C10" s="113" t="s">
        <v>277</v>
      </c>
      <c r="D10" s="113" t="s">
        <v>1374</v>
      </c>
      <c r="E10" s="113"/>
    </row>
    <row r="11" spans="1:5" ht="16.2" thickBot="1">
      <c r="A11" s="112">
        <v>10</v>
      </c>
      <c r="B11" s="113" t="s">
        <v>1412</v>
      </c>
      <c r="C11" s="113" t="s">
        <v>277</v>
      </c>
      <c r="D11" s="113" t="s">
        <v>933</v>
      </c>
      <c r="E11" s="113"/>
    </row>
    <row r="12" spans="1:5" ht="16.2" thickBot="1">
      <c r="A12" s="112">
        <v>11</v>
      </c>
      <c r="B12" s="113" t="s">
        <v>1413</v>
      </c>
      <c r="C12" s="113" t="s">
        <v>754</v>
      </c>
      <c r="D12" s="113" t="s">
        <v>1077</v>
      </c>
      <c r="E12" s="113"/>
    </row>
  </sheetData>
  <phoneticPr fontId="3"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2" sqref="A2:E10"/>
    </sheetView>
  </sheetViews>
  <sheetFormatPr defaultRowHeight="14.4"/>
  <cols>
    <col min="2" max="3" width="17.44140625" customWidth="1"/>
    <col min="4" max="4" width="28.21875" customWidth="1"/>
    <col min="5" max="5" width="51.21875" bestFit="1" customWidth="1"/>
  </cols>
  <sheetData>
    <row r="1" spans="1:5" ht="15" thickBot="1"/>
    <row r="2" spans="1:5" ht="16.2" thickBot="1">
      <c r="A2" s="110" t="s">
        <v>261</v>
      </c>
      <c r="B2" s="111" t="s">
        <v>262</v>
      </c>
      <c r="C2" s="111" t="s">
        <v>263</v>
      </c>
      <c r="D2" s="111" t="s">
        <v>264</v>
      </c>
      <c r="E2" s="111" t="s">
        <v>265</v>
      </c>
    </row>
    <row r="3" spans="1:5" ht="16.2" thickBot="1">
      <c r="A3" s="112">
        <v>1</v>
      </c>
      <c r="B3" s="113" t="s">
        <v>266</v>
      </c>
      <c r="C3" s="113" t="s">
        <v>267</v>
      </c>
      <c r="D3" s="113" t="s">
        <v>268</v>
      </c>
      <c r="E3" s="113" t="s">
        <v>269</v>
      </c>
    </row>
    <row r="4" spans="1:5" ht="16.2" thickBot="1">
      <c r="A4" s="112">
        <v>2</v>
      </c>
      <c r="B4" s="113" t="s">
        <v>270</v>
      </c>
      <c r="C4" s="113" t="s">
        <v>271</v>
      </c>
      <c r="D4" s="113" t="s">
        <v>627</v>
      </c>
      <c r="E4" s="113" t="s">
        <v>273</v>
      </c>
    </row>
    <row r="5" spans="1:5" ht="16.2" thickBot="1">
      <c r="A5" s="112">
        <v>3</v>
      </c>
      <c r="B5" s="113" t="s">
        <v>274</v>
      </c>
      <c r="C5" s="113" t="s">
        <v>277</v>
      </c>
      <c r="D5" s="113" t="s">
        <v>275</v>
      </c>
      <c r="E5" s="113" t="s">
        <v>628</v>
      </c>
    </row>
    <row r="6" spans="1:5" ht="16.2" thickBot="1">
      <c r="A6" s="112">
        <v>4</v>
      </c>
      <c r="B6" s="113" t="s">
        <v>1425</v>
      </c>
      <c r="C6" s="113" t="s">
        <v>267</v>
      </c>
      <c r="D6" s="113" t="s">
        <v>844</v>
      </c>
      <c r="E6" s="113"/>
    </row>
    <row r="7" spans="1:5" ht="16.2" thickBot="1">
      <c r="A7" s="112">
        <v>5</v>
      </c>
      <c r="B7" s="113" t="s">
        <v>1418</v>
      </c>
      <c r="C7" s="113" t="s">
        <v>277</v>
      </c>
      <c r="D7" s="113" t="s">
        <v>1414</v>
      </c>
      <c r="E7" s="113"/>
    </row>
    <row r="8" spans="1:5" ht="16.2" thickBot="1">
      <c r="A8" s="112">
        <v>6</v>
      </c>
      <c r="B8" s="113" t="s">
        <v>1419</v>
      </c>
      <c r="C8" s="113" t="s">
        <v>277</v>
      </c>
      <c r="D8" s="113" t="s">
        <v>1415</v>
      </c>
      <c r="E8" s="113"/>
    </row>
    <row r="9" spans="1:5" ht="16.2" thickBot="1">
      <c r="A9" s="112">
        <v>7</v>
      </c>
      <c r="B9" s="113" t="s">
        <v>1420</v>
      </c>
      <c r="C9" s="113" t="s">
        <v>277</v>
      </c>
      <c r="D9" s="113" t="s">
        <v>1416</v>
      </c>
      <c r="E9" s="113"/>
    </row>
    <row r="10" spans="1:5" ht="16.2" thickBot="1">
      <c r="A10" s="112">
        <v>8</v>
      </c>
      <c r="B10" s="113" t="s">
        <v>1421</v>
      </c>
      <c r="C10" s="113" t="s">
        <v>277</v>
      </c>
      <c r="D10" s="113" t="s">
        <v>1417</v>
      </c>
      <c r="E10" s="113"/>
    </row>
  </sheetData>
  <phoneticPr fontId="3"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9" sqref="A1:E9"/>
    </sheetView>
  </sheetViews>
  <sheetFormatPr defaultRowHeight="14.4"/>
  <cols>
    <col min="1" max="1" width="5.5546875" bestFit="1" customWidth="1"/>
    <col min="2" max="2" width="11.21875" bestFit="1" customWidth="1"/>
    <col min="3" max="3" width="10.44140625" bestFit="1" customWidth="1"/>
    <col min="4" max="4" width="28" bestFit="1"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1442</v>
      </c>
      <c r="C5" s="113" t="s">
        <v>267</v>
      </c>
      <c r="D5" s="113" t="s">
        <v>844</v>
      </c>
      <c r="E5" s="113"/>
    </row>
    <row r="6" spans="1:5" ht="16.2" thickBot="1">
      <c r="A6" s="112">
        <v>5</v>
      </c>
      <c r="B6" s="113" t="s">
        <v>1432</v>
      </c>
      <c r="C6" s="113" t="s">
        <v>277</v>
      </c>
      <c r="D6" s="113" t="s">
        <v>1436</v>
      </c>
      <c r="E6" s="113"/>
    </row>
    <row r="7" spans="1:5" ht="16.2" thickBot="1">
      <c r="A7" s="112">
        <v>6</v>
      </c>
      <c r="B7" s="113" t="s">
        <v>1433</v>
      </c>
      <c r="C7" s="113" t="s">
        <v>277</v>
      </c>
      <c r="D7" s="113" t="s">
        <v>1437</v>
      </c>
      <c r="E7" s="113"/>
    </row>
    <row r="8" spans="1:5" ht="16.2" thickBot="1">
      <c r="A8" s="112">
        <v>7</v>
      </c>
      <c r="B8" s="113" t="s">
        <v>1434</v>
      </c>
      <c r="C8" s="113" t="s">
        <v>277</v>
      </c>
      <c r="D8" s="113" t="s">
        <v>1438</v>
      </c>
      <c r="E8" s="113"/>
    </row>
    <row r="9" spans="1:5" ht="16.2" thickBot="1">
      <c r="A9" s="112">
        <v>8</v>
      </c>
      <c r="B9" s="113" t="s">
        <v>1435</v>
      </c>
      <c r="C9" s="113" t="s">
        <v>277</v>
      </c>
      <c r="D9" s="113" t="s">
        <v>1439</v>
      </c>
      <c r="E9" s="113"/>
    </row>
  </sheetData>
  <phoneticPr fontId="3"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29" sqref="E29"/>
    </sheetView>
  </sheetViews>
  <sheetFormatPr defaultRowHeight="14.4"/>
  <cols>
    <col min="1" max="1" width="5.5546875" bestFit="1" customWidth="1"/>
    <col min="2" max="2" width="11.44140625" bestFit="1" customWidth="1"/>
    <col min="3" max="3" width="10.44140625" bestFit="1" customWidth="1"/>
    <col min="4" max="4" width="44.5546875" customWidth="1"/>
    <col min="5" max="5" width="51.21875" bestFit="1" customWidth="1"/>
  </cols>
  <sheetData>
    <row r="1" spans="1:5" ht="16.2" thickBot="1">
      <c r="A1" s="110" t="s">
        <v>261</v>
      </c>
      <c r="B1" s="111" t="s">
        <v>262</v>
      </c>
      <c r="C1" s="111" t="s">
        <v>263</v>
      </c>
      <c r="D1" s="111" t="s">
        <v>264</v>
      </c>
      <c r="E1" s="111" t="s">
        <v>265</v>
      </c>
    </row>
    <row r="2" spans="1:5" ht="16.2" thickBot="1">
      <c r="A2" s="112">
        <v>1</v>
      </c>
      <c r="B2" s="113" t="s">
        <v>266</v>
      </c>
      <c r="C2" s="113" t="s">
        <v>267</v>
      </c>
      <c r="D2" s="113" t="s">
        <v>268</v>
      </c>
      <c r="E2" s="113" t="s">
        <v>269</v>
      </c>
    </row>
    <row r="3" spans="1:5" ht="16.2" thickBot="1">
      <c r="A3" s="112">
        <v>2</v>
      </c>
      <c r="B3" s="113" t="s">
        <v>270</v>
      </c>
      <c r="C3" s="113" t="s">
        <v>271</v>
      </c>
      <c r="D3" s="113" t="s">
        <v>627</v>
      </c>
      <c r="E3" s="113" t="s">
        <v>273</v>
      </c>
    </row>
    <row r="4" spans="1:5" ht="16.2" thickBot="1">
      <c r="A4" s="112">
        <v>3</v>
      </c>
      <c r="B4" s="113" t="s">
        <v>274</v>
      </c>
      <c r="C4" s="113" t="s">
        <v>277</v>
      </c>
      <c r="D4" s="113" t="s">
        <v>275</v>
      </c>
      <c r="E4" s="113" t="s">
        <v>628</v>
      </c>
    </row>
    <row r="5" spans="1:5" ht="16.2" thickBot="1">
      <c r="A5" s="112">
        <v>4</v>
      </c>
      <c r="B5" s="113" t="s">
        <v>1450</v>
      </c>
      <c r="C5" s="113" t="s">
        <v>267</v>
      </c>
      <c r="D5" s="113" t="s">
        <v>844</v>
      </c>
      <c r="E5" s="113"/>
    </row>
    <row r="6" spans="1:5" ht="16.2" thickBot="1">
      <c r="A6" s="112">
        <v>5</v>
      </c>
      <c r="B6" s="113" t="s">
        <v>1451</v>
      </c>
      <c r="C6" s="113" t="s">
        <v>277</v>
      </c>
      <c r="D6" s="113" t="s">
        <v>1446</v>
      </c>
      <c r="E6" s="113"/>
    </row>
    <row r="7" spans="1:5" ht="16.2" thickBot="1">
      <c r="A7" s="112">
        <v>6</v>
      </c>
      <c r="B7" s="113" t="s">
        <v>1452</v>
      </c>
      <c r="C7" s="113" t="s">
        <v>277</v>
      </c>
      <c r="D7" s="113" t="s">
        <v>1447</v>
      </c>
      <c r="E7" s="113"/>
    </row>
    <row r="8" spans="1:5" ht="16.2" thickBot="1">
      <c r="A8" s="112">
        <v>7</v>
      </c>
      <c r="B8" s="113" t="s">
        <v>1453</v>
      </c>
      <c r="C8" s="113" t="s">
        <v>277</v>
      </c>
      <c r="D8" s="113" t="s">
        <v>1448</v>
      </c>
      <c r="E8" s="113"/>
    </row>
    <row r="9" spans="1:5" ht="16.2" thickBot="1">
      <c r="A9" s="112">
        <v>8</v>
      </c>
      <c r="B9" s="113" t="s">
        <v>1454</v>
      </c>
      <c r="C9" s="113" t="s">
        <v>277</v>
      </c>
      <c r="D9" s="113" t="s">
        <v>1449</v>
      </c>
      <c r="E9" s="113"/>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105</vt:i4>
      </vt:variant>
      <vt:variant>
        <vt:lpstr>命名范围</vt:lpstr>
      </vt:variant>
      <vt:variant>
        <vt:i4>4</vt:i4>
      </vt:variant>
    </vt:vector>
  </HeadingPairs>
  <TitlesOfParts>
    <vt:vector size="109" baseType="lpstr">
      <vt:lpstr>合并资产表</vt:lpstr>
      <vt:lpstr>合并负债表</vt:lpstr>
      <vt:lpstr>合并利润表</vt:lpstr>
      <vt:lpstr>合并现金流量表</vt:lpstr>
      <vt:lpstr>科目中英文对照表</vt:lpstr>
      <vt:lpstr>company_list</vt:lpstr>
      <vt:lpstr>zcfzbpp</vt:lpstr>
      <vt:lpstr>zcfzbcf</vt:lpstr>
      <vt:lpstr>sinazcfzb</vt:lpstr>
      <vt:lpstr>Balance_sheet_field</vt:lpstr>
      <vt:lpstr>lrbpp</vt:lpstr>
      <vt:lpstr>lrbcf</vt:lpstr>
      <vt:lpstr>sinalrb</vt:lpstr>
      <vt:lpstr>IncomeStatement</vt:lpstr>
      <vt:lpstr>xjllbpp</vt:lpstr>
      <vt:lpstr>xjllbcf</vt:lpstr>
      <vt:lpstr>sinaxjllb</vt:lpstr>
      <vt:lpstr>CashFlow</vt:lpstr>
      <vt:lpstr>Financial_ratio</vt:lpstr>
      <vt:lpstr>Manage_Balance</vt:lpstr>
      <vt:lpstr>Manage_Income</vt:lpstr>
      <vt:lpstr>Manage_Cash(欠）</vt:lpstr>
      <vt:lpstr>ManageFinancialRatio</vt:lpstr>
      <vt:lpstr>货币资金</vt:lpstr>
      <vt:lpstr>货币资金项目明细</vt:lpstr>
      <vt:lpstr>以公允价值计量且其变动计入当期损益的金融资产</vt:lpstr>
      <vt:lpstr>以公允价值计量且其变动计入当期损益的金融资产项目明细</vt:lpstr>
      <vt:lpstr>衍生金融资产</vt:lpstr>
      <vt:lpstr>应收票据</vt:lpstr>
      <vt:lpstr>应收票据项目明细</vt:lpstr>
      <vt:lpstr>年末已质押的应收票据情况</vt:lpstr>
      <vt:lpstr>年末已背书或贴现且在资产负债表日尚未到期的应收票据</vt:lpstr>
      <vt:lpstr>年末因出票人未履约而将其转应收账款的票据</vt:lpstr>
      <vt:lpstr>应收账款其他应收款分类披露</vt:lpstr>
      <vt:lpstr>应收款项科目名称</vt:lpstr>
      <vt:lpstr>应收款项分类明细</vt:lpstr>
      <vt:lpstr>年末单项金额重大并单项计提坏账准备的应收账款</vt:lpstr>
      <vt:lpstr>组合中按账龄分析法计提坏账准备的应收账款</vt:lpstr>
      <vt:lpstr>账龄明细</vt:lpstr>
      <vt:lpstr>本年计提收回或转回的坏账准备情况</vt:lpstr>
      <vt:lpstr>本年坏账准备转回或收回金额重要的</vt:lpstr>
      <vt:lpstr>本年实际核销的应收款情况</vt:lpstr>
      <vt:lpstr>重要的应收款核销情况</vt:lpstr>
      <vt:lpstr>应收款项前5名汇总</vt:lpstr>
      <vt:lpstr>应收款项前5名详细</vt:lpstr>
      <vt:lpstr>因金融资产转移而终止确认的应收账款</vt:lpstr>
      <vt:lpstr>转移应收款且继续涉入形成的资产、负债金额</vt:lpstr>
      <vt:lpstr>其他应收款按款项性质分类情况</vt:lpstr>
      <vt:lpstr>涉及政府补助的应收款项</vt:lpstr>
      <vt:lpstr>预付款项按账龄列示</vt:lpstr>
      <vt:lpstr>应收利息分类</vt:lpstr>
      <vt:lpstr>应收利息项目明细</vt:lpstr>
      <vt:lpstr>重要预期利息</vt:lpstr>
      <vt:lpstr>应收股利</vt:lpstr>
      <vt:lpstr>重要的账龄超过1年的应收股利</vt:lpstr>
      <vt:lpstr>存货分类</vt:lpstr>
      <vt:lpstr>存货跌价准备</vt:lpstr>
      <vt:lpstr>存货跌价准备计提依据及本年转回或转销原因</vt:lpstr>
      <vt:lpstr>存货余额中含有借款费用资本化金额</vt:lpstr>
      <vt:lpstr>建造合同形成的已完工未结算资产情况</vt:lpstr>
      <vt:lpstr>存货项目明细</vt:lpstr>
      <vt:lpstr>持有待售资产的基本情况</vt:lpstr>
      <vt:lpstr>持有待售资产减值准备情况</vt:lpstr>
      <vt:lpstr>一年内到期的非流动资产</vt:lpstr>
      <vt:lpstr>一年内到期的非流动资产项目明细</vt:lpstr>
      <vt:lpstr>其他流动资产</vt:lpstr>
      <vt:lpstr>其他流动资产项目明细</vt:lpstr>
      <vt:lpstr>可供出售金融资产情况</vt:lpstr>
      <vt:lpstr>年末按公允价值计量的可供出售金融资产</vt:lpstr>
      <vt:lpstr>年末按成本计量的可供出售金融资产</vt:lpstr>
      <vt:lpstr>本年可供出售金融资产减值的变动情况</vt:lpstr>
      <vt:lpstr>可供出售权益工具严重下跌但未计提跌价准备说明</vt:lpstr>
      <vt:lpstr>可供出售金融资产项目明细</vt:lpstr>
      <vt:lpstr>持有至到期投资</vt:lpstr>
      <vt:lpstr>年末重要的持有至到期投资</vt:lpstr>
      <vt:lpstr>长期应收款情况</vt:lpstr>
      <vt:lpstr>长期股权投资</vt:lpstr>
      <vt:lpstr>投资性房地产-采用成本计量模式的投资性房地产</vt:lpstr>
      <vt:lpstr>投资性房地产-采用公允价值计量模式的投资性房地产</vt:lpstr>
      <vt:lpstr>投资性房地产项目明细</vt:lpstr>
      <vt:lpstr>未办妥产权证书的资产金额及原因</vt:lpstr>
      <vt:lpstr>固定资产情况</vt:lpstr>
      <vt:lpstr>暂时闲置的固定资产情况</vt:lpstr>
      <vt:lpstr>通过融资租赁租入的固定资产情况</vt:lpstr>
      <vt:lpstr>通过经营租赁租出的固定资产</vt:lpstr>
      <vt:lpstr>固定资产项目明细</vt:lpstr>
      <vt:lpstr>在建工程情况</vt:lpstr>
      <vt:lpstr>重要在建工程项目本年变动情况</vt:lpstr>
      <vt:lpstr>本年计提在建工程减值准备情况</vt:lpstr>
      <vt:lpstr>工程物资</vt:lpstr>
      <vt:lpstr>固定资产清理</vt:lpstr>
      <vt:lpstr>无形资产</vt:lpstr>
      <vt:lpstr>开发支出</vt:lpstr>
      <vt:lpstr>商誉-账面价值</vt:lpstr>
      <vt:lpstr>商誉-减值准备</vt:lpstr>
      <vt:lpstr>长期待摊费用</vt:lpstr>
      <vt:lpstr>递延所得税资产递延所得税负债-未经抵销的递延所得税资产明细</vt:lpstr>
      <vt:lpstr>未经抵消的递延所得税负债明细</vt:lpstr>
      <vt:lpstr>以抵销后净额列示的递延所得税资产或负债</vt:lpstr>
      <vt:lpstr>未确认递延所得税资产明细</vt:lpstr>
      <vt:lpstr>未确认递延所得税资产的可抵扣亏损将于以下年度到期</vt:lpstr>
      <vt:lpstr>递延所得税资产项目明细</vt:lpstr>
      <vt:lpstr>递延所得税负债明细</vt:lpstr>
      <vt:lpstr>未确认递延所得税资产项目明细</vt:lpstr>
      <vt:lpstr>其他非流动资产</vt:lpstr>
      <vt:lpstr>合并负债表!Print_Area</vt:lpstr>
      <vt:lpstr>合并利润表!Print_Area</vt:lpstr>
      <vt:lpstr>合并现金流量表!Print_Area</vt:lpstr>
      <vt:lpstr>合并资产表!Print_Area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2018-03-20T02:55:17Z</dcterms:modified>
</cp:coreProperties>
</file>