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/>
  <xr:revisionPtr revIDLastSave="0" documentId="13_ncr:1_{339C1A93-08D1-44BB-B818-1BC7A7E54874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汇总" sheetId="1" r:id="rId1"/>
    <sheet name="分析" sheetId="9" r:id="rId2"/>
    <sheet name="Sheet1" sheetId="10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N4" i="9" l="1"/>
  <c r="O5" i="9"/>
  <c r="O6" i="9"/>
  <c r="O7" i="9"/>
  <c r="O8" i="9"/>
  <c r="O9" i="9"/>
  <c r="O10" i="9"/>
  <c r="O11" i="9"/>
  <c r="O4" i="9"/>
  <c r="M12" i="9"/>
  <c r="L12" i="9"/>
  <c r="K12" i="9"/>
  <c r="J12" i="9"/>
  <c r="N11" i="9"/>
  <c r="N10" i="9"/>
  <c r="N9" i="9"/>
  <c r="N8" i="9"/>
  <c r="N7" i="9"/>
  <c r="P7" i="9" s="1"/>
  <c r="Q7" i="9" s="1"/>
  <c r="N6" i="9"/>
  <c r="N5" i="9"/>
  <c r="O12" i="9" l="1"/>
  <c r="P9" i="9"/>
  <c r="Q9" i="9" s="1"/>
  <c r="P8" i="9"/>
  <c r="Q8" i="9" s="1"/>
  <c r="P11" i="9"/>
  <c r="Q11" i="9" s="1"/>
  <c r="P10" i="9"/>
  <c r="Q10" i="9" s="1"/>
  <c r="P6" i="9"/>
  <c r="Q6" i="9" s="1"/>
  <c r="P5" i="9"/>
  <c r="Q5" i="9" s="1"/>
  <c r="P4" i="9"/>
  <c r="Q4" i="9" s="1"/>
  <c r="N12" i="9"/>
  <c r="P12" i="9" l="1"/>
  <c r="Q12" i="9" s="1"/>
</calcChain>
</file>

<file path=xl/sharedStrings.xml><?xml version="1.0" encoding="utf-8"?>
<sst xmlns="http://schemas.openxmlformats.org/spreadsheetml/2006/main" count="97" uniqueCount="45">
  <si>
    <t>上网电量</t>
  </si>
  <si>
    <t>电能电价</t>
  </si>
  <si>
    <t>电能电费</t>
  </si>
  <si>
    <t>实时出清电力</t>
  </si>
  <si>
    <t>实时节点电价</t>
  </si>
  <si>
    <t>中长期合约电量</t>
  </si>
  <si>
    <t>中长期合约电价</t>
  </si>
  <si>
    <t>日期</t>
  </si>
  <si>
    <t>总计</t>
  </si>
  <si>
    <t>机组</t>
  </si>
  <si>
    <t>厂名</t>
  </si>
  <si>
    <t>#1机组</t>
  </si>
  <si>
    <t>#2机组</t>
  </si>
  <si>
    <t>#3机组</t>
  </si>
  <si>
    <t>#4机组</t>
  </si>
  <si>
    <t>#5机组</t>
  </si>
  <si>
    <t>#6机组</t>
  </si>
  <si>
    <t>#7机组</t>
  </si>
  <si>
    <t>#8机组</t>
  </si>
  <si>
    <t>机组</t>
    <phoneticPr fontId="1" type="noConversion"/>
  </si>
  <si>
    <t xml:space="preserve"> 电能电费</t>
  </si>
  <si>
    <t>电能电价</t>
    <phoneticPr fontId="1" type="noConversion"/>
  </si>
  <si>
    <t>合约电价</t>
    <phoneticPr fontId="1" type="noConversion"/>
  </si>
  <si>
    <t>价差</t>
    <phoneticPr fontId="1" type="noConversion"/>
  </si>
  <si>
    <t>电费差额（万元）</t>
    <phoneticPr fontId="1" type="noConversion"/>
  </si>
  <si>
    <t>小计</t>
    <phoneticPr fontId="1" type="noConversion"/>
  </si>
  <si>
    <t>(空白)</t>
  </si>
  <si>
    <t>合约电量</t>
    <phoneticPr fontId="1" type="noConversion"/>
  </si>
  <si>
    <t>合约电费</t>
    <phoneticPr fontId="1" type="noConversion"/>
  </si>
  <si>
    <t>省间日前出清电力</t>
  </si>
  <si>
    <t>省间日前出清电价</t>
  </si>
  <si>
    <t>省间日内出清电力</t>
  </si>
  <si>
    <t>省间日内出清电价</t>
  </si>
  <si>
    <t>启动补偿费用</t>
  </si>
  <si>
    <t>必开机组成本补偿费用</t>
  </si>
  <si>
    <t>上网电量</t>
    <phoneticPr fontId="1" type="noConversion"/>
  </si>
  <si>
    <t xml:space="preserve"> 上网电量</t>
  </si>
  <si>
    <t xml:space="preserve"> 中长期合约电量</t>
  </si>
  <si>
    <t xml:space="preserve"> 合约电费</t>
  </si>
  <si>
    <t>顶峰能力考核费用</t>
    <phoneticPr fontId="1" type="noConversion"/>
  </si>
  <si>
    <t>顶峰能力考核返还</t>
    <phoneticPr fontId="1" type="noConversion"/>
  </si>
  <si>
    <t>2024-02-01</t>
  </si>
  <si>
    <t>达拉特热电厂</t>
  </si>
  <si>
    <t>2024-02-02</t>
  </si>
  <si>
    <t>行标签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</si>
</sst>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常规" xfId="0" builtinId="0"/>
  </cellStyles>
  <dxfs count="31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866.995101967594" createdVersion="6" refreshedVersion="6" minRefreshableVersion="3" recordCount="1" xr:uid="{58B12628-8194-4E59-95C9-F28725DD7323}">
  <cacheSource type="worksheet">
    <worksheetSource name="表2"/>
  </cacheSource>
  <cacheFields count="17">
    <cacheField name="日期" numFmtId="58">
      <sharedItems containsNonDate="0" containsString="0" containsBlank="1" count="1">
        <m/>
      </sharedItems>
    </cacheField>
    <cacheField name="厂名" numFmtId="0">
      <sharedItems containsNonDate="0" containsString="0" containsBlank="1"/>
    </cacheField>
    <cacheField name="机组" numFmtId="0">
      <sharedItems containsNonDate="0" containsString="0" containsBlank="1" count="1">
        <m/>
      </sharedItems>
    </cacheField>
    <cacheField name="上网电量" numFmtId="0">
      <sharedItems containsNonDate="0" containsString="0" containsBlank="1" count="1">
        <m/>
      </sharedItems>
    </cacheField>
    <cacheField name="电能电价" numFmtId="0">
      <sharedItems containsNonDate="0" containsString="0" containsBlank="1"/>
    </cacheField>
    <cacheField name="电能电费" numFmtId="0">
      <sharedItems containsNonDate="0" containsString="0" containsBlank="1" count="1">
        <m/>
      </sharedItems>
    </cacheField>
    <cacheField name="实时出清电力" numFmtId="0">
      <sharedItems containsNonDate="0" containsString="0" containsBlank="1"/>
    </cacheField>
    <cacheField name="实时节点电价" numFmtId="0">
      <sharedItems containsNonDate="0" containsString="0" containsBlank="1"/>
    </cacheField>
    <cacheField name="中长期合约电量" numFmtId="0">
      <sharedItems containsNonDate="0" containsString="0" containsBlank="1" count="1">
        <m/>
      </sharedItems>
    </cacheField>
    <cacheField name="中长期合约电价" numFmtId="0">
      <sharedItems containsNonDate="0" containsString="0" containsBlank="1"/>
    </cacheField>
    <cacheField name="省间日前出清电力" numFmtId="0">
      <sharedItems containsNonDate="0" containsString="0" containsBlank="1"/>
    </cacheField>
    <cacheField name="省间日前出清电价" numFmtId="0">
      <sharedItems containsNonDate="0" containsString="0" containsBlank="1"/>
    </cacheField>
    <cacheField name="省间日内出清电力" numFmtId="0">
      <sharedItems containsNonDate="0" containsString="0" containsBlank="1"/>
    </cacheField>
    <cacheField name="省间日内出清电价" numFmtId="0">
      <sharedItems containsNonDate="0" containsString="0" containsBlank="1"/>
    </cacheField>
    <cacheField name="启动补偿费用" numFmtId="0">
      <sharedItems containsNonDate="0" containsString="0" containsBlank="1"/>
    </cacheField>
    <cacheField name="必开机组成本补偿费用" numFmtId="0">
      <sharedItems containsNonDate="0" containsString="0" containsBlank="1"/>
    </cacheField>
    <cacheField name="合约电费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x v="0"/>
    <m/>
    <m/>
    <x v="0"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FDAC5-DA1D-4D48-ADD1-04A8F7838B69}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机组">
  <location ref="B4:F6" firstHeaderRow="0" firstDataRow="1" firstDataCol="1"/>
  <pivotFields count="17">
    <pivotField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上网电量" fld="3" baseField="2" baseItem="0"/>
    <dataField name=" 电能电费" fld="5" baseField="2" baseItem="0"/>
    <dataField name=" 中长期合约电量" fld="8" baseField="2" baseItem="0"/>
    <dataField name=" 合约电费" fld="16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F71F2-154B-4FE9-8FB9-5A06D3A1102B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>
  <location ref="A1:A5" firstHeaderRow="1" firstDataRow="1" firstDataCol="1"/>
  <pivotFields count="17"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0"/>
    <field x="3"/>
  </rowFields>
  <rowItems count="4">
    <i>
      <x/>
    </i>
    <i r="1">
      <x/>
    </i>
    <i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C2C3F8-7E64-40A2-B7CF-3A841E1CE3EF}" name="表2" displayName="表2" ref="A1:S18" totalsRowShown="0">
  <autoFilter ref="A1:S18" xr:uid="{CC4852E3-7F09-4138-AD2B-396FEAB17516}"/>
  <tableColumns count="19">
    <tableColumn id="1" xr3:uid="{448AFA1A-E655-4758-9391-3D53AB0D02A0}" name="日期" dataDxfId="30"/>
    <tableColumn id="2" xr3:uid="{1DEBF86D-D7D9-4562-AFA5-7483884A6403}" name="厂名" dataDxfId="29"/>
    <tableColumn id="3" xr3:uid="{05102428-766F-49FF-B809-95D906C74F5B}" name="机组" dataDxfId="28"/>
    <tableColumn id="4" xr3:uid="{00F880EB-ACDC-4498-AD29-E66B91CD07BB}" name="上网电量" dataDxfId="27"/>
    <tableColumn id="5" xr3:uid="{6A8BBB66-60EC-40AF-BD31-F9F015F1A9DF}" name="电能电价" dataDxfId="26"/>
    <tableColumn id="6" xr3:uid="{D9D22234-DB80-430A-8213-3AE63F3274BA}" name="电能电费" dataDxfId="25"/>
    <tableColumn id="7" xr3:uid="{9E97AD35-6715-48C4-96EC-D367400C2EFD}" name="实时出清电力" dataDxfId="24"/>
    <tableColumn id="8" xr3:uid="{59487AC1-083B-4534-BE00-B68BCBD55172}" name="实时节点电价" dataDxfId="23"/>
    <tableColumn id="9" xr3:uid="{0B3D26F8-ECDE-4D13-96F7-831577536DF4}" name="中长期合约电量" dataDxfId="22"/>
    <tableColumn id="10" xr3:uid="{8B8DE329-32A6-40A7-A5E0-BF716BDB83EE}" name="中长期合约电价" dataDxfId="21"/>
    <tableColumn id="11" xr3:uid="{63D96536-7CB8-44D8-9ED7-8F6883E7EE8C}" name="省间日前出清电力" dataDxfId="20"/>
    <tableColumn id="12" xr3:uid="{C0289D1C-EC15-4DF2-A733-1CF3AA90DC86}" name="省间日前出清电价" dataDxfId="19"/>
    <tableColumn id="13" xr3:uid="{6B13ABDE-80EB-43A4-A3E8-06DB1D960E50}" name="省间日内出清电力" dataDxfId="18"/>
    <tableColumn id="14" xr3:uid="{90DF7332-6549-45BC-B52B-FA3FB92DB131}" name="省间日内出清电价" dataDxfId="17"/>
    <tableColumn id="15" xr3:uid="{7F9F3CEB-7486-48A0-B39D-6AB8BFA34A6A}" name="启动补偿费用" dataDxfId="16"/>
    <tableColumn id="16" xr3:uid="{9C0437BF-98DC-49EA-BFA8-BE23B62479B4}" name="必开机组成本补偿费用" dataDxfId="15"/>
    <tableColumn id="17" xr3:uid="{DE079E12-C29A-4E05-801B-CBA66644EE83}" name="合约电费" dataDxfId="14">
      <calculatedColumnFormula>表2[中长期合约电量]*表2[中长期合约电价]</calculatedColumnFormula>
    </tableColumn>
    <tableColumn id="18" xr3:uid="{504E58E0-AEDD-4D50-9DD8-F9BAAFD59AB7}" name="顶峰能力考核费用" dataDxfId="13"/>
    <tableColumn id="19" xr3:uid="{C633ABEC-0054-4511-9EDE-C765F9059C47}" name="顶峰能力考核返还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topLeftCell="I1" workbookViewId="0">
      <selection activeCell="P8" sqref="P8"/>
    </sheetView>
  </sheetViews>
  <sheetFormatPr defaultColWidth="8.6640625" defaultRowHeight="13.9" x14ac:dyDescent="0.4"/>
  <cols>
    <col min="2" max="2" width="14.46484375" style="2" customWidth="1"/>
    <col min="3" max="3" width="8.6640625" style="2"/>
    <col min="4" max="5" width="9.9296875" style="2" customWidth="1"/>
    <col min="6" max="6" width="11.265625" style="2" bestFit="1" customWidth="1"/>
    <col min="7" max="8" width="13.59765625" style="2" customWidth="1"/>
    <col min="9" max="10" width="18.46484375" style="2" bestFit="1" customWidth="1"/>
    <col min="11" max="14" width="18.33203125" bestFit="1" customWidth="1"/>
    <col min="15" max="15" width="14.3984375" bestFit="1" customWidth="1"/>
    <col min="16" max="16" width="22.33203125" bestFit="1" customWidth="1"/>
    <col min="17" max="17" width="11.796875" customWidth="1"/>
    <col min="18" max="18" width="20.6640625" customWidth="1"/>
    <col min="19" max="19" width="17.53125" customWidth="1"/>
  </cols>
  <sheetData>
    <row r="1" spans="1:19" x14ac:dyDescent="0.4">
      <c r="A1" t="s">
        <v>7</v>
      </c>
      <c r="B1" s="2" t="s">
        <v>10</v>
      </c>
      <c r="C1" s="2" t="s">
        <v>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28</v>
      </c>
      <c r="R1" t="s">
        <v>39</v>
      </c>
      <c r="S1" t="s">
        <v>40</v>
      </c>
    </row>
    <row r="2" spans="1:19" x14ac:dyDescent="0.4">
      <c r="A2" s="1"/>
      <c r="K2" s="2"/>
      <c r="L2" s="2"/>
      <c r="M2" s="2"/>
      <c r="N2" s="2"/>
      <c r="O2" s="2"/>
      <c r="P2" s="2"/>
      <c r="Q2" s="2">
        <f>表2[中长期合约电量]*表2[中长期合约电价]</f>
        <v>0</v>
      </c>
      <c r="R2" s="2"/>
      <c r="S2" s="2"/>
    </row>
    <row r="3" spans="1:19" x14ac:dyDescent="0.4">
      <c r="A3" s="1" t="s">
        <v>41</v>
      </c>
      <c r="B3" s="2" t="s">
        <v>42</v>
      </c>
      <c r="C3" s="2" t="s">
        <v>11</v>
      </c>
      <c r="K3" s="2"/>
      <c r="L3" s="2"/>
      <c r="M3" s="2"/>
      <c r="N3" s="2"/>
      <c r="O3" s="2"/>
      <c r="P3" s="2"/>
      <c r="Q3" s="2">
        <f>表2[中长期合约电量]*表2[中长期合约电价]</f>
        <v>0</v>
      </c>
      <c r="R3" s="2">
        <v>1136179.2</v>
      </c>
      <c r="S3" s="2">
        <v>185295.057</v>
      </c>
    </row>
    <row r="4" spans="1:19" x14ac:dyDescent="0.4">
      <c r="A4" s="1" t="s">
        <v>41</v>
      </c>
      <c r="B4" s="2" t="s">
        <v>42</v>
      </c>
      <c r="C4" s="2" t="s">
        <v>12</v>
      </c>
      <c r="K4" s="2"/>
      <c r="L4" s="2"/>
      <c r="M4" s="2"/>
      <c r="N4" s="2"/>
      <c r="O4" s="2"/>
      <c r="P4" s="2"/>
      <c r="Q4" s="2">
        <f>表2[中长期合约电量]*表2[中长期合约电价]</f>
        <v>0</v>
      </c>
      <c r="R4" s="2">
        <v>368537.52</v>
      </c>
      <c r="S4" s="2">
        <v>90933.373999999996</v>
      </c>
    </row>
    <row r="5" spans="1:19" x14ac:dyDescent="0.4">
      <c r="A5" s="1" t="s">
        <v>41</v>
      </c>
      <c r="B5" s="2" t="s">
        <v>42</v>
      </c>
      <c r="C5" s="2" t="s">
        <v>13</v>
      </c>
      <c r="K5" s="2"/>
      <c r="L5" s="2"/>
      <c r="M5" s="2"/>
      <c r="N5" s="2"/>
      <c r="O5" s="2"/>
      <c r="P5" s="2"/>
      <c r="Q5" s="2">
        <f>表2[中长期合约电量]*表2[中长期合约电价]</f>
        <v>0</v>
      </c>
      <c r="R5" s="2">
        <v>107454.61</v>
      </c>
      <c r="S5" s="2">
        <v>29539.758000000002</v>
      </c>
    </row>
    <row r="6" spans="1:19" x14ac:dyDescent="0.4">
      <c r="A6" s="1" t="s">
        <v>41</v>
      </c>
      <c r="B6" s="2" t="s">
        <v>42</v>
      </c>
      <c r="C6" s="2" t="s">
        <v>14</v>
      </c>
      <c r="K6" s="2"/>
      <c r="L6" s="2"/>
      <c r="M6" s="2"/>
      <c r="N6" s="2"/>
      <c r="O6" s="2"/>
      <c r="P6" s="2"/>
      <c r="Q6" s="2">
        <f>表2[中长期合约电量]*表2[中长期合约电价]</f>
        <v>0</v>
      </c>
      <c r="R6" s="2">
        <v>127667.65</v>
      </c>
      <c r="S6" s="2">
        <v>40627.921000000002</v>
      </c>
    </row>
    <row r="7" spans="1:19" x14ac:dyDescent="0.4">
      <c r="A7" s="1" t="s">
        <v>41</v>
      </c>
      <c r="B7" s="2" t="s">
        <v>42</v>
      </c>
      <c r="C7" s="2" t="s">
        <v>15</v>
      </c>
      <c r="K7" s="2"/>
      <c r="L7" s="2"/>
      <c r="M7" s="2"/>
      <c r="N7" s="2"/>
      <c r="O7" s="2"/>
      <c r="P7" s="2"/>
      <c r="Q7" s="2">
        <f>表2[中长期合约电量]*表2[中长期合约电价]</f>
        <v>0</v>
      </c>
      <c r="R7" s="2">
        <v>460307.37</v>
      </c>
      <c r="S7" s="2">
        <v>151392.986</v>
      </c>
    </row>
    <row r="8" spans="1:19" x14ac:dyDescent="0.4">
      <c r="A8" s="1" t="s">
        <v>41</v>
      </c>
      <c r="B8" s="2" t="s">
        <v>42</v>
      </c>
      <c r="C8" s="2" t="s">
        <v>16</v>
      </c>
      <c r="K8" s="2"/>
      <c r="L8" s="2"/>
      <c r="M8" s="2"/>
      <c r="N8" s="2"/>
      <c r="O8" s="2"/>
      <c r="P8" s="2"/>
      <c r="Q8" s="2">
        <f>表2[中长期合约电量]*表2[中长期合约电价]</f>
        <v>0</v>
      </c>
      <c r="R8" s="2">
        <v>0</v>
      </c>
      <c r="S8" s="2">
        <v>0</v>
      </c>
    </row>
    <row r="9" spans="1:19" x14ac:dyDescent="0.4">
      <c r="A9" s="1" t="s">
        <v>41</v>
      </c>
      <c r="B9" s="2" t="s">
        <v>42</v>
      </c>
      <c r="C9" s="2" t="s">
        <v>17</v>
      </c>
      <c r="K9" s="2"/>
      <c r="L9" s="2"/>
      <c r="M9" s="2"/>
      <c r="N9" s="2"/>
      <c r="O9" s="2"/>
      <c r="P9" s="2"/>
      <c r="Q9" s="2">
        <f>表2[中长期合约电量]*表2[中长期合约电价]</f>
        <v>0</v>
      </c>
      <c r="R9" s="2">
        <v>638949.17000000004</v>
      </c>
      <c r="S9" s="2">
        <v>373723.587</v>
      </c>
    </row>
    <row r="10" spans="1:19" x14ac:dyDescent="0.4">
      <c r="A10" s="1" t="s">
        <v>41</v>
      </c>
      <c r="B10" s="2" t="s">
        <v>42</v>
      </c>
      <c r="C10" s="2" t="s">
        <v>18</v>
      </c>
      <c r="K10" s="2"/>
      <c r="L10" s="2"/>
      <c r="M10" s="2"/>
      <c r="N10" s="2"/>
      <c r="O10" s="2"/>
      <c r="P10" s="2"/>
      <c r="Q10" s="2">
        <f>表2[中长期合约电量]*表2[中长期合约电价]</f>
        <v>0</v>
      </c>
      <c r="R10" s="2">
        <v>0</v>
      </c>
      <c r="S10" s="2">
        <v>0</v>
      </c>
    </row>
    <row r="11" spans="1:19" x14ac:dyDescent="0.4">
      <c r="A11" s="1" t="s">
        <v>43</v>
      </c>
      <c r="B11" s="2" t="s">
        <v>42</v>
      </c>
      <c r="C11" s="2" t="s">
        <v>11</v>
      </c>
      <c r="K11" s="2"/>
      <c r="L11" s="2"/>
      <c r="M11" s="2"/>
      <c r="N11" s="2"/>
      <c r="O11" s="2"/>
      <c r="P11" s="2"/>
      <c r="Q11" s="2">
        <f>表2[中长期合约电量]*表2[中长期合约电价]</f>
        <v>0</v>
      </c>
      <c r="R11" s="2">
        <v>640167.93000000005</v>
      </c>
      <c r="S11" s="2">
        <v>259856.94699999999</v>
      </c>
    </row>
    <row r="12" spans="1:19" x14ac:dyDescent="0.4">
      <c r="A12" s="1" t="s">
        <v>43</v>
      </c>
      <c r="B12" s="2" t="s">
        <v>42</v>
      </c>
      <c r="C12" s="2" t="s">
        <v>12</v>
      </c>
      <c r="K12" s="2"/>
      <c r="L12" s="2"/>
      <c r="M12" s="2"/>
      <c r="N12" s="2"/>
      <c r="O12" s="2"/>
      <c r="P12" s="2"/>
      <c r="Q12" s="2">
        <f>表2[中长期合约电量]*表2[中长期合约电价]</f>
        <v>0</v>
      </c>
      <c r="R12" s="2">
        <v>0</v>
      </c>
      <c r="S12" s="2">
        <v>0</v>
      </c>
    </row>
    <row r="13" spans="1:19" x14ac:dyDescent="0.4">
      <c r="A13" s="1" t="s">
        <v>43</v>
      </c>
      <c r="B13" s="2" t="s">
        <v>42</v>
      </c>
      <c r="C13" s="2" t="s">
        <v>13</v>
      </c>
      <c r="K13" s="2"/>
      <c r="L13" s="2"/>
      <c r="M13" s="2"/>
      <c r="N13" s="2"/>
      <c r="O13" s="2"/>
      <c r="P13" s="2"/>
      <c r="Q13" s="2">
        <f>表2[中长期合约电量]*表2[中长期合约电价]</f>
        <v>0</v>
      </c>
      <c r="R13" s="2">
        <v>0</v>
      </c>
      <c r="S13" s="2">
        <v>0</v>
      </c>
    </row>
    <row r="14" spans="1:19" x14ac:dyDescent="0.4">
      <c r="A14" s="1" t="s">
        <v>43</v>
      </c>
      <c r="B14" s="2" t="s">
        <v>42</v>
      </c>
      <c r="C14" s="2" t="s">
        <v>14</v>
      </c>
      <c r="K14" s="2"/>
      <c r="L14" s="2"/>
      <c r="M14" s="2"/>
      <c r="N14" s="2"/>
      <c r="O14" s="2"/>
      <c r="P14" s="2"/>
      <c r="Q14" s="2">
        <f>表2[中长期合约电量]*表2[中长期合约电价]</f>
        <v>0</v>
      </c>
      <c r="R14" s="2">
        <v>919519.85</v>
      </c>
      <c r="S14" s="2">
        <v>169433.24400000001</v>
      </c>
    </row>
    <row r="15" spans="1:19" x14ac:dyDescent="0.4">
      <c r="A15" s="1" t="s">
        <v>43</v>
      </c>
      <c r="B15" s="2" t="s">
        <v>42</v>
      </c>
      <c r="C15" s="2" t="s">
        <v>15</v>
      </c>
      <c r="K15" s="2"/>
      <c r="L15" s="2"/>
      <c r="M15" s="2"/>
      <c r="N15" s="2"/>
      <c r="O15" s="2"/>
      <c r="P15" s="2"/>
      <c r="Q15" s="2">
        <f>表2[中长期合约电量]*表2[中长期合约电价]</f>
        <v>0</v>
      </c>
      <c r="R15" s="2">
        <v>370333.88</v>
      </c>
      <c r="S15" s="2">
        <v>256465.837</v>
      </c>
    </row>
    <row r="16" spans="1:19" x14ac:dyDescent="0.4">
      <c r="A16" s="1" t="s">
        <v>43</v>
      </c>
      <c r="B16" s="2" t="s">
        <v>42</v>
      </c>
      <c r="C16" s="2" t="s">
        <v>16</v>
      </c>
      <c r="K16" s="2"/>
      <c r="L16" s="2"/>
      <c r="M16" s="2"/>
      <c r="N16" s="2"/>
      <c r="O16" s="2"/>
      <c r="P16" s="2"/>
      <c r="Q16" s="2">
        <f>表2[中长期合约电量]*表2[中长期合约电价]</f>
        <v>0</v>
      </c>
      <c r="R16" s="2">
        <v>215461.52</v>
      </c>
      <c r="S16" s="2">
        <v>91752.956999999995</v>
      </c>
    </row>
    <row r="17" spans="1:19" x14ac:dyDescent="0.4">
      <c r="A17" s="1" t="s">
        <v>43</v>
      </c>
      <c r="B17" s="2" t="s">
        <v>42</v>
      </c>
      <c r="C17" s="2" t="s">
        <v>17</v>
      </c>
      <c r="K17" s="2"/>
      <c r="L17" s="2"/>
      <c r="M17" s="2"/>
      <c r="N17" s="2"/>
      <c r="O17" s="2"/>
      <c r="P17" s="2"/>
      <c r="Q17" s="2">
        <f>表2[中长期合约电量]*表2[中长期合约电价]</f>
        <v>0</v>
      </c>
      <c r="R17" s="2">
        <v>383190.78</v>
      </c>
      <c r="S17" s="2">
        <v>530267.63800000004</v>
      </c>
    </row>
    <row r="18" spans="1:19" x14ac:dyDescent="0.4">
      <c r="A18" s="1" t="s">
        <v>43</v>
      </c>
      <c r="B18" s="2" t="s">
        <v>42</v>
      </c>
      <c r="C18" s="2" t="s">
        <v>18</v>
      </c>
      <c r="K18" s="2"/>
      <c r="L18" s="2"/>
      <c r="M18" s="2"/>
      <c r="N18" s="2"/>
      <c r="O18" s="2"/>
      <c r="P18" s="2"/>
      <c r="Q18" s="2">
        <f>表2[中长期合约电量]*表2[中长期合约电价]</f>
        <v>0</v>
      </c>
      <c r="R18" s="2">
        <v>79235.600000000006</v>
      </c>
      <c r="S18" s="2">
        <v>85466.680999999997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F82B-CBB1-431E-9F69-B3150E733E04}">
  <dimension ref="B2:Q12"/>
  <sheetViews>
    <sheetView workbookViewId="0">
      <selection activeCell="F17" sqref="F17"/>
    </sheetView>
  </sheetViews>
  <sheetFormatPr defaultRowHeight="13.9" x14ac:dyDescent="0.4"/>
  <cols>
    <col min="2" max="4" width="9" style="2" bestFit="1" customWidth="1"/>
    <col min="5" max="5" width="14.796875" style="2" bestFit="1" customWidth="1"/>
    <col min="6" max="6" width="9" style="2" bestFit="1" customWidth="1"/>
    <col min="10" max="10" width="15.9296875" customWidth="1"/>
    <col min="11" max="13" width="13.59765625" customWidth="1"/>
    <col min="14" max="15" width="10.06640625" customWidth="1"/>
    <col min="17" max="17" width="13.46484375" customWidth="1"/>
  </cols>
  <sheetData>
    <row r="2" spans="2:17" ht="14.25" thickBot="1" x14ac:dyDescent="0.45"/>
    <row r="3" spans="2:17" x14ac:dyDescent="0.4">
      <c r="I3" s="3" t="s">
        <v>19</v>
      </c>
      <c r="J3" s="4" t="s">
        <v>35</v>
      </c>
      <c r="K3" s="4" t="s">
        <v>20</v>
      </c>
      <c r="L3" s="4" t="s">
        <v>27</v>
      </c>
      <c r="M3" s="4" t="s">
        <v>28</v>
      </c>
      <c r="N3" s="4" t="s">
        <v>21</v>
      </c>
      <c r="O3" s="4" t="s">
        <v>22</v>
      </c>
      <c r="P3" s="5" t="s">
        <v>23</v>
      </c>
      <c r="Q3" s="14" t="s">
        <v>24</v>
      </c>
    </row>
    <row r="4" spans="2:17" x14ac:dyDescent="0.4">
      <c r="B4" s="17" t="s">
        <v>9</v>
      </c>
      <c r="C4" s="2" t="s">
        <v>36</v>
      </c>
      <c r="D4" s="2" t="s">
        <v>20</v>
      </c>
      <c r="E4" s="2" t="s">
        <v>37</v>
      </c>
      <c r="F4" s="2" t="s">
        <v>38</v>
      </c>
      <c r="I4" s="6" t="s">
        <v>11</v>
      </c>
      <c r="J4" s="7"/>
      <c r="K4" s="7"/>
      <c r="L4" s="7"/>
      <c r="M4" s="7"/>
      <c r="N4" s="15" t="e">
        <f>K4/J4</f>
        <v>#DIV/0!</v>
      </c>
      <c r="O4" s="15" t="e">
        <f>M4/L4</f>
        <v>#DIV/0!</v>
      </c>
      <c r="P4" s="8" t="e">
        <f>N4-O4</f>
        <v>#DIV/0!</v>
      </c>
      <c r="Q4" s="12" t="e">
        <f>P4*J4/10000</f>
        <v>#DIV/0!</v>
      </c>
    </row>
    <row r="5" spans="2:17" x14ac:dyDescent="0.4">
      <c r="B5" s="2" t="s">
        <v>26</v>
      </c>
      <c r="F5" s="2">
        <v>0</v>
      </c>
      <c r="I5" s="6" t="s">
        <v>12</v>
      </c>
      <c r="J5" s="7"/>
      <c r="K5" s="7"/>
      <c r="L5" s="7"/>
      <c r="M5" s="7"/>
      <c r="N5" s="15" t="e">
        <f t="shared" ref="N5:N12" si="0">K5/J5</f>
        <v>#DIV/0!</v>
      </c>
      <c r="O5" s="15" t="e">
        <f t="shared" ref="O5:O11" si="1">M5/L5</f>
        <v>#DIV/0!</v>
      </c>
      <c r="P5" s="8" t="e">
        <f t="shared" ref="P5:P11" si="2">N5-O5</f>
        <v>#DIV/0!</v>
      </c>
      <c r="Q5" s="12" t="e">
        <f t="shared" ref="Q5:Q11" si="3">P5*J5/10000</f>
        <v>#DIV/0!</v>
      </c>
    </row>
    <row r="6" spans="2:17" x14ac:dyDescent="0.4">
      <c r="B6" s="2" t="s">
        <v>8</v>
      </c>
      <c r="F6" s="2">
        <v>0</v>
      </c>
      <c r="I6" s="6" t="s">
        <v>13</v>
      </c>
      <c r="J6" s="7"/>
      <c r="K6" s="7"/>
      <c r="L6" s="7"/>
      <c r="M6" s="7"/>
      <c r="N6" s="15" t="e">
        <f t="shared" si="0"/>
        <v>#DIV/0!</v>
      </c>
      <c r="O6" s="15" t="e">
        <f t="shared" si="1"/>
        <v>#DIV/0!</v>
      </c>
      <c r="P6" s="8" t="e">
        <f t="shared" si="2"/>
        <v>#DIV/0!</v>
      </c>
      <c r="Q6" s="12" t="e">
        <f t="shared" si="3"/>
        <v>#DIV/0!</v>
      </c>
    </row>
    <row r="7" spans="2:17" x14ac:dyDescent="0.4">
      <c r="B7"/>
      <c r="C7"/>
      <c r="D7"/>
      <c r="E7"/>
      <c r="F7"/>
      <c r="I7" s="6" t="s">
        <v>14</v>
      </c>
      <c r="J7" s="7"/>
      <c r="K7" s="7"/>
      <c r="L7" s="7"/>
      <c r="M7" s="7"/>
      <c r="N7" s="15" t="e">
        <f t="shared" si="0"/>
        <v>#DIV/0!</v>
      </c>
      <c r="O7" s="15" t="e">
        <f t="shared" si="1"/>
        <v>#DIV/0!</v>
      </c>
      <c r="P7" s="8" t="e">
        <f t="shared" si="2"/>
        <v>#DIV/0!</v>
      </c>
      <c r="Q7" s="12" t="e">
        <f t="shared" si="3"/>
        <v>#DIV/0!</v>
      </c>
    </row>
    <row r="8" spans="2:17" x14ac:dyDescent="0.4">
      <c r="I8" s="6" t="s">
        <v>15</v>
      </c>
      <c r="J8" s="7"/>
      <c r="K8" s="7"/>
      <c r="L8" s="7"/>
      <c r="M8" s="7"/>
      <c r="N8" s="15" t="e">
        <f t="shared" si="0"/>
        <v>#DIV/0!</v>
      </c>
      <c r="O8" s="15" t="e">
        <f t="shared" si="1"/>
        <v>#DIV/0!</v>
      </c>
      <c r="P8" s="8" t="e">
        <f t="shared" si="2"/>
        <v>#DIV/0!</v>
      </c>
      <c r="Q8" s="12" t="e">
        <f t="shared" si="3"/>
        <v>#DIV/0!</v>
      </c>
    </row>
    <row r="9" spans="2:17" x14ac:dyDescent="0.4">
      <c r="I9" s="6" t="s">
        <v>16</v>
      </c>
      <c r="J9" s="7"/>
      <c r="K9" s="7"/>
      <c r="L9" s="7"/>
      <c r="M9" s="7"/>
      <c r="N9" s="15" t="e">
        <f t="shared" si="0"/>
        <v>#DIV/0!</v>
      </c>
      <c r="O9" s="15" t="e">
        <f t="shared" si="1"/>
        <v>#DIV/0!</v>
      </c>
      <c r="P9" s="8" t="e">
        <f t="shared" si="2"/>
        <v>#DIV/0!</v>
      </c>
      <c r="Q9" s="12" t="e">
        <f t="shared" si="3"/>
        <v>#DIV/0!</v>
      </c>
    </row>
    <row r="10" spans="2:17" x14ac:dyDescent="0.4">
      <c r="I10" s="6" t="s">
        <v>17</v>
      </c>
      <c r="J10" s="7"/>
      <c r="K10" s="7"/>
      <c r="L10" s="7"/>
      <c r="M10" s="7"/>
      <c r="N10" s="15" t="e">
        <f t="shared" si="0"/>
        <v>#DIV/0!</v>
      </c>
      <c r="O10" s="15" t="e">
        <f t="shared" si="1"/>
        <v>#DIV/0!</v>
      </c>
      <c r="P10" s="8" t="e">
        <f t="shared" si="2"/>
        <v>#DIV/0!</v>
      </c>
      <c r="Q10" s="12" t="e">
        <f t="shared" si="3"/>
        <v>#DIV/0!</v>
      </c>
    </row>
    <row r="11" spans="2:17" x14ac:dyDescent="0.4">
      <c r="I11" s="6" t="s">
        <v>18</v>
      </c>
      <c r="J11" s="7"/>
      <c r="K11" s="7"/>
      <c r="L11" s="7"/>
      <c r="M11" s="7"/>
      <c r="N11" s="15" t="e">
        <f t="shared" si="0"/>
        <v>#DIV/0!</v>
      </c>
      <c r="O11" s="15" t="e">
        <f t="shared" si="1"/>
        <v>#DIV/0!</v>
      </c>
      <c r="P11" s="8" t="e">
        <f t="shared" si="2"/>
        <v>#DIV/0!</v>
      </c>
      <c r="Q11" s="12" t="e">
        <f t="shared" si="3"/>
        <v>#DIV/0!</v>
      </c>
    </row>
    <row r="12" spans="2:17" ht="14.25" thickBot="1" x14ac:dyDescent="0.45">
      <c r="I12" s="9" t="s">
        <v>25</v>
      </c>
      <c r="J12" s="10">
        <f>SUM(J4:J11)</f>
        <v>0</v>
      </c>
      <c r="K12" s="10">
        <f>SUM(K4:K11)</f>
        <v>0</v>
      </c>
      <c r="L12" s="10">
        <f>SUM(L4:L11)</f>
        <v>0</v>
      </c>
      <c r="M12" s="10">
        <f>SUM(M4:M11)</f>
        <v>0</v>
      </c>
      <c r="N12" s="16" t="e">
        <f t="shared" si="0"/>
        <v>#DIV/0!</v>
      </c>
      <c r="O12" s="16" t="e">
        <f>M12/L12</f>
        <v>#DIV/0!</v>
      </c>
      <c r="P12" s="11" t="e">
        <f>N12-O12</f>
        <v>#DIV/0!</v>
      </c>
      <c r="Q12" s="13" t="e">
        <f>P12*J12/10000</f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90C7-681C-4002-9D8A-A71FDD57CBA1}">
  <dimension ref="A1:A5"/>
  <sheetViews>
    <sheetView workbookViewId="0">
      <selection activeCell="B34" sqref="B34"/>
    </sheetView>
  </sheetViews>
  <sheetFormatPr defaultRowHeight="13.9" x14ac:dyDescent="0.4"/>
  <cols>
    <col min="1" max="1" width="12.1328125" bestFit="1" customWidth="1"/>
  </cols>
  <sheetData>
    <row r="1" spans="1:1" x14ac:dyDescent="0.4">
      <c r="A1" s="18" t="s">
        <v>44</v>
      </c>
    </row>
    <row r="2" spans="1:1" x14ac:dyDescent="0.4">
      <c r="A2" s="19" t="s">
        <v>26</v>
      </c>
    </row>
    <row r="3" spans="1:1" x14ac:dyDescent="0.4">
      <c r="A3" s="20" t="s">
        <v>26</v>
      </c>
    </row>
    <row r="4" spans="1:1" x14ac:dyDescent="0.4">
      <c r="A4" s="21" t="s">
        <v>26</v>
      </c>
    </row>
    <row r="5" spans="1:1" x14ac:dyDescent="0.4">
      <c r="A5" s="19" t="s">
        <v>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e 0 5 7 5 0 - 8 a a f - 4 7 0 1 - 8 b e f - 8 0 b 3 b 4 b d 2 0 2 8 "   x m l n s = " h t t p : / / s c h e m a s . m i c r o s o f t . c o m / D a t a M a s h u p " > A A A A A B g D A A B Q S w M E F A A C A A g A c L 5 h V d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H C + Y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v m F V K I p H u A 4 A A A A R A A A A E w A c A E Z v c m 1 1 b G F z L 1 N l Y 3 R p b 2 4 x L m 0 g o h g A K K A U A A A A A A A A A A A A A A A A A A A A A A A A A A A A K 0 5 N L s n M z 1 M I h t C G 1 g B Q S w E C L Q A U A A I A C A B w v m F V 2 r w j a 6 g A A A D 5 A A A A E g A A A A A A A A A A A A A A A A A A A A A A Q 2 9 u Z m l n L 1 B h Y 2 t h Z 2 U u e G 1 s U E s B A i 0 A F A A C A A g A c L 5 h V Q / K 6 a u k A A A A 6 Q A A A B M A A A A A A A A A A A A A A A A A 9 A A A A F t D b 2 5 0 Z W 5 0 X 1 R 5 c G V z X S 5 4 b W x Q S w E C L Q A U A A I A C A B w v m F V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A X B 0 j v x C 0 G 3 n N s K l N Z U x Q A A A A A C A A A A A A A Q Z g A A A A E A A C A A A A B / n x W b V 6 0 f + M a q 8 T m 9 K / P R 4 K 4 b H C T M B G v 5 m E 2 e z O / x 1 Q A A A A A O g A A A A A I A A C A A A A B A 1 u b U U F l h J 3 D X X z j C y w 9 X q P g K k z y b x r A n X R a s e D 2 h 3 F A A A A A H Z T g 1 A O Q s / 4 g m V 2 y 2 0 J + 9 X m p 2 T n 1 A 6 F l D L 9 Q e t e E i o / j Q H o V t M n M e D d x / / F W S H f v e V 8 P R p 5 9 3 d y 1 X 0 4 2 a S d Y 4 7 s J Q g A d f H 7 8 o n P 8 0 C l 7 K I U A A A A B D r d K 2 5 c e m j V m N p l R Z 0 F K r F J e m e l A Q B E n w o a z b I 3 B v w v m 0 o / x n X 8 T o f L h l W r E o r V Y W 8 1 w J E y c I 9 v d V q S 3 b o d c k < / D a t a M a s h u p > 
</file>

<file path=customXml/itemProps1.xml><?xml version="1.0" encoding="utf-8"?>
<ds:datastoreItem xmlns:ds="http://schemas.openxmlformats.org/officeDocument/2006/customXml" ds:itemID="{2AE333B5-0A5C-4DED-B368-17058296B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分析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2024-02-12T13:50:11Z</dcterms:modified>
</cp:coreProperties>
</file>