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getsuji\"/>
    </mc:Choice>
  </mc:AlternateContent>
  <xr:revisionPtr revIDLastSave="0" documentId="8_{A27E5B3D-342B-4836-8E6D-AB22ED861B1E}" xr6:coauthVersionLast="47" xr6:coauthVersionMax="47" xr10:uidLastSave="{00000000-0000-0000-0000-000000000000}"/>
  <bookViews>
    <workbookView xWindow="-105" yWindow="0" windowWidth="14610" windowHeight="15585" tabRatio="798" activeTab="1" xr2:uid="{F83E314C-E2A8-4F09-BD20-078417AF453A}"/>
  </bookViews>
  <sheets>
    <sheet name="出纳账【小额】" sheetId="2" r:id="rId1"/>
    <sheet name="銀行出納帳" sheetId="1" r:id="rId2"/>
    <sheet name="R" sheetId="7" r:id="rId3"/>
    <sheet name="S" sheetId="6" r:id="rId4"/>
    <sheet name="M" sheetId="5" r:id="rId5"/>
    <sheet name="未払費用・送付書類一覧" sheetId="11" r:id="rId6"/>
    <sheet name="電ペイ残高・割引手数料" sheetId="8" r:id="rId7"/>
    <sheet name="Sheet1" sheetId="12" r:id="rId8"/>
  </sheets>
  <definedNames>
    <definedName name="_xlnm._FilterDatabase" localSheetId="1" hidden="1">銀行出納帳!$C$2:$P$206</definedName>
    <definedName name="_xlnm._FilterDatabase" localSheetId="0" hidden="1">出纳账【小额】!$A$3:$Q$201</definedName>
    <definedName name="_xlnm.Print_Area" localSheetId="1">銀行出納帳!#REF!</definedName>
    <definedName name="_xlnm.Print_Titles" localSheetId="1">銀行出納帳!$1:$2</definedName>
    <definedName name="_xlnm.Print_Titles" localSheetId="0">出纳账【小额】!$1:$3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8" i="1" l="1"/>
  <c r="B198" i="1"/>
  <c r="A198" i="1" s="1"/>
  <c r="D197" i="1"/>
  <c r="B197" i="1"/>
  <c r="A197" i="1" s="1"/>
  <c r="D196" i="1"/>
  <c r="B196" i="1"/>
  <c r="A196" i="1" s="1"/>
  <c r="D195" i="1"/>
  <c r="B195" i="1"/>
  <c r="A195" i="1" s="1"/>
  <c r="D194" i="1"/>
  <c r="B194" i="1"/>
  <c r="A194" i="1" s="1"/>
  <c r="D177" i="1"/>
  <c r="B177" i="1"/>
  <c r="A177" i="1" s="1"/>
  <c r="D176" i="1"/>
  <c r="B176" i="1"/>
  <c r="A176" i="1" s="1"/>
  <c r="B167" i="1"/>
  <c r="A167" i="1" s="1"/>
  <c r="B168" i="1"/>
  <c r="A168" i="1" s="1"/>
  <c r="B169" i="1"/>
  <c r="A169" i="1" s="1"/>
  <c r="B170" i="1"/>
  <c r="A170" i="1" s="1"/>
  <c r="B171" i="1"/>
  <c r="A171" i="1" s="1"/>
  <c r="B172" i="1"/>
  <c r="A172" i="1" s="1"/>
  <c r="B173" i="1"/>
  <c r="A173" i="1" s="1"/>
  <c r="B174" i="1"/>
  <c r="A174" i="1" s="1"/>
  <c r="B175" i="1"/>
  <c r="A175" i="1" s="1"/>
  <c r="B178" i="1"/>
  <c r="A178" i="1" s="1"/>
  <c r="B179" i="1"/>
  <c r="A179" i="1" s="1"/>
  <c r="B180" i="1"/>
  <c r="A180" i="1" s="1"/>
  <c r="B181" i="1"/>
  <c r="A181" i="1" s="1"/>
  <c r="B182" i="1"/>
  <c r="A182" i="1" s="1"/>
  <c r="D175" i="1"/>
  <c r="D152" i="1"/>
  <c r="B152" i="1"/>
  <c r="B157" i="1"/>
  <c r="A157" i="1" s="1"/>
  <c r="B158" i="1"/>
  <c r="A158" i="1" s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83" i="1"/>
  <c r="A183" i="1" s="1"/>
  <c r="B184" i="1"/>
  <c r="A184" i="1" s="1"/>
  <c r="B185" i="1"/>
  <c r="A185" i="1" s="1"/>
  <c r="B186" i="1"/>
  <c r="A186" i="1" s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D173" i="1"/>
  <c r="D172" i="1"/>
  <c r="D171" i="1"/>
  <c r="D170" i="1"/>
  <c r="B145" i="1"/>
  <c r="A145" i="1" s="1"/>
  <c r="B146" i="1"/>
  <c r="A146" i="1" s="1"/>
  <c r="B147" i="1"/>
  <c r="A147" i="1" s="1"/>
  <c r="B148" i="1"/>
  <c r="A148" i="1" s="1"/>
  <c r="B149" i="1"/>
  <c r="A149" i="1" s="1"/>
  <c r="B150" i="1"/>
  <c r="A150" i="1" s="1"/>
  <c r="B151" i="1"/>
  <c r="A151" i="1" s="1"/>
  <c r="B153" i="1"/>
  <c r="A153" i="1" s="1"/>
  <c r="B154" i="1"/>
  <c r="A154" i="1" s="1"/>
  <c r="B155" i="1"/>
  <c r="A155" i="1" s="1"/>
  <c r="B156" i="1"/>
  <c r="A156" i="1" s="1"/>
  <c r="D169" i="1"/>
  <c r="A152" i="1" l="1"/>
  <c r="D167" i="1" l="1"/>
  <c r="D166" i="1"/>
  <c r="D138" i="1" l="1"/>
  <c r="B138" i="1"/>
  <c r="A138" i="1" s="1"/>
  <c r="D137" i="1"/>
  <c r="B137" i="1"/>
  <c r="A137" i="1" l="1"/>
  <c r="D165" i="1"/>
  <c r="D164" i="1"/>
  <c r="D163" i="1"/>
  <c r="D162" i="1"/>
  <c r="D151" i="1"/>
  <c r="D139" i="1"/>
  <c r="B139" i="1"/>
  <c r="A139" i="1" s="1"/>
  <c r="D136" i="1"/>
  <c r="B136" i="1"/>
  <c r="D135" i="1"/>
  <c r="B135" i="1"/>
  <c r="A135" i="1" s="1"/>
  <c r="A136" i="1" l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40" i="1"/>
  <c r="A140" i="1" s="1"/>
  <c r="B141" i="1"/>
  <c r="A141" i="1" s="1"/>
  <c r="B142" i="1"/>
  <c r="A142" i="1" s="1"/>
  <c r="B143" i="1"/>
  <c r="A143" i="1" s="1"/>
  <c r="B144" i="1"/>
  <c r="A144" i="1" s="1"/>
  <c r="D133" i="1"/>
  <c r="B93" i="1" l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A105" i="1" s="1"/>
  <c r="B106" i="1"/>
  <c r="A106" i="1" s="1"/>
  <c r="B107" i="1"/>
  <c r="A107" i="1" s="1"/>
  <c r="B108" i="1"/>
  <c r="A108" i="1" s="1"/>
  <c r="B109" i="1"/>
  <c r="A109" i="1" s="1"/>
  <c r="B110" i="1"/>
  <c r="A110" i="1" s="1"/>
  <c r="B111" i="1"/>
  <c r="A111" i="1" s="1"/>
  <c r="B112" i="1"/>
  <c r="A112" i="1" s="1"/>
  <c r="B113" i="1"/>
  <c r="A113" i="1" s="1"/>
  <c r="B114" i="1"/>
  <c r="A114" i="1" s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A123" i="1" s="1"/>
  <c r="B124" i="1"/>
  <c r="A124" i="1" s="1"/>
  <c r="B125" i="1"/>
  <c r="A125" i="1" s="1"/>
  <c r="D112" i="1"/>
  <c r="D72" i="1"/>
  <c r="B72" i="1"/>
  <c r="A72" i="1" s="1"/>
  <c r="D132" i="1"/>
  <c r="D134" i="1"/>
  <c r="D116" i="1"/>
  <c r="D115" i="1"/>
  <c r="D113" i="1"/>
  <c r="D96" i="1"/>
  <c r="D108" i="1" l="1"/>
  <c r="A4" i="2" l="1"/>
  <c r="A5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D192" i="1"/>
  <c r="D191" i="1"/>
  <c r="D190" i="1"/>
  <c r="D189" i="1"/>
  <c r="D188" i="1"/>
  <c r="D187" i="1"/>
  <c r="D186" i="1"/>
  <c r="D185" i="1"/>
  <c r="D184" i="1"/>
  <c r="D183" i="1"/>
  <c r="D182" i="1"/>
  <c r="D181" i="1"/>
  <c r="D199" i="1"/>
  <c r="D200" i="1"/>
  <c r="D201" i="1"/>
  <c r="D202" i="1"/>
  <c r="D203" i="1"/>
  <c r="D204" i="1"/>
  <c r="D205" i="1"/>
  <c r="D206" i="1"/>
  <c r="D193" i="1"/>
  <c r="D178" i="1"/>
  <c r="D154" i="1"/>
  <c r="D153" i="1"/>
  <c r="D129" i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D85" i="1"/>
  <c r="D127" i="1"/>
  <c r="D84" i="1" l="1"/>
  <c r="D86" i="1"/>
  <c r="D87" i="1"/>
  <c r="D88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7" i="1"/>
  <c r="D111" i="1"/>
  <c r="D109" i="1"/>
  <c r="D110" i="1"/>
  <c r="D114" i="1"/>
  <c r="D117" i="1"/>
  <c r="D118" i="1"/>
  <c r="D119" i="1"/>
  <c r="D120" i="1"/>
  <c r="D121" i="1"/>
  <c r="D122" i="1"/>
  <c r="D123" i="1"/>
  <c r="D124" i="1"/>
  <c r="D125" i="1"/>
  <c r="D126" i="1"/>
  <c r="D128" i="1"/>
  <c r="D130" i="1"/>
  <c r="D131" i="1"/>
  <c r="D105" i="1"/>
  <c r="D106" i="1"/>
  <c r="D140" i="1"/>
  <c r="D141" i="1"/>
  <c r="D142" i="1"/>
  <c r="D143" i="1"/>
  <c r="D144" i="1"/>
  <c r="D145" i="1"/>
  <c r="D146" i="1"/>
  <c r="D147" i="1"/>
  <c r="D148" i="1"/>
  <c r="D149" i="1"/>
  <c r="D150" i="1"/>
  <c r="D155" i="1"/>
  <c r="D156" i="1"/>
  <c r="D157" i="1"/>
  <c r="D158" i="1"/>
  <c r="D159" i="1"/>
  <c r="D160" i="1"/>
  <c r="D161" i="1"/>
  <c r="D179" i="1"/>
  <c r="D180" i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3" i="1"/>
  <c r="A73" i="1" s="1"/>
  <c r="B74" i="1"/>
  <c r="A74" i="1" s="1"/>
  <c r="B75" i="1"/>
  <c r="A75" i="1" s="1"/>
  <c r="B76" i="1"/>
  <c r="A76" i="1" s="1"/>
  <c r="B77" i="1"/>
  <c r="A77" i="1" s="1"/>
  <c r="D68" i="1"/>
  <c r="D69" i="1"/>
  <c r="D80" i="1" l="1"/>
  <c r="D7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71" i="1"/>
  <c r="D73" i="1"/>
  <c r="D74" i="1"/>
  <c r="D75" i="1"/>
  <c r="D76" i="1"/>
  <c r="D77" i="1"/>
  <c r="D78" i="1"/>
  <c r="D81" i="1"/>
  <c r="D82" i="1"/>
  <c r="D83" i="1"/>
  <c r="B58" i="1"/>
  <c r="A58" i="1" s="1"/>
  <c r="B59" i="1"/>
  <c r="A59" i="1" s="1"/>
  <c r="B60" i="1"/>
  <c r="A60" i="1" s="1"/>
  <c r="B61" i="1"/>
  <c r="A61" i="1" s="1"/>
  <c r="B62" i="1"/>
  <c r="A62" i="1" s="1"/>
  <c r="B45" i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36" i="1"/>
  <c r="B37" i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I38" i="8"/>
  <c r="M38" i="8" s="1"/>
  <c r="N38" i="8" s="1"/>
  <c r="Q38" i="8" s="1"/>
  <c r="K37" i="8"/>
  <c r="K38" i="8" s="1"/>
  <c r="I37" i="8"/>
  <c r="M37" i="8" s="1"/>
  <c r="N37" i="8" s="1"/>
  <c r="Q37" i="8" s="1"/>
  <c r="M159" i="1"/>
  <c r="M157" i="1"/>
  <c r="B35" i="1"/>
  <c r="A44" i="1" l="1"/>
  <c r="A37" i="1"/>
  <c r="A36" i="1"/>
  <c r="A45" i="1"/>
  <c r="A35" i="1"/>
  <c r="D8" i="1" l="1"/>
  <c r="B8" i="1"/>
  <c r="B9" i="1"/>
  <c r="A9" i="1" s="1"/>
  <c r="D9" i="1"/>
  <c r="A8" i="1" l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15" i="1" l="1"/>
  <c r="A15" i="1" s="1"/>
  <c r="B16" i="1"/>
  <c r="A16" i="1" s="1"/>
  <c r="B17" i="1"/>
  <c r="A17" i="1" s="1"/>
  <c r="B18" i="1"/>
  <c r="B19" i="1"/>
  <c r="A19" i="1" s="1"/>
  <c r="B20" i="1"/>
  <c r="A20" i="1" s="1"/>
  <c r="B21" i="1"/>
  <c r="A21" i="1" s="1"/>
  <c r="B22" i="1"/>
  <c r="A22" i="1" s="1"/>
  <c r="B23" i="1"/>
  <c r="A23" i="1" s="1"/>
  <c r="A18" i="1" l="1"/>
  <c r="B14" i="1"/>
  <c r="A14" i="1" s="1"/>
  <c r="M50" i="1"/>
  <c r="B3" i="1"/>
  <c r="A3" i="1" s="1"/>
  <c r="D3" i="1"/>
  <c r="B4" i="1"/>
  <c r="A4" i="1" s="1"/>
  <c r="D4" i="1"/>
  <c r="B5" i="1"/>
  <c r="D5" i="1"/>
  <c r="B6" i="1"/>
  <c r="A6" i="1" s="1"/>
  <c r="D6" i="1"/>
  <c r="B7" i="1"/>
  <c r="A7" i="1" s="1"/>
  <c r="D7" i="1"/>
  <c r="B10" i="1"/>
  <c r="A10" i="1" s="1"/>
  <c r="D10" i="1"/>
  <c r="B11" i="1"/>
  <c r="A11" i="1" s="1"/>
  <c r="D11" i="1"/>
  <c r="B12" i="1"/>
  <c r="D12" i="1"/>
  <c r="B13" i="1"/>
  <c r="A13" i="1" s="1"/>
  <c r="D13" i="1"/>
  <c r="D14" i="1"/>
  <c r="D15" i="1"/>
  <c r="D16" i="1"/>
  <c r="D17" i="1"/>
  <c r="D18" i="1"/>
  <c r="D19" i="1"/>
  <c r="M125" i="1"/>
  <c r="B214" i="1"/>
  <c r="A214" i="1" s="1"/>
  <c r="D214" i="1"/>
  <c r="B215" i="1"/>
  <c r="A215" i="1" s="1"/>
  <c r="B216" i="1"/>
  <c r="A216" i="1" s="1"/>
  <c r="B217" i="1"/>
  <c r="A217" i="1" s="1"/>
  <c r="B218" i="1"/>
  <c r="A218" i="1" s="1"/>
  <c r="D215" i="1"/>
  <c r="D216" i="1"/>
  <c r="D217" i="1"/>
  <c r="D218" i="1"/>
  <c r="B219" i="1"/>
  <c r="D219" i="1"/>
  <c r="B220" i="1"/>
  <c r="A220" i="1" s="1"/>
  <c r="D220" i="1"/>
  <c r="B221" i="1"/>
  <c r="A221" i="1" s="1"/>
  <c r="D221" i="1"/>
  <c r="B222" i="1"/>
  <c r="A222" i="1" s="1"/>
  <c r="D222" i="1"/>
  <c r="B223" i="1"/>
  <c r="A223" i="1" s="1"/>
  <c r="D223" i="1"/>
  <c r="B224" i="1"/>
  <c r="A224" i="1" s="1"/>
  <c r="D224" i="1"/>
  <c r="B225" i="1"/>
  <c r="A225" i="1" s="1"/>
  <c r="D225" i="1"/>
  <c r="B226" i="1"/>
  <c r="A226" i="1" s="1"/>
  <c r="D226" i="1"/>
  <c r="I36" i="8"/>
  <c r="M36" i="8" s="1"/>
  <c r="N36" i="8" s="1"/>
  <c r="Q36" i="8" s="1"/>
  <c r="K35" i="8"/>
  <c r="K36" i="8" s="1"/>
  <c r="I35" i="8"/>
  <c r="M35" i="8" s="1"/>
  <c r="N35" i="8" s="1"/>
  <c r="Q35" i="8" s="1"/>
  <c r="J204" i="2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K33" i="8"/>
  <c r="K34" i="8" s="1"/>
  <c r="I34" i="8"/>
  <c r="M34" i="8" s="1"/>
  <c r="N34" i="8" s="1"/>
  <c r="Q34" i="8" s="1"/>
  <c r="I33" i="8"/>
  <c r="M33" i="8" s="1"/>
  <c r="N33" i="8" s="1"/>
  <c r="Q33" i="8" s="1"/>
  <c r="K32" i="8"/>
  <c r="I31" i="8"/>
  <c r="M31" i="8" s="1"/>
  <c r="N31" i="8" s="1"/>
  <c r="Q31" i="8" s="1"/>
  <c r="I30" i="8"/>
  <c r="M30" i="8" s="1"/>
  <c r="N30" i="8" s="1"/>
  <c r="Q30" i="8" s="1"/>
  <c r="I29" i="8"/>
  <c r="M29" i="8" s="1"/>
  <c r="N29" i="8" s="1"/>
  <c r="Q29" i="8" s="1"/>
  <c r="I28" i="8"/>
  <c r="M28" i="8" s="1"/>
  <c r="N28" i="8" s="1"/>
  <c r="Q28" i="8" s="1"/>
  <c r="K27" i="8"/>
  <c r="K28" i="8" s="1"/>
  <c r="K29" i="8" s="1"/>
  <c r="K30" i="8" s="1"/>
  <c r="K31" i="8" s="1"/>
  <c r="K26" i="8"/>
  <c r="I25" i="8"/>
  <c r="M25" i="8" s="1"/>
  <c r="N25" i="8" s="1"/>
  <c r="Q25" i="8" s="1"/>
  <c r="I24" i="8"/>
  <c r="M24" i="8" s="1"/>
  <c r="N24" i="8" s="1"/>
  <c r="Q24" i="8" s="1"/>
  <c r="K23" i="8"/>
  <c r="K24" i="8" s="1"/>
  <c r="K25" i="8" s="1"/>
  <c r="I23" i="8"/>
  <c r="M23" i="8" s="1"/>
  <c r="N23" i="8" s="1"/>
  <c r="Q23" i="8" s="1"/>
  <c r="O214" i="1"/>
  <c r="O215" i="1" s="1"/>
  <c r="O216" i="1"/>
  <c r="O217" i="1" s="1"/>
  <c r="O218" i="1" s="1"/>
  <c r="O219" i="1" s="1"/>
  <c r="O220" i="1" s="1"/>
  <c r="O221" i="1" s="1"/>
  <c r="O222" i="1" s="1"/>
  <c r="O223" i="1" s="1"/>
  <c r="O224" i="1"/>
  <c r="O225" i="1" s="1"/>
  <c r="O226" i="1" s="1"/>
  <c r="I22" i="8"/>
  <c r="M22" i="8" s="1"/>
  <c r="N22" i="8" s="1"/>
  <c r="Q22" i="8" s="1"/>
  <c r="I21" i="8"/>
  <c r="M21" i="8" s="1"/>
  <c r="N21" i="8" s="1"/>
  <c r="Q21" i="8" s="1"/>
  <c r="K20" i="8"/>
  <c r="K21" i="8" s="1"/>
  <c r="K22" i="8" s="1"/>
  <c r="I19" i="8"/>
  <c r="M19" i="8" s="1"/>
  <c r="Q19" i="8"/>
  <c r="I18" i="8"/>
  <c r="M18" i="8" s="1"/>
  <c r="N18" i="8" s="1"/>
  <c r="Q18" i="8" s="1"/>
  <c r="I17" i="8"/>
  <c r="M17" i="8" s="1"/>
  <c r="N17" i="8" s="1"/>
  <c r="Q17" i="8" s="1"/>
  <c r="I20" i="8"/>
  <c r="M20" i="8" s="1"/>
  <c r="N20" i="8" s="1"/>
  <c r="Q20" i="8" s="1"/>
  <c r="K16" i="8"/>
  <c r="K17" i="8" s="1"/>
  <c r="K18" i="8" s="1"/>
  <c r="K19" i="8" s="1"/>
  <c r="I15" i="8"/>
  <c r="M15" i="8" s="1"/>
  <c r="N15" i="8" s="1"/>
  <c r="Q15" i="8" s="1"/>
  <c r="K6" i="8"/>
  <c r="K7" i="8" s="1"/>
  <c r="K8" i="8" s="1"/>
  <c r="K9" i="8"/>
  <c r="K10" i="8" s="1"/>
  <c r="K11" i="8"/>
  <c r="K12" i="8"/>
  <c r="K13" i="8" s="1"/>
  <c r="K14" i="8" s="1"/>
  <c r="K15" i="8" s="1"/>
  <c r="I14" i="8"/>
  <c r="M14" i="8" s="1"/>
  <c r="N14" i="8" s="1"/>
  <c r="Q14" i="8" s="1"/>
  <c r="I13" i="8"/>
  <c r="M13" i="8" s="1"/>
  <c r="N13" i="8" s="1"/>
  <c r="Q13" i="8" s="1"/>
  <c r="I12" i="8"/>
  <c r="M12" i="8" s="1"/>
  <c r="N12" i="8" s="1"/>
  <c r="Q12" i="8" s="1"/>
  <c r="I11" i="8"/>
  <c r="M11" i="8" s="1"/>
  <c r="N11" i="8" s="1"/>
  <c r="Q11" i="8" s="1"/>
  <c r="I10" i="8"/>
  <c r="M10" i="8" s="1"/>
  <c r="N10" i="8" s="1"/>
  <c r="Q10" i="8" s="1"/>
  <c r="I9" i="8"/>
  <c r="M9" i="8" s="1"/>
  <c r="N9" i="8" s="1"/>
  <c r="Q9" i="8" s="1"/>
  <c r="I4" i="8"/>
  <c r="K4" i="8"/>
  <c r="J5" i="8" s="1"/>
  <c r="I5" i="8"/>
  <c r="M5" i="8" s="1"/>
  <c r="I6" i="8"/>
  <c r="M6" i="8" s="1"/>
  <c r="N6" i="8" s="1"/>
  <c r="Q6" i="8" s="1"/>
  <c r="I7" i="8"/>
  <c r="M7" i="8" s="1"/>
  <c r="N7" i="8" s="1"/>
  <c r="Q7" i="8" s="1"/>
  <c r="I8" i="8"/>
  <c r="M8" i="8" s="1"/>
  <c r="N8" i="8" s="1"/>
  <c r="Q8" i="8" s="1"/>
  <c r="I16" i="8"/>
  <c r="M16" i="8" s="1"/>
  <c r="N16" i="8" s="1"/>
  <c r="Q16" i="8" s="1"/>
  <c r="I26" i="8"/>
  <c r="M26" i="8" s="1"/>
  <c r="N26" i="8" s="1"/>
  <c r="Q26" i="8" s="1"/>
  <c r="I27" i="8"/>
  <c r="M27" i="8" s="1"/>
  <c r="N27" i="8" s="1"/>
  <c r="Q27" i="8" s="1"/>
  <c r="I32" i="8"/>
  <c r="M32" i="8" s="1"/>
  <c r="N32" i="8" s="1"/>
  <c r="Q32" i="8" s="1"/>
  <c r="N8" i="1" l="1"/>
  <c r="A5" i="1"/>
  <c r="N5" i="1"/>
  <c r="M207" i="1"/>
  <c r="O5" i="1"/>
  <c r="O6" i="1" s="1"/>
  <c r="O7" i="1" s="1"/>
  <c r="N5" i="8"/>
  <c r="Q5" i="8" s="1"/>
  <c r="K5" i="8"/>
  <c r="A219" i="1"/>
  <c r="A12" i="1"/>
  <c r="N35" i="1" l="1"/>
  <c r="N36" i="1" s="1"/>
  <c r="N37" i="1" s="1"/>
  <c r="N44" i="1" s="1"/>
  <c r="N45" i="1" s="1"/>
  <c r="N72" i="1" s="1"/>
  <c r="N108" i="1" s="1"/>
  <c r="N109" i="1" s="1"/>
  <c r="N110" i="1" s="1"/>
  <c r="N111" i="1" s="1"/>
  <c r="N112" i="1" s="1"/>
  <c r="N133" i="1" s="1"/>
  <c r="N139" i="1" s="1"/>
  <c r="N151" i="1" s="1"/>
  <c r="N152" i="1" s="1"/>
  <c r="N6" i="1"/>
  <c r="N7" i="1" s="1"/>
  <c r="N9" i="1" s="1"/>
  <c r="N10" i="1" s="1"/>
  <c r="N11" i="1" s="1"/>
  <c r="N12" i="1" s="1"/>
  <c r="N13" i="1" s="1"/>
  <c r="N14" i="1" s="1"/>
  <c r="N15" i="1" s="1"/>
  <c r="N16" i="1" s="1"/>
  <c r="N34" i="1" s="1"/>
  <c r="N38" i="1" s="1"/>
  <c r="N39" i="1" s="1"/>
  <c r="N40" i="1" s="1"/>
  <c r="N41" i="1" s="1"/>
  <c r="N42" i="1" s="1"/>
  <c r="N68" i="1" s="1"/>
  <c r="N69" i="1" s="1"/>
  <c r="N70" i="1" s="1"/>
  <c r="N71" i="1" s="1"/>
  <c r="N73" i="1" s="1"/>
  <c r="N74" i="1" s="1"/>
  <c r="N75" i="1" s="1"/>
  <c r="N76" i="1" s="1"/>
  <c r="N77" i="1" s="1"/>
  <c r="N78" i="1" s="1"/>
  <c r="N79" i="1" s="1"/>
  <c r="N80" i="1" s="1"/>
  <c r="N96" i="1" s="1"/>
  <c r="N99" i="1" s="1"/>
  <c r="N100" i="1" s="1"/>
  <c r="N101" i="1" s="1"/>
  <c r="N102" i="1" s="1"/>
  <c r="N103" i="1" s="1"/>
  <c r="N107" i="1" s="1"/>
  <c r="N113" i="1" s="1"/>
  <c r="N114" i="1" s="1"/>
  <c r="N115" i="1" s="1"/>
  <c r="N116" i="1" s="1"/>
  <c r="N132" i="1" s="1"/>
  <c r="N134" i="1" s="1"/>
  <c r="N140" i="1" s="1"/>
  <c r="N178" i="1" s="1"/>
  <c r="N179" i="1" s="1"/>
  <c r="N180" i="1" s="1"/>
  <c r="N193" i="1" s="1"/>
  <c r="N199" i="1" s="1"/>
  <c r="N200" i="1" s="1"/>
  <c r="N201" i="1" s="1"/>
  <c r="N202" i="1" s="1"/>
  <c r="N203" i="1" s="1"/>
  <c r="N204" i="1" s="1"/>
  <c r="N205" i="1" s="1"/>
  <c r="N206" i="1" s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43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7" i="1" s="1"/>
  <c r="N98" i="1" s="1"/>
  <c r="N104" i="1" s="1"/>
  <c r="N105" i="1" s="1"/>
  <c r="N10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5" i="1" s="1"/>
  <c r="N136" i="1" s="1"/>
  <c r="N137" i="1" s="1"/>
  <c r="N138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4" i="1" s="1"/>
  <c r="N195" i="1" s="1"/>
  <c r="N196" i="1" s="1"/>
  <c r="N197" i="1" s="1"/>
  <c r="O9" i="1"/>
  <c r="O10" i="1" s="1"/>
  <c r="O11" i="1" s="1"/>
  <c r="O12" i="1" s="1"/>
  <c r="O13" i="1" s="1"/>
  <c r="O14" i="1" s="1"/>
  <c r="O15" i="1" s="1"/>
  <c r="O16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N226" i="1"/>
  <c r="N214" i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198" i="1" l="1"/>
  <c r="O199" i="1"/>
  <c r="O200" i="1" s="1"/>
  <c r="O201" i="1" s="1"/>
  <c r="O202" i="1" s="1"/>
  <c r="O203" i="1" s="1"/>
  <c r="O204" i="1" s="1"/>
  <c r="O205" i="1" s="1"/>
  <c r="O206" i="1" s="1"/>
  <c r="O194" i="1"/>
  <c r="O195" i="1" s="1"/>
  <c r="O196" i="1" s="1"/>
  <c r="O197" i="1" s="1"/>
  <c r="O198" i="1" s="1"/>
</calcChain>
</file>

<file path=xl/sharedStrings.xml><?xml version="1.0" encoding="utf-8"?>
<sst xmlns="http://schemas.openxmlformats.org/spreadsheetml/2006/main" count="3499" uniqueCount="1313">
  <si>
    <t>年</t>
    <rPh sb="0" eb="1">
      <t>ネン</t>
    </rPh>
    <phoneticPr fontId="4"/>
  </si>
  <si>
    <t>月次</t>
    <rPh sb="0" eb="2">
      <t>ゲツジ</t>
    </rPh>
    <phoneticPr fontId="4"/>
  </si>
  <si>
    <t>日本語</t>
    <rPh sb="0" eb="3">
      <t>ﾆﾎﾝｺﾞ</t>
    </rPh>
    <phoneticPr fontId="7" type="noConversion"/>
  </si>
  <si>
    <r>
      <t>附</t>
    </r>
    <r>
      <rPr>
        <sz val="11"/>
        <color theme="1"/>
        <rFont val="游ゴシック Light"/>
        <family val="3"/>
        <charset val="134"/>
      </rPr>
      <t>签</t>
    </r>
    <phoneticPr fontId="7" type="noConversion"/>
  </si>
  <si>
    <t>スキャン
日下部</t>
    <rPh sb="5" eb="8">
      <t>ｸｻｶﾍﾞ</t>
    </rPh>
    <phoneticPr fontId="7" type="noConversion"/>
  </si>
  <si>
    <t>弥生入力</t>
    <rPh sb="0" eb="2">
      <t>ヤヨイ</t>
    </rPh>
    <rPh sb="2" eb="4">
      <t>ニュウリョク</t>
    </rPh>
    <phoneticPr fontId="4"/>
  </si>
  <si>
    <t>税理士
送付</t>
    <rPh sb="0" eb="3">
      <t>ｾﾞｲﾘｼ</t>
    </rPh>
    <rPh sb="4" eb="6">
      <t>ｿｳﾌ</t>
    </rPh>
    <phoneticPr fontId="7" type="noConversion"/>
  </si>
  <si>
    <t>サイン</t>
    <phoneticPr fontId="4"/>
  </si>
  <si>
    <t>No.</t>
    <phoneticPr fontId="7" type="noConversion"/>
  </si>
  <si>
    <t>月</t>
    <rPh sb="0" eb="1">
      <t>ツキ</t>
    </rPh>
    <phoneticPr fontId="4"/>
  </si>
  <si>
    <t>日</t>
    <rPh sb="0" eb="1">
      <t>ヒ</t>
    </rPh>
    <phoneticPr fontId="4"/>
  </si>
  <si>
    <t>勘定科目</t>
    <rPh sb="0" eb="4">
      <t>カンジョウカモク</t>
    </rPh>
    <phoneticPr fontId="4"/>
  </si>
  <si>
    <t>弥生摘要</t>
    <rPh sb="0" eb="2">
      <t>ﾔﾖｲ</t>
    </rPh>
    <rPh sb="2" eb="4">
      <t>ﾃｷﾖｳ</t>
    </rPh>
    <phoneticPr fontId="7" type="noConversion"/>
  </si>
  <si>
    <t>みずほ銀行引き落とし</t>
    <rPh sb="3" eb="5">
      <t>ｷﾞﾝｺｳ</t>
    </rPh>
    <rPh sb="5" eb="6">
      <t>ﾋ</t>
    </rPh>
    <rPh sb="7" eb="8">
      <t>ｵ</t>
    </rPh>
    <phoneticPr fontId="7" type="noConversion"/>
  </si>
  <si>
    <t>年末調整還付税</t>
    <rPh sb="0" eb="4">
      <t>ﾈﾝﾏﾂﾁｮｳｾｲ</t>
    </rPh>
    <rPh sb="4" eb="7">
      <t>ｶﾝﾌﾟｾﾞｲ</t>
    </rPh>
    <phoneticPr fontId="7" type="noConversion"/>
  </si>
  <si>
    <t>2022-1-1</t>
    <phoneticPr fontId="7" type="noConversion"/>
  </si>
  <si>
    <t>●</t>
  </si>
  <si>
    <t>中国銀行引き落とし</t>
    <rPh sb="0" eb="4">
      <t>ﾁｭｳｺﾞｸｷﾞﾝｺｳ</t>
    </rPh>
    <rPh sb="4" eb="5">
      <t>ﾋ</t>
    </rPh>
    <rPh sb="6" eb="7">
      <t>ｵ</t>
    </rPh>
    <phoneticPr fontId="7" type="noConversion"/>
  </si>
  <si>
    <r>
      <t>交通</t>
    </r>
    <r>
      <rPr>
        <sz val="11"/>
        <color theme="1"/>
        <rFont val="游ゴシック Light"/>
        <family val="3"/>
        <charset val="128"/>
      </rPr>
      <t>费</t>
    </r>
    <phoneticPr fontId="7" type="noConversion"/>
  </si>
  <si>
    <t>2022-1-2①</t>
    <phoneticPr fontId="7" type="noConversion"/>
  </si>
  <si>
    <t>河野</t>
    <rPh sb="0" eb="2">
      <t>ｶﾜﾉ</t>
    </rPh>
    <phoneticPr fontId="7" type="noConversion"/>
  </si>
  <si>
    <t>2022-1-2②</t>
    <phoneticPr fontId="7" type="noConversion"/>
  </si>
  <si>
    <t>張持</t>
    <rPh sb="0" eb="2">
      <t>ﾁｮｳｼﾞ</t>
    </rPh>
    <phoneticPr fontId="7" type="noConversion"/>
  </si>
  <si>
    <t>2022-1-2③</t>
    <phoneticPr fontId="7" type="noConversion"/>
  </si>
  <si>
    <t>富澤</t>
    <rPh sb="0" eb="2">
      <t>ﾄﾐｻﾞﾜ</t>
    </rPh>
    <phoneticPr fontId="7" type="noConversion"/>
  </si>
  <si>
    <t>2022-1-2④</t>
    <phoneticPr fontId="7" type="noConversion"/>
  </si>
  <si>
    <t>日下部</t>
    <rPh sb="0" eb="3">
      <t>ｸｻｶﾍﾞ</t>
    </rPh>
    <phoneticPr fontId="7" type="noConversion"/>
  </si>
  <si>
    <t>消耗品費</t>
    <rPh sb="0" eb="4">
      <t>ｼｮｳﾓｳﾋﾝﾋ</t>
    </rPh>
    <phoneticPr fontId="7" type="noConversion"/>
  </si>
  <si>
    <t>コート掛け</t>
    <rPh sb="3" eb="4">
      <t>カ</t>
    </rPh>
    <phoneticPr fontId="1"/>
  </si>
  <si>
    <t>2022-1-3</t>
    <phoneticPr fontId="7" type="noConversion"/>
  </si>
  <si>
    <t>研修費</t>
    <rPh sb="0" eb="3">
      <t>ｹﾝｼｭｳﾋ</t>
    </rPh>
    <phoneticPr fontId="7" type="noConversion"/>
  </si>
  <si>
    <t>研修費用</t>
    <rPh sb="0" eb="4">
      <t>ケンシュウヒヨウ</t>
    </rPh>
    <phoneticPr fontId="1"/>
  </si>
  <si>
    <r>
      <t>付培</t>
    </r>
    <r>
      <rPr>
        <sz val="11"/>
        <color theme="1"/>
        <rFont val="Microsoft YaHei"/>
        <family val="2"/>
        <charset val="134"/>
      </rPr>
      <t>训费</t>
    </r>
    <phoneticPr fontId="4"/>
  </si>
  <si>
    <t>2022-1-4</t>
    <phoneticPr fontId="7" type="noConversion"/>
  </si>
  <si>
    <t>ドライヤー</t>
  </si>
  <si>
    <t>2022-1-5</t>
    <phoneticPr fontId="7" type="noConversion"/>
  </si>
  <si>
    <t>ラベルはがし</t>
  </si>
  <si>
    <t>2022-1-6</t>
  </si>
  <si>
    <t>ブルーシート</t>
  </si>
  <si>
    <t>2022-1-7</t>
  </si>
  <si>
    <t>通信費</t>
    <rPh sb="0" eb="3">
      <t>ﾂｳｼﾝﾋ</t>
    </rPh>
    <phoneticPr fontId="7" type="noConversion"/>
  </si>
  <si>
    <t>レターパックライト</t>
  </si>
  <si>
    <t>2022-1-8</t>
  </si>
  <si>
    <t>切手（120円×10）</t>
    <rPh sb="0" eb="2">
      <t>キッテ</t>
    </rPh>
    <rPh sb="6" eb="7">
      <t>エン</t>
    </rPh>
    <phoneticPr fontId="1"/>
  </si>
  <si>
    <t>2022-1-9</t>
  </si>
  <si>
    <t>年賀はがき</t>
    <rPh sb="0" eb="2">
      <t>ネンガ</t>
    </rPh>
    <phoneticPr fontId="1"/>
  </si>
  <si>
    <t>2022-1-10</t>
  </si>
  <si>
    <t>2022-1-11</t>
    <phoneticPr fontId="7" type="noConversion"/>
  </si>
  <si>
    <t>会議費</t>
    <rPh sb="0" eb="3">
      <t>ｶｲｷﾞﾋ</t>
    </rPh>
    <phoneticPr fontId="7" type="noConversion"/>
  </si>
  <si>
    <t>ハナコ2名、ステラリス2名</t>
    <rPh sb="4" eb="5">
      <t>メイ</t>
    </rPh>
    <rPh sb="12" eb="13">
      <t>メイ</t>
    </rPh>
    <phoneticPr fontId="1"/>
  </si>
  <si>
    <t>2022-1-12</t>
  </si>
  <si>
    <t>郵送費</t>
    <rPh sb="0" eb="3">
      <t>ユウソウヒ</t>
    </rPh>
    <phoneticPr fontId="1"/>
  </si>
  <si>
    <t>2022-1-13</t>
  </si>
  <si>
    <t>東京スター銀行引き落とし</t>
    <rPh sb="0" eb="2">
      <t>ﾄｳｷｮｳ</t>
    </rPh>
    <rPh sb="5" eb="7">
      <t>ｷﾞﾝｺｳ</t>
    </rPh>
    <rPh sb="7" eb="8">
      <t>ﾋ</t>
    </rPh>
    <rPh sb="9" eb="10">
      <t>ｵ</t>
    </rPh>
    <phoneticPr fontId="7" type="noConversion"/>
  </si>
  <si>
    <t>みずほ銀行入金</t>
    <rPh sb="3" eb="5">
      <t>ｷﾞﾝｺｳ</t>
    </rPh>
    <rPh sb="5" eb="7">
      <t>ﾆｭｳｷﾝ</t>
    </rPh>
    <phoneticPr fontId="7" type="noConversion"/>
  </si>
  <si>
    <t>-</t>
    <phoneticPr fontId="4"/>
  </si>
  <si>
    <t>水道光熱費</t>
    <rPh sb="0" eb="5">
      <t>ｽｲﾄﾞｳｺｳﾈﾂﾋ</t>
    </rPh>
    <phoneticPr fontId="7" type="noConversion"/>
  </si>
  <si>
    <t>水道光熱費2021年12月、2022年1月</t>
    <rPh sb="0" eb="5">
      <t>ｽｲﾄﾞｳｺｳﾈﾂﾋ</t>
    </rPh>
    <rPh sb="9" eb="10">
      <t>ﾈﾝ</t>
    </rPh>
    <rPh sb="12" eb="13">
      <t>ｶﾞﾂ</t>
    </rPh>
    <rPh sb="18" eb="19">
      <t>ﾈﾝ</t>
    </rPh>
    <rPh sb="20" eb="21">
      <t>ｶﾞﾂ</t>
    </rPh>
    <phoneticPr fontId="7" type="noConversion"/>
  </si>
  <si>
    <t>2022-2-1</t>
    <phoneticPr fontId="7" type="noConversion"/>
  </si>
  <si>
    <t>2022-2-2①</t>
    <phoneticPr fontId="7" type="noConversion"/>
  </si>
  <si>
    <t>2022-2-2②</t>
    <phoneticPr fontId="7" type="noConversion"/>
  </si>
  <si>
    <t>張原</t>
    <rPh sb="0" eb="2">
      <t>ﾁｮｳﾊﾗ</t>
    </rPh>
    <phoneticPr fontId="7" type="noConversion"/>
  </si>
  <si>
    <t>2022-2-2③</t>
    <phoneticPr fontId="7" type="noConversion"/>
  </si>
  <si>
    <t>2022-2-2④</t>
    <phoneticPr fontId="7" type="noConversion"/>
  </si>
  <si>
    <t>交際費</t>
    <rPh sb="0" eb="3">
      <t>ｺｳｻｲﾋ</t>
    </rPh>
    <phoneticPr fontId="7" type="noConversion"/>
  </si>
  <si>
    <t>土産代（ドクタージャパン）</t>
    <rPh sb="0" eb="3">
      <t>ﾐﾔｹﾞﾀﾞｲ</t>
    </rPh>
    <phoneticPr fontId="7" type="noConversion"/>
  </si>
  <si>
    <t>2022-2-5</t>
  </si>
  <si>
    <t>雑費</t>
    <rPh sb="0" eb="2">
      <t>ｻﾞｯﾋﾟ</t>
    </rPh>
    <phoneticPr fontId="7" type="noConversion"/>
  </si>
  <si>
    <t>廃棄物処理代</t>
    <rPh sb="0" eb="6">
      <t>ﾊｲｷﾌﾞﾂｼｮﾘﾀﾞｲ</t>
    </rPh>
    <phoneticPr fontId="7" type="noConversion"/>
  </si>
  <si>
    <t>2022-2-6</t>
  </si>
  <si>
    <t>2022-2-7</t>
  </si>
  <si>
    <t>東京スター銀行へ入金</t>
    <rPh sb="0" eb="2">
      <t>ﾄｳｷｮｳ</t>
    </rPh>
    <rPh sb="5" eb="7">
      <t>ｷﾞﾝｺｳ</t>
    </rPh>
    <rPh sb="8" eb="10">
      <t>ﾆｭｳｷﾝ</t>
    </rPh>
    <phoneticPr fontId="7" type="noConversion"/>
  </si>
  <si>
    <t>2022-3-1①</t>
    <phoneticPr fontId="7" type="noConversion"/>
  </si>
  <si>
    <t>2022-3-1②</t>
    <phoneticPr fontId="7" type="noConversion"/>
  </si>
  <si>
    <t>2022-3-1③</t>
    <phoneticPr fontId="7" type="noConversion"/>
  </si>
  <si>
    <t>2022-3-1④</t>
    <phoneticPr fontId="7" type="noConversion"/>
  </si>
  <si>
    <t>2022-3-2</t>
    <phoneticPr fontId="7" type="noConversion"/>
  </si>
  <si>
    <t>2022-3-3</t>
  </si>
  <si>
    <t>租税公課</t>
    <rPh sb="0" eb="4">
      <t>ｿｾﾞｲｺｳｶ</t>
    </rPh>
    <phoneticPr fontId="7" type="noConversion"/>
  </si>
  <si>
    <t>履歴事項全部証明書</t>
    <rPh sb="0" eb="4">
      <t>ﾘﾚｷｼﾞｺｳ</t>
    </rPh>
    <rPh sb="4" eb="9">
      <t>ｾﾞﾝﾌﾞｼｮｳﾒｲｼｮ</t>
    </rPh>
    <phoneticPr fontId="7" type="noConversion"/>
  </si>
  <si>
    <t>2022-3-4</t>
  </si>
  <si>
    <t>税金</t>
    <rPh sb="0" eb="2">
      <t>ｾﾞｲｷﾝ</t>
    </rPh>
    <phoneticPr fontId="7" type="noConversion"/>
  </si>
  <si>
    <t>FEDEX税金</t>
    <rPh sb="5" eb="7">
      <t>ｾﾞｲｷﾝ</t>
    </rPh>
    <phoneticPr fontId="7" type="noConversion"/>
  </si>
  <si>
    <t>2022-3-5</t>
  </si>
  <si>
    <t>立替金</t>
    <rPh sb="0" eb="2">
      <t>ﾀﾃｶｴ</t>
    </rPh>
    <rPh sb="2" eb="3">
      <t>ｷﾝ</t>
    </rPh>
    <phoneticPr fontId="7" type="noConversion"/>
  </si>
  <si>
    <t>楽天銀行振込立替金</t>
    <rPh sb="0" eb="4">
      <t>ﾗｸﾃﾝｷﾞﾝｺｳ</t>
    </rPh>
    <rPh sb="4" eb="6">
      <t>ﾌﾘｺﾐ</t>
    </rPh>
    <rPh sb="6" eb="9">
      <t>ﾀﾃｶｴｷﾝ</t>
    </rPh>
    <phoneticPr fontId="7" type="noConversion"/>
  </si>
  <si>
    <t>劉</t>
    <rPh sb="0" eb="1">
      <t>ﾘｭｳ</t>
    </rPh>
    <phoneticPr fontId="7" type="noConversion"/>
  </si>
  <si>
    <t>電気料金2月、3月分・水道料金2月、3月分</t>
    <rPh sb="0" eb="4">
      <t>ﾃﾞﾝｷﾘｮｳｷﾝ</t>
    </rPh>
    <rPh sb="5" eb="6">
      <t>ｶﾞﾂ</t>
    </rPh>
    <rPh sb="8" eb="9">
      <t>ｶﾞﾂ</t>
    </rPh>
    <rPh sb="9" eb="10">
      <t>ﾌﾞﾝ</t>
    </rPh>
    <rPh sb="11" eb="13">
      <t>ｽｲﾄﾞｳ</t>
    </rPh>
    <rPh sb="13" eb="15">
      <t>ﾘｮｳｷﾝ</t>
    </rPh>
    <rPh sb="16" eb="17">
      <t>ｶﾞﾂ</t>
    </rPh>
    <rPh sb="19" eb="20">
      <t>ｶﾞﾂ</t>
    </rPh>
    <rPh sb="20" eb="21">
      <t>ﾌﾞﾝ</t>
    </rPh>
    <phoneticPr fontId="7" type="noConversion"/>
  </si>
  <si>
    <t>2022-4-1</t>
    <phoneticPr fontId="7" type="noConversion"/>
  </si>
  <si>
    <t>河野３月交通費</t>
    <rPh sb="0" eb="2">
      <t>カワノ</t>
    </rPh>
    <rPh sb="3" eb="4">
      <t>ガツ</t>
    </rPh>
    <rPh sb="4" eb="7">
      <t>コウツウヒ</t>
    </rPh>
    <phoneticPr fontId="4"/>
  </si>
  <si>
    <t>2022-4-2①</t>
    <phoneticPr fontId="7" type="noConversion"/>
  </si>
  <si>
    <t>河野・張原出張旅費交通費</t>
    <rPh sb="0" eb="2">
      <t>カワノ</t>
    </rPh>
    <rPh sb="3" eb="5">
      <t>チョウハラ</t>
    </rPh>
    <rPh sb="5" eb="7">
      <t>シュッチョウ</t>
    </rPh>
    <rPh sb="7" eb="9">
      <t>リョヒ</t>
    </rPh>
    <rPh sb="9" eb="12">
      <t>コウツウヒ</t>
    </rPh>
    <phoneticPr fontId="4"/>
  </si>
  <si>
    <t>2022-4-2②</t>
    <phoneticPr fontId="7" type="noConversion"/>
  </si>
  <si>
    <t>富澤３月交通費</t>
    <rPh sb="0" eb="2">
      <t>トミザワ</t>
    </rPh>
    <rPh sb="3" eb="4">
      <t>ガツ</t>
    </rPh>
    <rPh sb="4" eb="7">
      <t>コウツウヒ</t>
    </rPh>
    <phoneticPr fontId="4"/>
  </si>
  <si>
    <t>2022-4-2③</t>
    <phoneticPr fontId="7" type="noConversion"/>
  </si>
  <si>
    <t>張持３月交通費</t>
    <rPh sb="0" eb="2">
      <t>チョウジ</t>
    </rPh>
    <rPh sb="3" eb="4">
      <t>ガツ</t>
    </rPh>
    <rPh sb="4" eb="7">
      <t>コウツウヒ</t>
    </rPh>
    <phoneticPr fontId="4"/>
  </si>
  <si>
    <t>2022-4-2④</t>
    <phoneticPr fontId="7" type="noConversion"/>
  </si>
  <si>
    <t>劉11月～３月交通費</t>
    <rPh sb="0" eb="1">
      <t>リュウ</t>
    </rPh>
    <rPh sb="3" eb="4">
      <t>ガツ</t>
    </rPh>
    <rPh sb="6" eb="7">
      <t>ガツ</t>
    </rPh>
    <rPh sb="7" eb="10">
      <t>コウツウヒ</t>
    </rPh>
    <phoneticPr fontId="4"/>
  </si>
  <si>
    <t>2022-4-2⑥</t>
    <phoneticPr fontId="7" type="noConversion"/>
  </si>
  <si>
    <t>劉</t>
    <rPh sb="0" eb="1">
      <t>リュウ</t>
    </rPh>
    <phoneticPr fontId="4"/>
  </si>
  <si>
    <t>張原２・３月交通費</t>
    <rPh sb="0" eb="2">
      <t>チョウハラ</t>
    </rPh>
    <rPh sb="5" eb="6">
      <t>ガツ</t>
    </rPh>
    <rPh sb="6" eb="9">
      <t>コウツウヒ</t>
    </rPh>
    <phoneticPr fontId="4"/>
  </si>
  <si>
    <t>2022-4-2⑤</t>
    <phoneticPr fontId="7" type="noConversion"/>
  </si>
  <si>
    <t>事務用品（カツラ）</t>
    <rPh sb="0" eb="4">
      <t>ジムヨウヒン</t>
    </rPh>
    <phoneticPr fontId="4"/>
  </si>
  <si>
    <t>2022-4-3</t>
    <phoneticPr fontId="7" type="noConversion"/>
  </si>
  <si>
    <t>苦情品消毒用品</t>
    <rPh sb="0" eb="3">
      <t>クジョウヒン</t>
    </rPh>
    <rPh sb="3" eb="7">
      <t>ショウドクヨウヒン</t>
    </rPh>
    <phoneticPr fontId="4"/>
  </si>
  <si>
    <t>2022-4-4</t>
  </si>
  <si>
    <t>荷造運賃</t>
    <rPh sb="0" eb="4">
      <t>ニヅクリウンチン</t>
    </rPh>
    <phoneticPr fontId="4"/>
  </si>
  <si>
    <t>着払い立替金</t>
    <rPh sb="0" eb="2">
      <t>チャクバラ</t>
    </rPh>
    <rPh sb="3" eb="6">
      <t>タテカエキン</t>
    </rPh>
    <phoneticPr fontId="4"/>
  </si>
  <si>
    <t>2022-4-5</t>
  </si>
  <si>
    <t>図書費</t>
    <rPh sb="0" eb="3">
      <t>トショヒ</t>
    </rPh>
    <phoneticPr fontId="4"/>
  </si>
  <si>
    <t>書籍代</t>
    <rPh sb="0" eb="2">
      <t>ショセキ</t>
    </rPh>
    <rPh sb="2" eb="3">
      <t>ダイ</t>
    </rPh>
    <phoneticPr fontId="4"/>
  </si>
  <si>
    <t>2022-4-6</t>
  </si>
  <si>
    <t>2022-4-7</t>
  </si>
  <si>
    <t>消耗品</t>
    <rPh sb="0" eb="3">
      <t>ショウモウヒン</t>
    </rPh>
    <phoneticPr fontId="4"/>
  </si>
  <si>
    <t>2022-4-8</t>
  </si>
  <si>
    <t>2022-4-9</t>
  </si>
  <si>
    <t>廃棄物処理手数料</t>
    <rPh sb="0" eb="3">
      <t>ﾊｲｷﾌﾞﾂ</t>
    </rPh>
    <rPh sb="3" eb="5">
      <t>ｼｮﾘ</t>
    </rPh>
    <rPh sb="5" eb="8">
      <t>ﾃｽｳﾘｮｳ</t>
    </rPh>
    <phoneticPr fontId="7" type="noConversion"/>
  </si>
  <si>
    <t>2022-4-10</t>
  </si>
  <si>
    <t>通信費</t>
    <rPh sb="0" eb="3">
      <t>ツウシンヒ</t>
    </rPh>
    <phoneticPr fontId="4"/>
  </si>
  <si>
    <t>レターパックライト１０枚</t>
    <rPh sb="11" eb="12">
      <t>マイ</t>
    </rPh>
    <phoneticPr fontId="4"/>
  </si>
  <si>
    <t>2022-4-11</t>
  </si>
  <si>
    <t>赤帽運送代金</t>
    <rPh sb="0" eb="2">
      <t>アカボウ</t>
    </rPh>
    <rPh sb="2" eb="6">
      <t>ウンソウダイキン</t>
    </rPh>
    <phoneticPr fontId="4"/>
  </si>
  <si>
    <t>2022-4-12</t>
    <phoneticPr fontId="4"/>
  </si>
  <si>
    <t>名鉄運輸運送代金</t>
    <rPh sb="0" eb="2">
      <t>メイテツ</t>
    </rPh>
    <rPh sb="2" eb="4">
      <t>ウンユ</t>
    </rPh>
    <rPh sb="4" eb="8">
      <t>ウンソウダイキン</t>
    </rPh>
    <phoneticPr fontId="4"/>
  </si>
  <si>
    <t>2022-4-13</t>
  </si>
  <si>
    <t>2022-5-5</t>
    <phoneticPr fontId="4"/>
  </si>
  <si>
    <t>租税公課</t>
    <rPh sb="0" eb="4">
      <t>ソゼイコウカ</t>
    </rPh>
    <phoneticPr fontId="4"/>
  </si>
  <si>
    <t>2022-5-6</t>
    <phoneticPr fontId="4"/>
  </si>
  <si>
    <t>横浜倉庫用工具</t>
    <rPh sb="0" eb="5">
      <t>ヨコハマソウコヨウ</t>
    </rPh>
    <rPh sb="5" eb="7">
      <t>コウグ</t>
    </rPh>
    <phoneticPr fontId="4"/>
  </si>
  <si>
    <t>2022-5-1①</t>
    <phoneticPr fontId="4"/>
  </si>
  <si>
    <t>2022-5-1②</t>
    <phoneticPr fontId="4"/>
  </si>
  <si>
    <t>工具</t>
    <rPh sb="0" eb="2">
      <t>コウグ</t>
    </rPh>
    <phoneticPr fontId="4"/>
  </si>
  <si>
    <t>2022-5-1③</t>
    <phoneticPr fontId="4"/>
  </si>
  <si>
    <t>USBケーブル</t>
    <phoneticPr fontId="4"/>
  </si>
  <si>
    <t>2022-5-1④</t>
    <phoneticPr fontId="4"/>
  </si>
  <si>
    <t>レターパックライト、切手</t>
    <rPh sb="10" eb="12">
      <t>キッテ</t>
    </rPh>
    <phoneticPr fontId="4"/>
  </si>
  <si>
    <t>2022-5-2</t>
    <phoneticPr fontId="4"/>
  </si>
  <si>
    <t>バーコードリーダー３台</t>
    <rPh sb="10" eb="11">
      <t>ダイ</t>
    </rPh>
    <phoneticPr fontId="4"/>
  </si>
  <si>
    <t>2022-5-3</t>
    <phoneticPr fontId="4"/>
  </si>
  <si>
    <t>富澤４月交通費</t>
    <rPh sb="0" eb="2">
      <t>トミザワ</t>
    </rPh>
    <rPh sb="3" eb="4">
      <t>ガツ</t>
    </rPh>
    <rPh sb="4" eb="7">
      <t>コウツウヒ</t>
    </rPh>
    <phoneticPr fontId="4"/>
  </si>
  <si>
    <t>2022-5-4①</t>
    <phoneticPr fontId="4"/>
  </si>
  <si>
    <t>2022-5-4②</t>
    <phoneticPr fontId="4"/>
  </si>
  <si>
    <t>河野</t>
    <rPh sb="0" eb="2">
      <t>カワノ</t>
    </rPh>
    <phoneticPr fontId="4"/>
  </si>
  <si>
    <t>交際費</t>
    <rPh sb="0" eb="3">
      <t>コウサイヒ</t>
    </rPh>
    <phoneticPr fontId="4"/>
  </si>
  <si>
    <t>お土産　メディカルコーワ</t>
    <rPh sb="1" eb="3">
      <t>ミヤゲ</t>
    </rPh>
    <phoneticPr fontId="4"/>
  </si>
  <si>
    <t>2022-5-7</t>
    <phoneticPr fontId="4"/>
  </si>
  <si>
    <t>エアパッキン</t>
    <phoneticPr fontId="4"/>
  </si>
  <si>
    <t>2022-5-8</t>
  </si>
  <si>
    <t>食事代　ドクタージャパン</t>
    <rPh sb="0" eb="3">
      <t>ショクジダイ</t>
    </rPh>
    <phoneticPr fontId="4"/>
  </si>
  <si>
    <t>2022-5-9</t>
  </si>
  <si>
    <t>EMS</t>
    <phoneticPr fontId="4"/>
  </si>
  <si>
    <t>2022-5-10</t>
  </si>
  <si>
    <t>ゆうパック</t>
    <phoneticPr fontId="4"/>
  </si>
  <si>
    <t>2022-5-11</t>
  </si>
  <si>
    <t>バーコードリーダー</t>
    <phoneticPr fontId="4"/>
  </si>
  <si>
    <t>2022-5-12</t>
  </si>
  <si>
    <t>書籍代</t>
    <rPh sb="0" eb="3">
      <t>ショセキダイ</t>
    </rPh>
    <phoneticPr fontId="4"/>
  </si>
  <si>
    <t>2022-6-1</t>
    <phoneticPr fontId="4"/>
  </si>
  <si>
    <t>2022-6-2①</t>
    <phoneticPr fontId="4"/>
  </si>
  <si>
    <t>2022-6-2②</t>
    <phoneticPr fontId="4"/>
  </si>
  <si>
    <t>張原4、5月交通費</t>
    <rPh sb="0" eb="2">
      <t>チョウハラ</t>
    </rPh>
    <rPh sb="5" eb="6">
      <t>ガツ</t>
    </rPh>
    <rPh sb="6" eb="9">
      <t>コウツウヒ</t>
    </rPh>
    <phoneticPr fontId="4"/>
  </si>
  <si>
    <t>2022-6-2③</t>
    <phoneticPr fontId="4"/>
  </si>
  <si>
    <t>張持6月交通費</t>
    <rPh sb="0" eb="1">
      <t>チョウ</t>
    </rPh>
    <rPh sb="1" eb="2">
      <t>ジ</t>
    </rPh>
    <rPh sb="3" eb="4">
      <t>ガツ</t>
    </rPh>
    <rPh sb="4" eb="7">
      <t>コウツウヒ</t>
    </rPh>
    <phoneticPr fontId="4"/>
  </si>
  <si>
    <t>2022-6-2④</t>
    <phoneticPr fontId="4"/>
  </si>
  <si>
    <t>劉4、5月交通費</t>
    <rPh sb="0" eb="1">
      <t>リュウ</t>
    </rPh>
    <rPh sb="4" eb="5">
      <t>ガツ</t>
    </rPh>
    <rPh sb="5" eb="8">
      <t>コウツウヒ</t>
    </rPh>
    <phoneticPr fontId="4"/>
  </si>
  <si>
    <t>2022-6-2⑤</t>
    <phoneticPr fontId="4"/>
  </si>
  <si>
    <t>苦情品調査用消耗品</t>
    <rPh sb="0" eb="3">
      <t>クジョウヒン</t>
    </rPh>
    <rPh sb="3" eb="6">
      <t>チョウサヨウ</t>
    </rPh>
    <rPh sb="6" eb="9">
      <t>ショウモウヒン</t>
    </rPh>
    <phoneticPr fontId="4"/>
  </si>
  <si>
    <t>2022-6-3</t>
    <phoneticPr fontId="4"/>
  </si>
  <si>
    <t>電気料金4月、5月分・水道料金4月、5月分</t>
    <rPh sb="0" eb="4">
      <t>ﾃﾞﾝｷﾘｮｳｷﾝ</t>
    </rPh>
    <rPh sb="5" eb="6">
      <t>ｶﾞﾂ</t>
    </rPh>
    <rPh sb="8" eb="9">
      <t>ｶﾞﾂ</t>
    </rPh>
    <rPh sb="9" eb="10">
      <t>ﾌﾞﾝ</t>
    </rPh>
    <rPh sb="11" eb="13">
      <t>ｽｲﾄﾞｳ</t>
    </rPh>
    <rPh sb="13" eb="15">
      <t>ﾘｮｳｷﾝ</t>
    </rPh>
    <rPh sb="16" eb="17">
      <t>ｶﾞﾂ</t>
    </rPh>
    <rPh sb="19" eb="20">
      <t>ｶﾞﾂ</t>
    </rPh>
    <rPh sb="20" eb="21">
      <t>ﾌﾞﾝ</t>
    </rPh>
    <phoneticPr fontId="7" type="noConversion"/>
  </si>
  <si>
    <t>2022-6-4</t>
  </si>
  <si>
    <t>保険料</t>
    <rPh sb="0" eb="3">
      <t>ホケンリョウ</t>
    </rPh>
    <phoneticPr fontId="4"/>
  </si>
  <si>
    <t>賠償責任保険</t>
    <rPh sb="0" eb="6">
      <t>バイショウセキニンホケン</t>
    </rPh>
    <phoneticPr fontId="4"/>
  </si>
  <si>
    <t>2022-6-5</t>
    <phoneticPr fontId="4"/>
  </si>
  <si>
    <t>2022-7-11</t>
    <phoneticPr fontId="4"/>
  </si>
  <si>
    <t>会議費</t>
    <rPh sb="0" eb="3">
      <t>カイギヒ</t>
    </rPh>
    <phoneticPr fontId="4"/>
  </si>
  <si>
    <t>食材代　TMC</t>
    <rPh sb="0" eb="2">
      <t>ショクザイ</t>
    </rPh>
    <rPh sb="2" eb="3">
      <t>ダイ</t>
    </rPh>
    <phoneticPr fontId="4"/>
  </si>
  <si>
    <t>2022-7-12①</t>
    <phoneticPr fontId="4"/>
  </si>
  <si>
    <t>2022-7-12②</t>
    <phoneticPr fontId="4"/>
  </si>
  <si>
    <t>切手</t>
    <rPh sb="0" eb="2">
      <t>キッテ</t>
    </rPh>
    <phoneticPr fontId="4"/>
  </si>
  <si>
    <t>2022-7-1</t>
    <phoneticPr fontId="4"/>
  </si>
  <si>
    <t>日本国際輸送打合せ茶菓子代</t>
    <rPh sb="0" eb="2">
      <t>ニホン</t>
    </rPh>
    <rPh sb="2" eb="4">
      <t>コクサイ</t>
    </rPh>
    <rPh sb="4" eb="6">
      <t>ユソウ</t>
    </rPh>
    <rPh sb="6" eb="8">
      <t>ウチアワ</t>
    </rPh>
    <rPh sb="9" eb="12">
      <t>チャガシ</t>
    </rPh>
    <rPh sb="12" eb="13">
      <t>ダイ</t>
    </rPh>
    <phoneticPr fontId="4"/>
  </si>
  <si>
    <t>2022-7-2</t>
  </si>
  <si>
    <t>富田製薬　高橋M打合せ</t>
    <rPh sb="0" eb="4">
      <t>トミタセイヤク</t>
    </rPh>
    <rPh sb="5" eb="7">
      <t>タカハシ</t>
    </rPh>
    <rPh sb="8" eb="10">
      <t>ウチアワ</t>
    </rPh>
    <phoneticPr fontId="4"/>
  </si>
  <si>
    <t>2022-7-3</t>
  </si>
  <si>
    <t>富澤6月交通費</t>
    <rPh sb="0" eb="2">
      <t>トミザワ</t>
    </rPh>
    <rPh sb="3" eb="4">
      <t>ガツ</t>
    </rPh>
    <rPh sb="4" eb="7">
      <t>コウツウヒ</t>
    </rPh>
    <phoneticPr fontId="4"/>
  </si>
  <si>
    <t>2022-7-4①</t>
    <phoneticPr fontId="4"/>
  </si>
  <si>
    <t>河野6月交通費</t>
    <rPh sb="3" eb="4">
      <t>ガツ</t>
    </rPh>
    <rPh sb="4" eb="7">
      <t>コウツウヒ</t>
    </rPh>
    <phoneticPr fontId="4"/>
  </si>
  <si>
    <t>2022-7-4②</t>
    <phoneticPr fontId="4"/>
  </si>
  <si>
    <t>2022-7-4③</t>
    <phoneticPr fontId="4"/>
  </si>
  <si>
    <t>2022-7-4④</t>
    <phoneticPr fontId="4"/>
  </si>
  <si>
    <t>2022-7-4⑤</t>
    <phoneticPr fontId="4"/>
  </si>
  <si>
    <t>お土産　羽生精密</t>
    <rPh sb="1" eb="3">
      <t>ミヤゲ</t>
    </rPh>
    <rPh sb="4" eb="8">
      <t>ハニュウセイミツ</t>
    </rPh>
    <phoneticPr fontId="4"/>
  </si>
  <si>
    <t>2022-7-5</t>
    <phoneticPr fontId="4"/>
  </si>
  <si>
    <t>食事代　ハナコメディカル</t>
    <rPh sb="0" eb="3">
      <t>ショクジダイ</t>
    </rPh>
    <phoneticPr fontId="4"/>
  </si>
  <si>
    <t>2022-7-6</t>
  </si>
  <si>
    <t>日本通運</t>
    <rPh sb="0" eb="4">
      <t>ニホンツウウン</t>
    </rPh>
    <phoneticPr fontId="4"/>
  </si>
  <si>
    <t>2022-7-7</t>
    <phoneticPr fontId="4"/>
  </si>
  <si>
    <t>手紙</t>
    <rPh sb="0" eb="2">
      <t>テガミ</t>
    </rPh>
    <phoneticPr fontId="4"/>
  </si>
  <si>
    <t>2022-7-8</t>
    <phoneticPr fontId="4"/>
  </si>
  <si>
    <t>事務用品（PC周辺機器）</t>
    <rPh sb="0" eb="4">
      <t>ジムヨウヒン</t>
    </rPh>
    <rPh sb="7" eb="9">
      <t>シュウヘン</t>
    </rPh>
    <rPh sb="9" eb="11">
      <t>キキ</t>
    </rPh>
    <phoneticPr fontId="4"/>
  </si>
  <si>
    <t>2022-7-9</t>
    <phoneticPr fontId="4"/>
  </si>
  <si>
    <t>PC</t>
    <phoneticPr fontId="4"/>
  </si>
  <si>
    <t>2022-7-10</t>
    <phoneticPr fontId="4"/>
  </si>
  <si>
    <t>2022-8-3</t>
    <phoneticPr fontId="4"/>
  </si>
  <si>
    <t>8，9</t>
    <phoneticPr fontId="4"/>
  </si>
  <si>
    <t>家賃</t>
    <rPh sb="0" eb="2">
      <t>ヤチン</t>
    </rPh>
    <phoneticPr fontId="4"/>
  </si>
  <si>
    <t>2022-8-1</t>
    <phoneticPr fontId="4"/>
  </si>
  <si>
    <t>福山通運</t>
    <rPh sb="0" eb="2">
      <t>フクヤマ</t>
    </rPh>
    <rPh sb="2" eb="4">
      <t>ツウウン</t>
    </rPh>
    <phoneticPr fontId="4"/>
  </si>
  <si>
    <t>2022-8-2</t>
    <phoneticPr fontId="4"/>
  </si>
  <si>
    <t>TMC3名　ステラリス3名</t>
    <rPh sb="4" eb="5">
      <t>メイ</t>
    </rPh>
    <rPh sb="12" eb="13">
      <t>メイ</t>
    </rPh>
    <phoneticPr fontId="4"/>
  </si>
  <si>
    <t>2022-8-3①</t>
    <phoneticPr fontId="4"/>
  </si>
  <si>
    <t>2022-8-3②</t>
    <phoneticPr fontId="4"/>
  </si>
  <si>
    <t>日下部</t>
  </si>
  <si>
    <t>2022-8-3③</t>
    <phoneticPr fontId="4"/>
  </si>
  <si>
    <t>2022-8-3④</t>
    <phoneticPr fontId="4"/>
  </si>
  <si>
    <t>2022-8-3⑤</t>
    <phoneticPr fontId="4"/>
  </si>
  <si>
    <t>2022-8-3⑥</t>
    <phoneticPr fontId="4"/>
  </si>
  <si>
    <t>2022-8-3⑦</t>
    <phoneticPr fontId="4"/>
  </si>
  <si>
    <t>2022-8-4①</t>
    <phoneticPr fontId="4"/>
  </si>
  <si>
    <t>富澤7月交通費</t>
    <rPh sb="3" eb="4">
      <t>ガツ</t>
    </rPh>
    <rPh sb="4" eb="7">
      <t>コウツウヒ</t>
    </rPh>
    <phoneticPr fontId="4"/>
  </si>
  <si>
    <t>2022-8-4②</t>
    <phoneticPr fontId="4"/>
  </si>
  <si>
    <t>2022-8-4③</t>
    <phoneticPr fontId="4"/>
  </si>
  <si>
    <t>2022-8-4④</t>
    <phoneticPr fontId="4"/>
  </si>
  <si>
    <t>2022-8-4⑤</t>
    <phoneticPr fontId="4"/>
  </si>
  <si>
    <t>TMC2名　ステラリス3名</t>
    <rPh sb="4" eb="5">
      <t>メイ</t>
    </rPh>
    <rPh sb="12" eb="13">
      <t>メイ</t>
    </rPh>
    <phoneticPr fontId="4"/>
  </si>
  <si>
    <t>2022-9-1</t>
    <phoneticPr fontId="4"/>
  </si>
  <si>
    <t>事務用品（文房具）</t>
    <rPh sb="0" eb="4">
      <t>ジムヨウヒン</t>
    </rPh>
    <rPh sb="5" eb="8">
      <t>ブンボウグ</t>
    </rPh>
    <phoneticPr fontId="4"/>
  </si>
  <si>
    <t>2022-9-2</t>
  </si>
  <si>
    <t>プリント・ファックス代</t>
    <rPh sb="10" eb="11">
      <t>ダイ</t>
    </rPh>
    <phoneticPr fontId="4"/>
  </si>
  <si>
    <t>2022-9-3①</t>
    <phoneticPr fontId="4"/>
  </si>
  <si>
    <t>2022-9-3②</t>
    <phoneticPr fontId="4"/>
  </si>
  <si>
    <t>2022-9-4</t>
    <phoneticPr fontId="4"/>
  </si>
  <si>
    <t>2022-9-5</t>
    <phoneticPr fontId="4"/>
  </si>
  <si>
    <t>2022-9-6</t>
    <phoneticPr fontId="4"/>
  </si>
  <si>
    <t>作業着1着</t>
    <rPh sb="0" eb="3">
      <t>サギョウギ</t>
    </rPh>
    <rPh sb="4" eb="5">
      <t>チャク</t>
    </rPh>
    <phoneticPr fontId="4"/>
  </si>
  <si>
    <t>2022-9-7</t>
  </si>
  <si>
    <t>作業着2着</t>
    <rPh sb="0" eb="3">
      <t>サギョウギ</t>
    </rPh>
    <rPh sb="4" eb="5">
      <t>チャク</t>
    </rPh>
    <phoneticPr fontId="4"/>
  </si>
  <si>
    <t>2022-9-8</t>
  </si>
  <si>
    <t>2022-9-14①</t>
    <phoneticPr fontId="4"/>
  </si>
  <si>
    <t>2022-9-9</t>
    <phoneticPr fontId="4"/>
  </si>
  <si>
    <t>2022-9-10</t>
  </si>
  <si>
    <t>2022-9-14②</t>
    <phoneticPr fontId="4"/>
  </si>
  <si>
    <t>2022-9-14③</t>
    <phoneticPr fontId="4"/>
  </si>
  <si>
    <t>2022-9-11</t>
  </si>
  <si>
    <t>2022-9-12</t>
    <phoneticPr fontId="4"/>
  </si>
  <si>
    <t>メディカルコーワお土産代</t>
    <rPh sb="9" eb="11">
      <t>ミヤゲ</t>
    </rPh>
    <rPh sb="11" eb="12">
      <t>ダイ</t>
    </rPh>
    <phoneticPr fontId="4"/>
  </si>
  <si>
    <t>2022-9-13</t>
  </si>
  <si>
    <t>2022-9-14④</t>
    <phoneticPr fontId="4"/>
  </si>
  <si>
    <t>2022-9-14⑤</t>
    <phoneticPr fontId="4"/>
  </si>
  <si>
    <t>2022-10-1</t>
    <phoneticPr fontId="4"/>
  </si>
  <si>
    <t>FEDEX</t>
    <phoneticPr fontId="7" type="noConversion"/>
  </si>
  <si>
    <t>2022-10-2</t>
    <phoneticPr fontId="4"/>
  </si>
  <si>
    <t>2022-10-5</t>
    <phoneticPr fontId="4"/>
  </si>
  <si>
    <t>ヤマグチコーポレーションお土産代</t>
    <rPh sb="13" eb="15">
      <t>ミヤゲ</t>
    </rPh>
    <rPh sb="15" eb="16">
      <t>ダイ</t>
    </rPh>
    <phoneticPr fontId="4"/>
  </si>
  <si>
    <t>2022-10-3</t>
    <phoneticPr fontId="4"/>
  </si>
  <si>
    <t>2022-10-4①</t>
    <phoneticPr fontId="4"/>
  </si>
  <si>
    <t>2022-10-4②</t>
    <phoneticPr fontId="4"/>
  </si>
  <si>
    <t>富澤</t>
    <rPh sb="0" eb="2">
      <t>トミザワ</t>
    </rPh>
    <phoneticPr fontId="4"/>
  </si>
  <si>
    <t>2022-11-4</t>
    <phoneticPr fontId="7" type="noConversion"/>
  </si>
  <si>
    <t>電気料金9～11月分・水道料金9～11月分</t>
    <rPh sb="0" eb="4">
      <t>ﾃﾞﾝｷﾘｮｳｷﾝ</t>
    </rPh>
    <rPh sb="8" eb="9">
      <t>ｶﾞﾂ</t>
    </rPh>
    <rPh sb="9" eb="10">
      <t>ﾌﾞﾝ</t>
    </rPh>
    <rPh sb="11" eb="13">
      <t>ｽｲﾄﾞｳ</t>
    </rPh>
    <rPh sb="13" eb="15">
      <t>ﾘｮｳｷﾝ</t>
    </rPh>
    <rPh sb="19" eb="20">
      <t>ｶﾞﾂ</t>
    </rPh>
    <rPh sb="20" eb="21">
      <t>ﾌﾞﾝ</t>
    </rPh>
    <phoneticPr fontId="7" type="noConversion"/>
  </si>
  <si>
    <t>2022-11-1</t>
    <phoneticPr fontId="7" type="noConversion"/>
  </si>
  <si>
    <t>事務用品</t>
    <rPh sb="0" eb="4">
      <t>ジムヨウヒン</t>
    </rPh>
    <phoneticPr fontId="4"/>
  </si>
  <si>
    <t>2022-11-2</t>
  </si>
  <si>
    <t>2022-11-3</t>
  </si>
  <si>
    <t>掃除用エタノール</t>
    <rPh sb="0" eb="3">
      <t>ソウジヨウ</t>
    </rPh>
    <phoneticPr fontId="4"/>
  </si>
  <si>
    <t>2022-11-5</t>
  </si>
  <si>
    <t>2022-11-6</t>
  </si>
  <si>
    <t>2022-11-7①</t>
    <phoneticPr fontId="4"/>
  </si>
  <si>
    <t>2022-11-7②</t>
    <phoneticPr fontId="4"/>
  </si>
  <si>
    <t>2022-12-1</t>
    <phoneticPr fontId="4"/>
  </si>
  <si>
    <t>2022-12-2</t>
  </si>
  <si>
    <t>日本ハナコ１名、ステラリス2名</t>
    <rPh sb="0" eb="2">
      <t>ニホン</t>
    </rPh>
    <rPh sb="6" eb="7">
      <t>メイ</t>
    </rPh>
    <rPh sb="14" eb="15">
      <t>メイ</t>
    </rPh>
    <phoneticPr fontId="4"/>
  </si>
  <si>
    <t>2022-12-3</t>
  </si>
  <si>
    <t>2022-12-4</t>
    <phoneticPr fontId="4"/>
  </si>
  <si>
    <t>2022-12-5</t>
    <phoneticPr fontId="4"/>
  </si>
  <si>
    <t>租税公課</t>
  </si>
  <si>
    <t>納税証明</t>
    <rPh sb="0" eb="4">
      <t>ノウゼイショウメイ</t>
    </rPh>
    <phoneticPr fontId="4"/>
  </si>
  <si>
    <t>2022-12-6</t>
    <phoneticPr fontId="4"/>
  </si>
  <si>
    <t>課税証明</t>
    <rPh sb="0" eb="2">
      <t>カゼイ</t>
    </rPh>
    <rPh sb="2" eb="4">
      <t>ショウメイ</t>
    </rPh>
    <phoneticPr fontId="4"/>
  </si>
  <si>
    <t>2022-12-7</t>
  </si>
  <si>
    <t>印紙代</t>
    <rPh sb="0" eb="3">
      <t>インシダイ</t>
    </rPh>
    <phoneticPr fontId="4"/>
  </si>
  <si>
    <t>2022-12-8</t>
  </si>
  <si>
    <t>消耗品費</t>
    <rPh sb="0" eb="3">
      <t>ショウモウヒン</t>
    </rPh>
    <rPh sb="3" eb="4">
      <t>ヒ</t>
    </rPh>
    <phoneticPr fontId="4"/>
  </si>
  <si>
    <t>シーリングライト</t>
    <phoneticPr fontId="4"/>
  </si>
  <si>
    <t>2022-12-9</t>
  </si>
  <si>
    <t>お土産（親和工業）</t>
    <rPh sb="1" eb="3">
      <t>ミヤゲ</t>
    </rPh>
    <rPh sb="4" eb="8">
      <t>シンワコウギョウ</t>
    </rPh>
    <phoneticPr fontId="4"/>
  </si>
  <si>
    <t>2022-12-10</t>
  </si>
  <si>
    <t>福利厚生費</t>
    <rPh sb="0" eb="5">
      <t>フクリコウセイヒ</t>
    </rPh>
    <phoneticPr fontId="4"/>
  </si>
  <si>
    <t>健康診断</t>
    <rPh sb="0" eb="4">
      <t>ケンコウシンダン</t>
    </rPh>
    <phoneticPr fontId="4"/>
  </si>
  <si>
    <t>2022-12-11</t>
  </si>
  <si>
    <t>コーヒー費用（鈴木部長）</t>
    <rPh sb="4" eb="6">
      <t>ヒヨウ</t>
    </rPh>
    <rPh sb="7" eb="9">
      <t>スズキ</t>
    </rPh>
    <rPh sb="9" eb="11">
      <t>ブチョウ</t>
    </rPh>
    <phoneticPr fontId="1"/>
  </si>
  <si>
    <t>2022-12-12</t>
  </si>
  <si>
    <t>対馬病院、緑ヶ丘クリニック、平和台病院向けお土産代</t>
    <rPh sb="0" eb="4">
      <t>ツシマビョウイン</t>
    </rPh>
    <rPh sb="5" eb="8">
      <t>ミドリガオカ</t>
    </rPh>
    <rPh sb="14" eb="17">
      <t>ヘイワダイ</t>
    </rPh>
    <rPh sb="17" eb="19">
      <t>ビョウイン</t>
    </rPh>
    <rPh sb="19" eb="20">
      <t>ム</t>
    </rPh>
    <rPh sb="22" eb="24">
      <t>ミヤゲ</t>
    </rPh>
    <rPh sb="24" eb="25">
      <t>ダイ</t>
    </rPh>
    <phoneticPr fontId="1"/>
  </si>
  <si>
    <t>2022-12-13</t>
  </si>
  <si>
    <t>2022-12-14</t>
  </si>
  <si>
    <t>2022-12-15</t>
  </si>
  <si>
    <t>日下部</t>
    <rPh sb="0" eb="3">
      <t>クサカベ</t>
    </rPh>
    <phoneticPr fontId="4"/>
  </si>
  <si>
    <t>2022-12-16</t>
  </si>
  <si>
    <t>TMC３名　ステラリス３名</t>
    <rPh sb="4" eb="5">
      <t>メイ</t>
    </rPh>
    <rPh sb="12" eb="13">
      <t>メイ</t>
    </rPh>
    <phoneticPr fontId="1"/>
  </si>
  <si>
    <t>2022-12-17</t>
  </si>
  <si>
    <t>お土産（メディカルコーワ）</t>
    <rPh sb="1" eb="3">
      <t>ミヤゲ</t>
    </rPh>
    <phoneticPr fontId="1"/>
  </si>
  <si>
    <t>2022-12-18</t>
  </si>
  <si>
    <t>電池</t>
    <rPh sb="0" eb="2">
      <t>デンチ</t>
    </rPh>
    <phoneticPr fontId="4"/>
  </si>
  <si>
    <t>2022-12-19</t>
  </si>
  <si>
    <t>2022-12-20</t>
  </si>
  <si>
    <t>2022-12-21</t>
  </si>
  <si>
    <t>2022-12-22</t>
  </si>
  <si>
    <t>お土産（TMC）</t>
    <rPh sb="1" eb="3">
      <t>ミヤゲ</t>
    </rPh>
    <phoneticPr fontId="1"/>
  </si>
  <si>
    <t>2022-12-23</t>
  </si>
  <si>
    <t>研修費</t>
    <rPh sb="0" eb="3">
      <t>ケンシュウヒ</t>
    </rPh>
    <phoneticPr fontId="4"/>
  </si>
  <si>
    <t>2022-12-24</t>
  </si>
  <si>
    <t>2022-12-25</t>
  </si>
  <si>
    <t>ハナコメディカル３名、ステラリス１名</t>
    <rPh sb="9" eb="10">
      <t>メイ</t>
    </rPh>
    <rPh sb="17" eb="18">
      <t>メイ</t>
    </rPh>
    <phoneticPr fontId="4"/>
  </si>
  <si>
    <t>2022-12-26</t>
  </si>
  <si>
    <t>神工大１名、富田１名、ステラリス１名</t>
    <rPh sb="0" eb="3">
      <t>ジンコウダイ</t>
    </rPh>
    <rPh sb="4" eb="5">
      <t>メイ</t>
    </rPh>
    <rPh sb="6" eb="8">
      <t>トミタ</t>
    </rPh>
    <rPh sb="9" eb="10">
      <t>メイ</t>
    </rPh>
    <rPh sb="17" eb="18">
      <t>メイ</t>
    </rPh>
    <phoneticPr fontId="1"/>
  </si>
  <si>
    <t>2022-12-27</t>
  </si>
  <si>
    <t>2022-12-28①</t>
    <phoneticPr fontId="4"/>
  </si>
  <si>
    <t>2022-12-28②</t>
    <phoneticPr fontId="4"/>
  </si>
  <si>
    <t>2022-12-28③</t>
    <phoneticPr fontId="4"/>
  </si>
  <si>
    <t>2022-12-28④</t>
    <phoneticPr fontId="4"/>
  </si>
  <si>
    <t>2022-12-28⑤</t>
    <phoneticPr fontId="4"/>
  </si>
  <si>
    <t>旅費交通費</t>
    <rPh sb="0" eb="5">
      <t>リョヒコウツウヒ</t>
    </rPh>
    <phoneticPr fontId="4"/>
  </si>
  <si>
    <t>2023-1-1①</t>
    <phoneticPr fontId="4"/>
  </si>
  <si>
    <t>2023-1-1②</t>
    <phoneticPr fontId="4"/>
  </si>
  <si>
    <t>2023-1-1③</t>
    <phoneticPr fontId="4"/>
  </si>
  <si>
    <t>2023-1-1④</t>
    <phoneticPr fontId="4"/>
  </si>
  <si>
    <t>2023-1-2</t>
    <phoneticPr fontId="4"/>
  </si>
  <si>
    <t>2023-1-3</t>
  </si>
  <si>
    <t>はがき</t>
    <phoneticPr fontId="4"/>
  </si>
  <si>
    <t>明信片</t>
    <phoneticPr fontId="4"/>
  </si>
  <si>
    <t>2023-1-4</t>
  </si>
  <si>
    <t>2023-1-5</t>
  </si>
  <si>
    <t>2023-1-6</t>
  </si>
  <si>
    <t>扇風機</t>
    <rPh sb="0" eb="3">
      <t>センプウキ</t>
    </rPh>
    <phoneticPr fontId="4"/>
  </si>
  <si>
    <t>2023-1-7</t>
  </si>
  <si>
    <t>2023-1-8</t>
  </si>
  <si>
    <t>登記事項証明書発行費用</t>
    <rPh sb="0" eb="7">
      <t>トウキジコウショウメイショ</t>
    </rPh>
    <rPh sb="7" eb="9">
      <t>ハッコウ</t>
    </rPh>
    <rPh sb="9" eb="11">
      <t>ヒヨウ</t>
    </rPh>
    <phoneticPr fontId="4"/>
  </si>
  <si>
    <t>2023-1-9</t>
  </si>
  <si>
    <t>2023-1-10</t>
  </si>
  <si>
    <t>2023-1-11</t>
  </si>
  <si>
    <t>SSDドライブ</t>
    <phoneticPr fontId="4"/>
  </si>
  <si>
    <t>2023-1-12</t>
  </si>
  <si>
    <t>2023-1-13</t>
  </si>
  <si>
    <t>2023-1-14</t>
  </si>
  <si>
    <t>2023-1-15</t>
  </si>
  <si>
    <t>2023-1-16</t>
    <phoneticPr fontId="4"/>
  </si>
  <si>
    <t>印鑑証明</t>
    <rPh sb="0" eb="4">
      <t>インカンショウメイ</t>
    </rPh>
    <phoneticPr fontId="4"/>
  </si>
  <si>
    <t>2023-1-17</t>
  </si>
  <si>
    <t>お土産（シルックス社）</t>
    <rPh sb="1" eb="3">
      <t>ミヤゲ</t>
    </rPh>
    <rPh sb="9" eb="10">
      <t>シャ</t>
    </rPh>
    <phoneticPr fontId="1"/>
  </si>
  <si>
    <t>2023-1-18</t>
  </si>
  <si>
    <t>2022年</t>
    <rPh sb="4" eb="5">
      <t>ネン</t>
    </rPh>
    <phoneticPr fontId="4"/>
  </si>
  <si>
    <t>銀行</t>
    <rPh sb="0" eb="2">
      <t>ギンコウ</t>
    </rPh>
    <phoneticPr fontId="4"/>
  </si>
  <si>
    <t>No.</t>
    <phoneticPr fontId="4"/>
  </si>
  <si>
    <t>日</t>
    <rPh sb="0" eb="1">
      <t>ニチ</t>
    </rPh>
    <phoneticPr fontId="4"/>
  </si>
  <si>
    <t>会社名</t>
    <rPh sb="0" eb="3">
      <t>カイシャメイ</t>
    </rPh>
    <phoneticPr fontId="4"/>
  </si>
  <si>
    <t>弥生摘要</t>
    <rPh sb="0" eb="2">
      <t>ヤヨイ</t>
    </rPh>
    <rPh sb="2" eb="4">
      <t>テキヨウ</t>
    </rPh>
    <phoneticPr fontId="4"/>
  </si>
  <si>
    <r>
      <rPr>
        <sz val="11"/>
        <color theme="1"/>
        <rFont val="Microsoft JhengHei"/>
        <family val="2"/>
        <charset val="136"/>
      </rPr>
      <t>报销单</t>
    </r>
    <r>
      <rPr>
        <sz val="11"/>
        <color theme="1"/>
        <rFont val="Meiryo UI"/>
        <family val="3"/>
        <charset val="128"/>
      </rPr>
      <t>摘要</t>
    </r>
    <phoneticPr fontId="4"/>
  </si>
  <si>
    <t>預り金</t>
    <rPh sb="0" eb="1">
      <t>アズカ</t>
    </rPh>
    <rPh sb="2" eb="3">
      <t>キン</t>
    </rPh>
    <phoneticPr fontId="4"/>
  </si>
  <si>
    <t>支払金</t>
    <rPh sb="0" eb="2">
      <t>シハライ</t>
    </rPh>
    <rPh sb="2" eb="3">
      <t>キン</t>
    </rPh>
    <phoneticPr fontId="4"/>
  </si>
  <si>
    <t>銀行別残高</t>
    <rPh sb="0" eb="3">
      <t>ギンコウベツ</t>
    </rPh>
    <rPh sb="3" eb="5">
      <t>ザンダカ</t>
    </rPh>
    <phoneticPr fontId="4"/>
  </si>
  <si>
    <t>合計残高</t>
    <rPh sb="0" eb="2">
      <t>ゴウケイ</t>
    </rPh>
    <rPh sb="2" eb="4">
      <t>ザンダカ</t>
    </rPh>
    <phoneticPr fontId="4"/>
  </si>
  <si>
    <t>請求書番号</t>
    <rPh sb="0" eb="3">
      <t>セイキュウショ</t>
    </rPh>
    <rPh sb="3" eb="5">
      <t>バンゴウ</t>
    </rPh>
    <phoneticPr fontId="4"/>
  </si>
  <si>
    <t>東京スター銀行</t>
    <rPh sb="0" eb="2">
      <t>トウキョウ</t>
    </rPh>
    <rPh sb="5" eb="7">
      <t>ギンコウ</t>
    </rPh>
    <phoneticPr fontId="4"/>
  </si>
  <si>
    <t>NTT（日本电信电话㈱）</t>
    <phoneticPr fontId="4"/>
  </si>
  <si>
    <r>
      <t>网</t>
    </r>
    <r>
      <rPr>
        <sz val="11"/>
        <rFont val="Microsoft YaHei"/>
        <family val="2"/>
        <charset val="134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YaHei"/>
        <family val="2"/>
        <charset val="134"/>
      </rPr>
      <t>费</t>
    </r>
    <r>
      <rPr>
        <sz val="11"/>
        <rFont val="ＭＳ Ｐゴシック"/>
        <family val="2"/>
        <charset val="128"/>
      </rPr>
      <t>12</t>
    </r>
    <r>
      <rPr>
        <sz val="11"/>
        <rFont val="ＭＳ Ｐゴシック"/>
        <family val="3"/>
        <charset val="128"/>
      </rPr>
      <t>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</si>
  <si>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（NTT12月）</t>
    </r>
    <phoneticPr fontId="4"/>
  </si>
  <si>
    <t>S2023-1-1</t>
    <phoneticPr fontId="4"/>
  </si>
  <si>
    <t>みずほ銀行</t>
    <rPh sb="3" eb="5">
      <t>ギンコウ</t>
    </rPh>
    <phoneticPr fontId="4"/>
  </si>
  <si>
    <t>社会保険料</t>
    <rPh sb="0" eb="5">
      <t>シャカイホケンリョウ</t>
    </rPh>
    <phoneticPr fontId="4"/>
  </si>
  <si>
    <t>厚生年金（2022年11月5人）</t>
    <phoneticPr fontId="4"/>
  </si>
  <si>
    <r>
      <t>付11月社会保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</si>
  <si>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M2023-1-1</t>
    <phoneticPr fontId="4"/>
  </si>
  <si>
    <t>小口現金に引出し</t>
    <rPh sb="0" eb="4">
      <t>コグチゲンキン</t>
    </rPh>
    <rPh sb="5" eb="7">
      <t>ヒキダ</t>
    </rPh>
    <phoneticPr fontId="4"/>
  </si>
  <si>
    <t>取现</t>
    <phoneticPr fontId="4"/>
  </si>
  <si>
    <t>M2023-1-10</t>
    <phoneticPr fontId="4"/>
  </si>
  <si>
    <t>M2023-1-11</t>
  </si>
  <si>
    <t>輸入消費税</t>
    <rPh sb="0" eb="5">
      <t>ユニュウショウヒゼイ</t>
    </rPh>
    <phoneticPr fontId="4"/>
  </si>
  <si>
    <t>税金</t>
    <rPh sb="0" eb="2">
      <t>ゼイキン</t>
    </rPh>
    <phoneticPr fontId="4"/>
  </si>
  <si>
    <t>2023年1月13日納期 SM-140,141</t>
    <rPh sb="4" eb="5">
      <t>ネン</t>
    </rPh>
    <rPh sb="10" eb="12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</si>
  <si>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税(2023年1月13日納期 SM-140,141)</t>
    </r>
    <phoneticPr fontId="4"/>
  </si>
  <si>
    <t>M2023-1-3</t>
    <phoneticPr fontId="4"/>
  </si>
  <si>
    <t>リース料</t>
    <rPh sb="3" eb="4">
      <t>リョウ</t>
    </rPh>
    <phoneticPr fontId="4"/>
  </si>
  <si>
    <t>BIGUP㈱</t>
    <phoneticPr fontId="4"/>
  </si>
  <si>
    <t>プリンター1月分月額費用・設置費用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</si>
  <si>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r>
      <t>付租</t>
    </r>
    <r>
      <rPr>
        <sz val="11"/>
        <rFont val="Microsoft YaHei"/>
        <family val="2"/>
        <charset val="134"/>
      </rPr>
      <t>赁费</t>
    </r>
    <r>
      <rPr>
        <sz val="11"/>
        <rFont val="Meiryo UI"/>
        <family val="3"/>
        <charset val="128"/>
      </rPr>
      <t>（打印机</t>
    </r>
    <r>
      <rPr>
        <sz val="11"/>
        <rFont val="Microsoft YaHei"/>
        <family val="3"/>
        <charset val="134"/>
      </rPr>
      <t>1</t>
    </r>
    <r>
      <rPr>
        <sz val="11"/>
        <rFont val="Meiryo UI"/>
        <family val="3"/>
        <charset val="128"/>
      </rPr>
      <t>月使用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  <charset val="134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用）</t>
    </r>
    <phoneticPr fontId="4"/>
  </si>
  <si>
    <t>S2023-1-2</t>
    <phoneticPr fontId="4"/>
  </si>
  <si>
    <t>2023年1月20日納期 SM-142</t>
    <rPh sb="4" eb="5">
      <t>ネン</t>
    </rPh>
    <rPh sb="10" eb="12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</si>
  <si>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税(2023年1月20日納期 SM-142)</t>
    </r>
    <phoneticPr fontId="4"/>
  </si>
  <si>
    <t>M2023-1-4</t>
  </si>
  <si>
    <t>取得税</t>
    <rPh sb="0" eb="3">
      <t>シュトクゼイ</t>
    </rPh>
    <phoneticPr fontId="4"/>
  </si>
  <si>
    <t>M2023-1-2</t>
    <phoneticPr fontId="4"/>
  </si>
  <si>
    <t>国内売上</t>
    <rPh sb="0" eb="2">
      <t>コクナイ</t>
    </rPh>
    <rPh sb="2" eb="4">
      <t>ウリアゲ</t>
    </rPh>
    <phoneticPr fontId="4"/>
  </si>
  <si>
    <t>東レ・メディカル㈱</t>
    <rPh sb="0" eb="1">
      <t>トウ</t>
    </rPh>
    <phoneticPr fontId="4"/>
  </si>
  <si>
    <t>2022年12月請求</t>
    <rPh sb="4" eb="5">
      <t>ネン</t>
    </rPh>
    <rPh sb="7" eb="9">
      <t>セイキュウ</t>
    </rPh>
    <phoneticPr fontId="4"/>
  </si>
  <si>
    <t>支払手数料</t>
    <rPh sb="0" eb="5">
      <t>シハライテスウリョウ</t>
    </rPh>
    <phoneticPr fontId="4"/>
  </si>
  <si>
    <t>電ペイ</t>
    <rPh sb="0" eb="1">
      <t>デン</t>
    </rPh>
    <phoneticPr fontId="4"/>
  </si>
  <si>
    <t>上記割引手数料</t>
    <rPh sb="0" eb="2">
      <t>ジョウキ</t>
    </rPh>
    <rPh sb="2" eb="4">
      <t>ワリビキ</t>
    </rPh>
    <rPh sb="4" eb="7">
      <t>テスウリョウ</t>
    </rPh>
    <phoneticPr fontId="1"/>
  </si>
  <si>
    <t>付票据利息</t>
    <phoneticPr fontId="4"/>
  </si>
  <si>
    <t>M2023-1-6</t>
    <phoneticPr fontId="4"/>
  </si>
  <si>
    <t>振込手数料</t>
    <rPh sb="0" eb="5">
      <t>フリコミテスウリョウ</t>
    </rPh>
    <phoneticPr fontId="4"/>
  </si>
  <si>
    <r>
      <t>付金融机构手</t>
    </r>
    <r>
      <rPr>
        <sz val="11"/>
        <color theme="1"/>
        <rFont val="Microsoft YaHei"/>
        <family val="3"/>
        <charset val="134"/>
      </rPr>
      <t>续费</t>
    </r>
    <phoneticPr fontId="4"/>
  </si>
  <si>
    <t>M2023-1-12</t>
    <phoneticPr fontId="4"/>
  </si>
  <si>
    <t>转至楽天银行</t>
  </si>
  <si>
    <r>
      <t>划款（由瑞穗至</t>
    </r>
    <r>
      <rPr>
        <sz val="11"/>
        <rFont val="Microsoft YaHei"/>
        <family val="3"/>
        <charset val="134"/>
      </rPr>
      <t>乐天</t>
    </r>
    <r>
      <rPr>
        <sz val="11"/>
        <rFont val="Meiryo UI"/>
        <family val="3"/>
        <charset val="128"/>
      </rPr>
      <t>）</t>
    </r>
    <phoneticPr fontId="4"/>
  </si>
  <si>
    <t>M2023-1-8</t>
    <phoneticPr fontId="4"/>
  </si>
  <si>
    <r>
      <t>付金融机构手</t>
    </r>
    <r>
      <rPr>
        <sz val="11"/>
        <rFont val="Microsoft YaHei"/>
        <family val="3"/>
        <charset val="134"/>
      </rPr>
      <t>续费</t>
    </r>
    <phoneticPr fontId="4"/>
  </si>
  <si>
    <t>楽天銀行</t>
    <rPh sb="0" eb="2">
      <t>ラクテン</t>
    </rPh>
    <rPh sb="2" eb="4">
      <t>ギンコウ</t>
    </rPh>
    <phoneticPr fontId="4"/>
  </si>
  <si>
    <t>みずほ銀行から入金</t>
    <rPh sb="3" eb="5">
      <t>ギンコウ</t>
    </rPh>
    <rPh sb="7" eb="9">
      <t>ニュウキン</t>
    </rPh>
    <phoneticPr fontId="4"/>
  </si>
  <si>
    <t>テュフラインランドジャパン</t>
    <phoneticPr fontId="4"/>
  </si>
  <si>
    <t>医薬品医療機器等法による製品認証</t>
    <rPh sb="0" eb="7">
      <t>イヤクヒンイリョウキキ</t>
    </rPh>
    <rPh sb="7" eb="8">
      <t>トウ</t>
    </rPh>
    <rPh sb="8" eb="9">
      <t>ホウ</t>
    </rPh>
    <rPh sb="12" eb="16">
      <t>セイヒンニンショウ</t>
    </rPh>
    <phoneticPr fontId="4"/>
  </si>
  <si>
    <r>
      <t>TUV</t>
    </r>
    <r>
      <rPr>
        <sz val="11"/>
        <color theme="1"/>
        <rFont val="Microsoft YaHei"/>
        <family val="3"/>
        <charset val="134"/>
      </rPr>
      <t>审查费用</t>
    </r>
    <phoneticPr fontId="4"/>
  </si>
  <si>
    <t>R2023-1-9</t>
    <phoneticPr fontId="4"/>
  </si>
  <si>
    <t>R2023-1-17</t>
  </si>
  <si>
    <t>海外売上</t>
    <rPh sb="0" eb="2">
      <t>カイガイ</t>
    </rPh>
    <rPh sb="2" eb="4">
      <t>ウリアゲ</t>
    </rPh>
    <phoneticPr fontId="4"/>
  </si>
  <si>
    <t>天津哈娜好医材有限公司</t>
    <rPh sb="0" eb="11">
      <t>テンシンハ</t>
    </rPh>
    <phoneticPr fontId="4"/>
  </si>
  <si>
    <t>ST-0048</t>
    <phoneticPr fontId="4"/>
  </si>
  <si>
    <r>
      <t>ST-004</t>
    </r>
    <r>
      <rPr>
        <sz val="11"/>
        <color theme="1"/>
        <rFont val="Microsoft YaHei"/>
        <family val="3"/>
        <charset val="134"/>
      </rPr>
      <t>8</t>
    </r>
    <phoneticPr fontId="4"/>
  </si>
  <si>
    <t>R2023-1-16</t>
    <phoneticPr fontId="4"/>
  </si>
  <si>
    <t>役員報酬</t>
    <rPh sb="0" eb="2">
      <t>ヤクイン</t>
    </rPh>
    <rPh sb="2" eb="4">
      <t>ホウシュウ</t>
    </rPh>
    <phoneticPr fontId="4"/>
  </si>
  <si>
    <t>河野　12月分</t>
    <phoneticPr fontId="4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</si>
  <si>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ＭＳ Ｐゴシック"/>
        <family val="3"/>
        <charset val="128"/>
      </rPr>
      <t>（河野12月）</t>
    </r>
    <phoneticPr fontId="4"/>
  </si>
  <si>
    <t>R2023-1-1</t>
    <phoneticPr fontId="4"/>
  </si>
  <si>
    <t>給与</t>
    <rPh sb="0" eb="2">
      <t>キュウヨ</t>
    </rPh>
    <phoneticPr fontId="4"/>
  </si>
  <si>
    <t>劉一然　12月分</t>
    <rPh sb="0" eb="1">
      <t>ﾘｭｳ</t>
    </rPh>
    <rPh sb="1" eb="3">
      <t>ｲﾁｾﾞﾝ</t>
    </rPh>
    <phoneticPr fontId="2" type="noConversion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</si>
  <si>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Meiryo UI"/>
        <family val="3"/>
        <charset val="128"/>
      </rPr>
      <t>（刘一然12月）</t>
    </r>
    <phoneticPr fontId="4"/>
  </si>
  <si>
    <t>R2023-1-2</t>
  </si>
  <si>
    <t>日下部温子　12月分</t>
    <phoneticPr fontId="4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</si>
  <si>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Meiryo UI"/>
        <family val="3"/>
        <charset val="128"/>
      </rPr>
      <t>（日下部温子12月）</t>
    </r>
    <phoneticPr fontId="4"/>
  </si>
  <si>
    <t>R2023-1-3</t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</si>
  <si>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原　12月分</t>
    </r>
    <phoneticPr fontId="4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</si>
  <si>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Meiryo UI"/>
        <family val="3"/>
        <charset val="128"/>
      </rPr>
      <t>（</t>
    </r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Meiryo UI"/>
        <family val="3"/>
        <charset val="128"/>
      </rPr>
      <t>原12月）</t>
    </r>
    <phoneticPr fontId="4"/>
  </si>
  <si>
    <t>R2023-1-4</t>
  </si>
  <si>
    <r>
      <t>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ＭＳ Ｐゴシック"/>
        <family val="3"/>
        <charset val="128"/>
      </rPr>
      <t>佐知子　12月分</t>
    </r>
    <phoneticPr fontId="4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</si>
  <si>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Meiryo UI"/>
        <family val="3"/>
        <charset val="128"/>
      </rPr>
      <t>（富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Meiryo UI"/>
        <family val="3"/>
        <charset val="128"/>
      </rPr>
      <t>佐知子12月）</t>
    </r>
    <phoneticPr fontId="4"/>
  </si>
  <si>
    <t>R2023-1-5</t>
  </si>
  <si>
    <t>2023年1月27日納期 SM-143</t>
    <rPh sb="4" eb="5">
      <t>ネン</t>
    </rPh>
    <rPh sb="10" eb="12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</si>
  <si>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税(2023年1月27日納期 SM-143)</t>
    </r>
    <phoneticPr fontId="4"/>
  </si>
  <si>
    <t>M2023-1-5</t>
    <phoneticPr fontId="4"/>
  </si>
  <si>
    <t>荷造運賃</t>
    <rPh sb="0" eb="2">
      <t>ニヅクリ</t>
    </rPh>
    <rPh sb="2" eb="4">
      <t>ウンチン</t>
    </rPh>
    <phoneticPr fontId="4"/>
  </si>
  <si>
    <t>ヤマト運輸㈱</t>
    <rPh sb="3" eb="5">
      <t>ウンユ</t>
    </rPh>
    <phoneticPr fontId="4"/>
  </si>
  <si>
    <t>ヤマト運輸㈱12月</t>
    <phoneticPr fontId="4"/>
  </si>
  <si>
    <r>
      <t>付快</t>
    </r>
    <r>
      <rPr>
        <sz val="11"/>
        <color theme="1"/>
        <rFont val="Microsoft YaHei"/>
        <family val="2"/>
        <charset val="134"/>
      </rPr>
      <t>递费</t>
    </r>
    <r>
      <rPr>
        <sz val="11"/>
        <color theme="1"/>
        <rFont val="Meiryo UI"/>
        <family val="3"/>
        <charset val="128"/>
      </rPr>
      <t>（大和运</t>
    </r>
    <r>
      <rPr>
        <sz val="11"/>
        <color theme="1"/>
        <rFont val="Microsoft YaHei"/>
        <family val="2"/>
        <charset val="134"/>
      </rPr>
      <t>输</t>
    </r>
    <r>
      <rPr>
        <sz val="11"/>
        <color theme="1"/>
        <rFont val="Meiryo UI"/>
        <family val="3"/>
        <charset val="128"/>
      </rPr>
      <t>12月）</t>
    </r>
    <phoneticPr fontId="4"/>
  </si>
  <si>
    <t>S2023-1-3</t>
  </si>
  <si>
    <t>㈱Twelve</t>
    <phoneticPr fontId="4"/>
  </si>
  <si>
    <t>㈱Twelve12月</t>
    <phoneticPr fontId="4"/>
  </si>
  <si>
    <r>
      <t>付</t>
    </r>
    <r>
      <rPr>
        <sz val="11"/>
        <color theme="1"/>
        <rFont val="Microsoft YaHei"/>
        <family val="2"/>
        <charset val="134"/>
      </rPr>
      <t>电话费</t>
    </r>
    <r>
      <rPr>
        <sz val="11"/>
        <color theme="1"/>
        <rFont val="Meiryo UI"/>
        <family val="3"/>
        <charset val="128"/>
      </rPr>
      <t>（Twelve12月）</t>
    </r>
    <phoneticPr fontId="4"/>
  </si>
  <si>
    <t>S2023-1-4</t>
  </si>
  <si>
    <t>佐川急便</t>
    <rPh sb="0" eb="4">
      <t>サガワキュウビン</t>
    </rPh>
    <phoneticPr fontId="4"/>
  </si>
  <si>
    <r>
      <t>佐川急（</t>
    </r>
    <r>
      <rPr>
        <sz val="11"/>
        <rFont val="Microsoft JhengHei"/>
        <family val="2"/>
        <charset val="136"/>
      </rPr>
      <t>试</t>
    </r>
    <r>
      <rPr>
        <sz val="11"/>
        <rFont val="ＭＳ Ｐゴシック"/>
        <family val="3"/>
        <charset val="128"/>
      </rPr>
      <t>做代替品）12月</t>
    </r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</si>
  <si>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（佐川急便</t>
    </r>
    <r>
      <rPr>
        <sz val="11"/>
        <color rgb="FF000000"/>
        <rFont val="Microsoft YaHei"/>
        <family val="3"/>
        <charset val="134"/>
      </rPr>
      <t>12</t>
    </r>
    <r>
      <rPr>
        <sz val="11"/>
        <color rgb="FF000000"/>
        <rFont val="Meiryo UI"/>
        <family val="3"/>
        <charset val="128"/>
      </rPr>
      <t>月）</t>
    </r>
    <phoneticPr fontId="4"/>
  </si>
  <si>
    <t>S2023-1-5</t>
  </si>
  <si>
    <t>M2023-1-7</t>
    <phoneticPr fontId="4"/>
  </si>
  <si>
    <t>M2023-1-9</t>
    <phoneticPr fontId="4"/>
  </si>
  <si>
    <t>S2023-1-6</t>
    <phoneticPr fontId="4"/>
  </si>
  <si>
    <t>消耗品費</t>
    <rPh sb="0" eb="4">
      <t>ショウモウヒンヒ</t>
    </rPh>
    <phoneticPr fontId="4"/>
  </si>
  <si>
    <t>㈱大塚商会</t>
    <rPh sb="1" eb="5">
      <t>オオツカショウカイ</t>
    </rPh>
    <phoneticPr fontId="4"/>
  </si>
  <si>
    <t>S2023-1-7</t>
  </si>
  <si>
    <t>苦情返品東京港414箱、九州47箱、北大阪7箱（10月出荷分）</t>
    <rPh sb="0" eb="2">
      <t>クジョウ</t>
    </rPh>
    <rPh sb="2" eb="4">
      <t>ヘンピン</t>
    </rPh>
    <rPh sb="4" eb="7">
      <t>トウキョウコウ</t>
    </rPh>
    <rPh sb="10" eb="11">
      <t>ハコ</t>
    </rPh>
    <rPh sb="12" eb="14">
      <t>キュウシュウ</t>
    </rPh>
    <rPh sb="16" eb="17">
      <t>ハコ</t>
    </rPh>
    <rPh sb="18" eb="21">
      <t>キタオオサカ</t>
    </rPh>
    <rPh sb="22" eb="23">
      <t>ハコ</t>
    </rPh>
    <rPh sb="26" eb="27">
      <t>ガツ</t>
    </rPh>
    <rPh sb="27" eb="30">
      <t>シュッカブン</t>
    </rPh>
    <phoneticPr fontId="4"/>
  </si>
  <si>
    <t>付扫码异常导致的退货运费（TMC）</t>
    <phoneticPr fontId="4"/>
  </si>
  <si>
    <t>R2023-1-11</t>
    <phoneticPr fontId="4"/>
  </si>
  <si>
    <t>苦情返品東京港164箱、九州15箱、北大阪1箱（11月出荷分）</t>
    <rPh sb="0" eb="2">
      <t>クジョウ</t>
    </rPh>
    <rPh sb="2" eb="4">
      <t>ヘンピン</t>
    </rPh>
    <rPh sb="4" eb="7">
      <t>トウキョウコウ</t>
    </rPh>
    <rPh sb="10" eb="11">
      <t>ハコ</t>
    </rPh>
    <rPh sb="12" eb="14">
      <t>キュウシュウ</t>
    </rPh>
    <rPh sb="16" eb="17">
      <t>ハコ</t>
    </rPh>
    <rPh sb="18" eb="21">
      <t>キタオオサカ</t>
    </rPh>
    <rPh sb="22" eb="23">
      <t>ハコ</t>
    </rPh>
    <rPh sb="26" eb="27">
      <t>ガツ</t>
    </rPh>
    <rPh sb="27" eb="29">
      <t>シュッカ</t>
    </rPh>
    <rPh sb="29" eb="30">
      <t>ブン</t>
    </rPh>
    <phoneticPr fontId="4"/>
  </si>
  <si>
    <t>2022年11月輸出費用（通関申告） ST-47,48,49</t>
    <rPh sb="4" eb="5">
      <t>ネン</t>
    </rPh>
    <rPh sb="7" eb="8">
      <t>ガツ</t>
    </rPh>
    <rPh sb="8" eb="10">
      <t>ユシュツ</t>
    </rPh>
    <rPh sb="10" eb="12">
      <t>ヒヨウ</t>
    </rPh>
    <rPh sb="13" eb="15">
      <t>ツウカン</t>
    </rPh>
    <rPh sb="15" eb="17">
      <t>シンコク</t>
    </rPh>
    <phoneticPr fontId="4"/>
  </si>
  <si>
    <t>付运输费（安田仓库2022年11月）</t>
    <phoneticPr fontId="4"/>
  </si>
  <si>
    <t>R2023-1-12</t>
    <phoneticPr fontId="4"/>
  </si>
  <si>
    <t>2022年11月輸入費用（通関申告） SM-125,126,130,131</t>
    <rPh sb="4" eb="5">
      <t>ネン</t>
    </rPh>
    <rPh sb="7" eb="8">
      <t>ガツ</t>
    </rPh>
    <rPh sb="8" eb="10">
      <t>ユニュウ</t>
    </rPh>
    <rPh sb="10" eb="12">
      <t>ヒヨウ</t>
    </rPh>
    <phoneticPr fontId="4"/>
  </si>
  <si>
    <t>2022年11月輸出費用（国内手配） ST-47,48,49</t>
    <rPh sb="4" eb="5">
      <t>ネン</t>
    </rPh>
    <rPh sb="7" eb="8">
      <t>ガツ</t>
    </rPh>
    <rPh sb="8" eb="10">
      <t>ユシュツ</t>
    </rPh>
    <rPh sb="10" eb="12">
      <t>ヒヨウ</t>
    </rPh>
    <rPh sb="13" eb="15">
      <t>コクナイ</t>
    </rPh>
    <rPh sb="15" eb="17">
      <t>テハイ</t>
    </rPh>
    <phoneticPr fontId="4"/>
  </si>
  <si>
    <t>2022年11月輸入費用（国内手配） SM-</t>
    <rPh sb="4" eb="5">
      <t>ネン</t>
    </rPh>
    <rPh sb="7" eb="8">
      <t>ガツ</t>
    </rPh>
    <rPh sb="13" eb="15">
      <t>コクナイ</t>
    </rPh>
    <rPh sb="15" eb="17">
      <t>テハイ</t>
    </rPh>
    <phoneticPr fontId="4"/>
  </si>
  <si>
    <t>国内仕入</t>
    <rPh sb="0" eb="2">
      <t>コクナイ</t>
    </rPh>
    <rPh sb="2" eb="4">
      <t>シイレ</t>
    </rPh>
    <phoneticPr fontId="4"/>
  </si>
  <si>
    <t>㈱メディカルコーワ</t>
    <phoneticPr fontId="4"/>
  </si>
  <si>
    <t>12月仕入材料費</t>
    <rPh sb="3" eb="5">
      <t>シイレ</t>
    </rPh>
    <rPh sb="5" eb="8">
      <t>ザイリョウヒ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</si>
  <si>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款（光和1</t>
    </r>
    <r>
      <rPr>
        <sz val="11"/>
        <color theme="1"/>
        <rFont val="Microsoft YaHei"/>
        <family val="3"/>
        <charset val="134"/>
      </rPr>
      <t>2</t>
    </r>
    <r>
      <rPr>
        <sz val="11"/>
        <color theme="1"/>
        <rFont val="Meiryo UI"/>
        <family val="3"/>
        <charset val="128"/>
      </rPr>
      <t>月）</t>
    </r>
    <phoneticPr fontId="4"/>
  </si>
  <si>
    <t>R2023-1-13</t>
  </si>
  <si>
    <t>親和工業㈱</t>
    <rPh sb="0" eb="4">
      <t>シンワコウギョウ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</si>
  <si>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</t>
    </r>
    <r>
      <rPr>
        <sz val="11"/>
        <color theme="1"/>
        <rFont val="Microsoft YaHei"/>
        <family val="3"/>
        <charset val="134"/>
      </rPr>
      <t>亲和</t>
    </r>
    <r>
      <rPr>
        <sz val="11"/>
        <color theme="1"/>
        <rFont val="Meiryo UI"/>
        <family val="3"/>
        <charset val="128"/>
      </rPr>
      <t>12月）</t>
    </r>
    <phoneticPr fontId="4"/>
  </si>
  <si>
    <t>R2023-1-14</t>
  </si>
  <si>
    <t>昭和興産㈱</t>
    <rPh sb="0" eb="4">
      <t>ショウワコウサン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</si>
  <si>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款（昭和</t>
    </r>
    <r>
      <rPr>
        <sz val="11"/>
        <color theme="1"/>
        <rFont val="Microsoft YaHei"/>
        <family val="3"/>
        <charset val="134"/>
      </rPr>
      <t>12</t>
    </r>
    <r>
      <rPr>
        <sz val="11"/>
        <color theme="1"/>
        <rFont val="Meiryo UI"/>
        <family val="3"/>
        <charset val="128"/>
      </rPr>
      <t>月）</t>
    </r>
    <phoneticPr fontId="4"/>
  </si>
  <si>
    <t>R2023-1-15</t>
  </si>
  <si>
    <t>三井倉庫㈱</t>
    <rPh sb="0" eb="4">
      <t>ミツイソウコ</t>
    </rPh>
    <phoneticPr fontId="4"/>
  </si>
  <si>
    <t>2022年12月デバン作業料</t>
    <rPh sb="4" eb="5">
      <t>ネン</t>
    </rPh>
    <rPh sb="11" eb="14">
      <t>サギョウリョウ</t>
    </rPh>
    <phoneticPr fontId="4"/>
  </si>
  <si>
    <r>
      <t>付装卸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Meiryo UI"/>
        <family val="3"/>
        <charset val="128"/>
      </rPr>
      <t>（三井</t>
    </r>
    <r>
      <rPr>
        <sz val="11"/>
        <color theme="1"/>
        <rFont val="Microsoft JhengHei"/>
        <family val="2"/>
        <charset val="136"/>
      </rPr>
      <t>仓库1</t>
    </r>
    <r>
      <rPr>
        <sz val="11"/>
        <color theme="1"/>
        <rFont val="Microsoft YaHei"/>
        <family val="2"/>
        <charset val="134"/>
      </rPr>
      <t>2</t>
    </r>
    <r>
      <rPr>
        <sz val="11"/>
        <color theme="1"/>
        <rFont val="Meiryo UI"/>
        <family val="3"/>
        <charset val="128"/>
      </rPr>
      <t>月）</t>
    </r>
    <phoneticPr fontId="4"/>
  </si>
  <si>
    <t>R2023-1-6</t>
  </si>
  <si>
    <t>信州名鉄運輸㈱</t>
    <rPh sb="0" eb="6">
      <t>シンシュウメイテツウンユ</t>
    </rPh>
    <phoneticPr fontId="4"/>
  </si>
  <si>
    <t>12月運賃</t>
    <rPh sb="2" eb="3">
      <t>ガツ</t>
    </rPh>
    <rPh sb="3" eb="5">
      <t>ウンチン</t>
    </rPh>
    <phoneticPr fontId="4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</si>
  <si>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Meiryo UI"/>
        <family val="3"/>
        <charset val="128"/>
      </rPr>
      <t>（信州名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Meiryo UI"/>
        <family val="3"/>
        <charset val="128"/>
      </rPr>
      <t>2022年12</t>
    </r>
    <r>
      <rPr>
        <sz val="11"/>
        <color rgb="FF000000"/>
        <rFont val="Microsoft YaHei"/>
        <family val="2"/>
      </rPr>
      <t>月）</t>
    </r>
    <phoneticPr fontId="4"/>
  </si>
  <si>
    <t>R2023-1-7</t>
  </si>
  <si>
    <t>泰和泰リーガルコンサルティング㈱</t>
    <rPh sb="0" eb="1">
      <t>タイ</t>
    </rPh>
    <rPh sb="1" eb="2">
      <t>ワ</t>
    </rPh>
    <rPh sb="2" eb="3">
      <t>タイ</t>
    </rPh>
    <phoneticPr fontId="4"/>
  </si>
  <si>
    <r>
      <rPr>
        <sz val="11"/>
        <color rgb="FF000000"/>
        <rFont val="ＭＳ Ｐゴシック"/>
        <family val="3"/>
        <charset val="128"/>
      </rPr>
      <t>星辰</t>
    </r>
    <r>
      <rPr>
        <sz val="11"/>
        <color rgb="FF000000"/>
        <rFont val="Microsoft JhengHei"/>
        <family val="2"/>
        <charset val="136"/>
      </rPr>
      <t>办</t>
    </r>
    <r>
      <rPr>
        <sz val="11"/>
        <color rgb="FF000000"/>
        <rFont val="ＭＳ Ｐゴシック"/>
        <family val="3"/>
        <charset val="128"/>
      </rPr>
      <t>公室　2023年2月分</t>
    </r>
  </si>
  <si>
    <t>付租赁费(2023年2月星辰办公室房租）</t>
  </si>
  <si>
    <t>R2023-1-8</t>
  </si>
  <si>
    <t>海外仕入</t>
    <rPh sb="0" eb="2">
      <t>カイガイ</t>
    </rPh>
    <rPh sb="2" eb="4">
      <t>シイレ</t>
    </rPh>
    <phoneticPr fontId="4"/>
  </si>
  <si>
    <t>SM-127,131,133,134</t>
    <phoneticPr fontId="4"/>
  </si>
  <si>
    <r>
      <rPr>
        <sz val="11"/>
        <color theme="1"/>
        <rFont val="Microsoft YaHei"/>
        <family val="2"/>
        <charset val="134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款（天津哈娜好SM-127,131,133,134)</t>
    </r>
    <phoneticPr fontId="4"/>
  </si>
  <si>
    <t>R2023-1-10</t>
    <phoneticPr fontId="4"/>
  </si>
  <si>
    <t>厚生年金（2022年12月5人）</t>
    <phoneticPr fontId="4"/>
  </si>
  <si>
    <r>
      <t>付12月社会保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</si>
  <si>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M2023-1-13</t>
    <phoneticPr fontId="4"/>
  </si>
  <si>
    <t>2023年2月3日納期 SM-144</t>
    <rPh sb="4" eb="5">
      <t>ネン</t>
    </rPh>
    <rPh sb="9" eb="11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</si>
  <si>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税(2023年2月3日納期 SM-144)</t>
    </r>
    <phoneticPr fontId="4"/>
  </si>
  <si>
    <t>2023年2月17日納期 SM-146,147</t>
    <rPh sb="4" eb="5">
      <t>ネン</t>
    </rPh>
    <rPh sb="10" eb="12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</si>
  <si>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税(2023年2月17日納期 SM-146,147)</t>
    </r>
    <phoneticPr fontId="4"/>
  </si>
  <si>
    <t>2022年1月請求</t>
  </si>
  <si>
    <t>未払金</t>
  </si>
  <si>
    <t>清还未付款</t>
  </si>
  <si>
    <t>河野　1月分</t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</si>
  <si>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ＭＳ Ｐゴシック"/>
        <family val="3"/>
        <charset val="128"/>
      </rPr>
      <t>（河野1月）</t>
    </r>
  </si>
  <si>
    <t>劉一然　1月分</t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</si>
  <si>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（刘一然1月）</t>
    </r>
  </si>
  <si>
    <t>日下部温子　1月分</t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</si>
  <si>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（日下部温子1月）</t>
    </r>
  </si>
  <si>
    <r>
      <rPr>
        <sz val="11"/>
        <color rgb="FF000000"/>
        <rFont val="Microsoft YaHei"/>
        <family val="2"/>
        <charset val="134"/>
      </rPr>
      <t>张</t>
    </r>
    <r>
      <rPr>
        <sz val="11"/>
        <color rgb="FF000000"/>
        <rFont val="ＭＳ Ｐゴシック"/>
        <family val="3"/>
        <charset val="128"/>
      </rPr>
      <t>原　1月分</t>
    </r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</si>
  <si>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</t>
    </r>
    <r>
      <rPr>
        <sz val="11"/>
        <color rgb="FF000000"/>
        <rFont val="Microsoft YaHei"/>
        <family val="2"/>
        <charset val="134"/>
      </rPr>
      <t>张</t>
    </r>
    <r>
      <rPr>
        <sz val="11"/>
        <color rgb="FF000000"/>
        <rFont val="Meiryo UI"/>
        <family val="3"/>
        <charset val="128"/>
      </rPr>
      <t>原1月）</t>
    </r>
  </si>
  <si>
    <r>
      <rPr>
        <sz val="11"/>
        <color rgb="FF000000"/>
        <rFont val="ＭＳ Ｐゴシック"/>
        <family val="3"/>
        <charset val="128"/>
      </rPr>
      <t>富</t>
    </r>
    <r>
      <rPr>
        <sz val="11"/>
        <color rgb="FF000000"/>
        <rFont val="Microsoft YaHei"/>
        <family val="2"/>
        <charset val="134"/>
      </rPr>
      <t>泽</t>
    </r>
    <r>
      <rPr>
        <sz val="11"/>
        <color rgb="FF000000"/>
        <rFont val="ＭＳ Ｐゴシック"/>
        <family val="3"/>
        <charset val="128"/>
      </rPr>
      <t>佐知子　1月分</t>
    </r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</si>
  <si>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（富</t>
    </r>
    <r>
      <rPr>
        <sz val="11"/>
        <color rgb="FF000000"/>
        <rFont val="Microsoft YaHei"/>
        <family val="2"/>
        <charset val="134"/>
      </rPr>
      <t>泽</t>
    </r>
    <r>
      <rPr>
        <sz val="11"/>
        <color rgb="FF000000"/>
        <rFont val="Meiryo UI"/>
        <family val="3"/>
        <charset val="128"/>
      </rPr>
      <t>佐知子1月）</t>
    </r>
  </si>
  <si>
    <t>ST-0050,0051</t>
  </si>
  <si>
    <t>厚生年金（2022年1月5人）</t>
  </si>
  <si>
    <r>
      <rPr>
        <sz val="11"/>
        <color rgb="FF000000"/>
        <rFont val="Meiryo UI"/>
        <family val="3"/>
        <charset val="128"/>
      </rPr>
      <t>付1月社会保</t>
    </r>
    <r>
      <rPr>
        <sz val="11"/>
        <color rgb="FF000000"/>
        <rFont val="Microsoft YaHei"/>
        <family val="2"/>
        <charset val="134"/>
      </rPr>
      <t>险</t>
    </r>
  </si>
  <si>
    <r>
      <rPr>
        <sz val="11"/>
        <color rgb="FF000000"/>
        <rFont val="ＭＳ Ｐゴシック"/>
        <family val="3"/>
        <charset val="128"/>
      </rPr>
      <t>星辰</t>
    </r>
    <r>
      <rPr>
        <sz val="11"/>
        <color rgb="FF000000"/>
        <rFont val="Microsoft JhengHei"/>
        <family val="2"/>
        <charset val="136"/>
      </rPr>
      <t>办</t>
    </r>
    <r>
      <rPr>
        <sz val="11"/>
        <color rgb="FF000000"/>
        <rFont val="ＭＳ Ｐゴシック"/>
        <family val="3"/>
        <charset val="128"/>
      </rPr>
      <t>公室　2023年3月分</t>
    </r>
  </si>
  <si>
    <t>付租赁费(2023年3月星辰办公室房租）</t>
  </si>
  <si>
    <t>2023年1月デバン作業料</t>
    <rPh sb="4" eb="5">
      <t>ネン</t>
    </rPh>
    <rPh sb="10" eb="13">
      <t>サギョウリョウ</t>
    </rPh>
    <phoneticPr fontId="4"/>
  </si>
  <si>
    <r>
      <t>付装卸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Meiryo UI"/>
        <family val="3"/>
        <charset val="128"/>
      </rPr>
      <t>（三井</t>
    </r>
    <r>
      <rPr>
        <sz val="11"/>
        <color theme="1"/>
        <rFont val="Microsoft JhengHei"/>
        <family val="2"/>
        <charset val="136"/>
      </rPr>
      <t>仓库1</t>
    </r>
    <r>
      <rPr>
        <sz val="11"/>
        <color theme="1"/>
        <rFont val="Meiryo UI"/>
        <family val="3"/>
        <charset val="128"/>
      </rPr>
      <t>月）</t>
    </r>
    <phoneticPr fontId="4"/>
  </si>
  <si>
    <t>インスイレブン㈱</t>
    <phoneticPr fontId="4"/>
  </si>
  <si>
    <r>
      <t>2022年12月海运保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</si>
  <si>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r>
      <t>付保</t>
    </r>
    <r>
      <rPr>
        <sz val="11"/>
        <color theme="1"/>
        <rFont val="Microsoft JhengHei"/>
        <family val="2"/>
        <charset val="136"/>
      </rPr>
      <t>险费</t>
    </r>
    <r>
      <rPr>
        <sz val="11"/>
        <color theme="1"/>
        <rFont val="Meiryo UI"/>
        <family val="3"/>
        <charset val="128"/>
      </rPr>
      <t>（AIG1</t>
    </r>
    <r>
      <rPr>
        <sz val="11"/>
        <color theme="1"/>
        <rFont val="Microsoft YaHei"/>
        <family val="3"/>
        <charset val="134"/>
      </rPr>
      <t>2</t>
    </r>
    <r>
      <rPr>
        <sz val="11"/>
        <color rgb="FF000000"/>
        <rFont val="Microsoft YaHei"/>
        <family val="2"/>
      </rPr>
      <t>月）</t>
    </r>
    <phoneticPr fontId="4"/>
  </si>
  <si>
    <t>東港丸楽海運㈱</t>
    <rPh sb="0" eb="2">
      <t>トウコウ</t>
    </rPh>
    <rPh sb="2" eb="3">
      <t>マル</t>
    </rPh>
    <rPh sb="3" eb="4">
      <t>ラク</t>
    </rPh>
    <rPh sb="4" eb="6">
      <t>カイウン</t>
    </rPh>
    <phoneticPr fontId="4"/>
  </si>
  <si>
    <t>2022年12月輸出費用ST-0050</t>
    <rPh sb="4" eb="5">
      <t>ネン</t>
    </rPh>
    <rPh sb="7" eb="8">
      <t>ガツ</t>
    </rPh>
    <rPh sb="8" eb="10">
      <t>ユシュツ</t>
    </rPh>
    <rPh sb="10" eb="12">
      <t>ヒヨウ</t>
    </rPh>
    <phoneticPr fontId="4"/>
  </si>
  <si>
    <t>2022年12月輸入費用（通関申告） SM-133,134,135,136,137</t>
    <rPh sb="4" eb="5">
      <t>ネン</t>
    </rPh>
    <rPh sb="7" eb="8">
      <t>ガツ</t>
    </rPh>
    <rPh sb="8" eb="10">
      <t>ユニュウ</t>
    </rPh>
    <rPh sb="10" eb="12">
      <t>ヒヨウ</t>
    </rPh>
    <phoneticPr fontId="4"/>
  </si>
  <si>
    <r>
      <t>付运</t>
    </r>
    <r>
      <rPr>
        <sz val="11"/>
        <color theme="1"/>
        <rFont val="Microsoft YaHei"/>
        <family val="2"/>
        <charset val="134"/>
      </rPr>
      <t>输费</t>
    </r>
    <r>
      <rPr>
        <sz val="11"/>
        <color theme="1"/>
        <rFont val="Meiryo UI"/>
        <family val="3"/>
        <charset val="128"/>
      </rPr>
      <t>（安田</t>
    </r>
    <r>
      <rPr>
        <sz val="11"/>
        <color theme="1"/>
        <rFont val="Microsoft YaHei"/>
        <family val="2"/>
        <charset val="134"/>
      </rPr>
      <t>仓库</t>
    </r>
    <r>
      <rPr>
        <sz val="11"/>
        <color theme="1"/>
        <rFont val="Meiryo UI"/>
        <family val="3"/>
        <charset val="128"/>
      </rPr>
      <t>2022年12月）</t>
    </r>
    <phoneticPr fontId="4"/>
  </si>
  <si>
    <t>2022年12月輸入費用（国内手配） SM-133,134,135,136,137</t>
    <rPh sb="4" eb="5">
      <t>ネン</t>
    </rPh>
    <rPh sb="7" eb="8">
      <t>ガツ</t>
    </rPh>
    <rPh sb="13" eb="15">
      <t>コクナイ</t>
    </rPh>
    <rPh sb="15" eb="17">
      <t>テハイ</t>
    </rPh>
    <phoneticPr fontId="4"/>
  </si>
  <si>
    <t>補助回路申請</t>
    <rPh sb="0" eb="4">
      <t>ホジョカイロ</t>
    </rPh>
    <rPh sb="4" eb="6">
      <t>シンセイ</t>
    </rPh>
    <phoneticPr fontId="4"/>
  </si>
  <si>
    <t>TUV辅助回路一部分变更申请费用</t>
  </si>
  <si>
    <t>1月運賃</t>
    <rPh sb="1" eb="2">
      <t>ガツ</t>
    </rPh>
    <rPh sb="2" eb="4">
      <t>ウンチン</t>
    </rPh>
    <phoneticPr fontId="4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</si>
  <si>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Meiryo UI"/>
        <family val="3"/>
        <charset val="128"/>
      </rPr>
      <t>（信州名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Meiryo UI"/>
        <family val="3"/>
        <charset val="128"/>
      </rPr>
      <t>2023年1</t>
    </r>
    <r>
      <rPr>
        <sz val="11"/>
        <color rgb="FF000000"/>
        <rFont val="Microsoft YaHei"/>
        <family val="2"/>
      </rPr>
      <t>月）</t>
    </r>
    <phoneticPr fontId="4"/>
  </si>
  <si>
    <t>河野　2月分</t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</si>
  <si>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ＭＳ Ｐゴシック"/>
        <family val="3"/>
        <charset val="128"/>
      </rPr>
      <t>（河野2月）</t>
    </r>
  </si>
  <si>
    <t>劉一然　2月分</t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</si>
  <si>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（刘一然2月）</t>
    </r>
  </si>
  <si>
    <t>日下部温子　2月分</t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</si>
  <si>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（日下部温子2月）</t>
    </r>
  </si>
  <si>
    <r>
      <rPr>
        <sz val="11"/>
        <color rgb="FF000000"/>
        <rFont val="Microsoft YaHei"/>
        <family val="2"/>
        <charset val="134"/>
      </rPr>
      <t>张</t>
    </r>
    <r>
      <rPr>
        <sz val="11"/>
        <color rgb="FF000000"/>
        <rFont val="ＭＳ Ｐゴシック"/>
        <family val="3"/>
        <charset val="128"/>
      </rPr>
      <t>原　2月分</t>
    </r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</si>
  <si>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</t>
    </r>
    <r>
      <rPr>
        <sz val="11"/>
        <color rgb="FF000000"/>
        <rFont val="Microsoft YaHei"/>
        <family val="2"/>
        <charset val="134"/>
      </rPr>
      <t>张</t>
    </r>
    <r>
      <rPr>
        <sz val="11"/>
        <color rgb="FF000000"/>
        <rFont val="Meiryo UI"/>
        <family val="3"/>
        <charset val="128"/>
      </rPr>
      <t>原2月）</t>
    </r>
  </si>
  <si>
    <r>
      <rPr>
        <sz val="11"/>
        <color rgb="FF000000"/>
        <rFont val="ＭＳ Ｐゴシック"/>
        <family val="3"/>
        <charset val="128"/>
      </rPr>
      <t>富</t>
    </r>
    <r>
      <rPr>
        <sz val="11"/>
        <color rgb="FF000000"/>
        <rFont val="Microsoft YaHei"/>
        <family val="2"/>
        <charset val="134"/>
      </rPr>
      <t>泽</t>
    </r>
    <r>
      <rPr>
        <sz val="11"/>
        <color rgb="FF000000"/>
        <rFont val="ＭＳ Ｐゴシック"/>
        <family val="3"/>
        <charset val="128"/>
      </rPr>
      <t>佐知子　2月分</t>
    </r>
  </si>
  <si>
    <r>
      <rPr>
        <sz val="11"/>
        <color rgb="FF000000"/>
        <rFont val="Meiryo UI"/>
        <family val="3"/>
        <charset val="128"/>
      </rP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（富</t>
    </r>
    <r>
      <rPr>
        <sz val="11"/>
        <color rgb="FF000000"/>
        <rFont val="Microsoft YaHei"/>
        <family val="2"/>
        <charset val="134"/>
      </rPr>
      <t>泽</t>
    </r>
    <r>
      <rPr>
        <sz val="11"/>
        <color rgb="FF000000"/>
        <rFont val="Meiryo UI"/>
        <family val="3"/>
        <charset val="128"/>
      </rPr>
      <t>佐知子2月）</t>
    </r>
  </si>
  <si>
    <t>2023年1月輸出費用（通関申告） ST-51,52</t>
    <rPh sb="4" eb="5">
      <t>ネン</t>
    </rPh>
    <rPh sb="6" eb="7">
      <t>ガツ</t>
    </rPh>
    <rPh sb="7" eb="9">
      <t>ユシュツ</t>
    </rPh>
    <rPh sb="9" eb="11">
      <t>ヒヨウ</t>
    </rPh>
    <rPh sb="12" eb="14">
      <t>ツウカン</t>
    </rPh>
    <rPh sb="14" eb="16">
      <t>シンコク</t>
    </rPh>
    <phoneticPr fontId="4"/>
  </si>
  <si>
    <t>2023年1月輸出費用（国内手配） ST-51,52</t>
    <rPh sb="4" eb="5">
      <t>ネン</t>
    </rPh>
    <rPh sb="6" eb="7">
      <t>ガツ</t>
    </rPh>
    <rPh sb="7" eb="9">
      <t>ユシュツ</t>
    </rPh>
    <rPh sb="9" eb="11">
      <t>ヒヨウ</t>
    </rPh>
    <rPh sb="12" eb="14">
      <t>コクナイ</t>
    </rPh>
    <rPh sb="14" eb="16">
      <t>テハイ</t>
    </rPh>
    <phoneticPr fontId="4"/>
  </si>
  <si>
    <t>2023年4月7日納期 SM-</t>
  </si>
  <si>
    <r>
      <rPr>
        <sz val="11"/>
        <color rgb="FF000000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  <charset val="134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  <charset val="134"/>
      </rPr>
      <t>费</t>
    </r>
    <r>
      <rPr>
        <sz val="11"/>
        <color rgb="FF000000"/>
        <rFont val="Meiryo UI"/>
        <family val="3"/>
        <charset val="128"/>
      </rPr>
      <t>税(2023年4月7日納期 SM-)</t>
    </r>
  </si>
  <si>
    <t>2023年4月14日納期 SM-</t>
  </si>
  <si>
    <r>
      <rPr>
        <sz val="11"/>
        <color rgb="FF000000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  <charset val="134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  <charset val="134"/>
      </rPr>
      <t>费</t>
    </r>
    <r>
      <rPr>
        <sz val="11"/>
        <color rgb="FF000000"/>
        <rFont val="Meiryo UI"/>
        <family val="3"/>
        <charset val="128"/>
      </rPr>
      <t>税(2023年4月14日納期 SM-)</t>
    </r>
  </si>
  <si>
    <t>毎月発生↓</t>
    <rPh sb="0" eb="2">
      <t>マイツキ</t>
    </rPh>
    <rPh sb="2" eb="4">
      <t>ハッセイ</t>
    </rPh>
    <phoneticPr fontId="4"/>
  </si>
  <si>
    <t>河野　月分</t>
    <phoneticPr fontId="4"/>
  </si>
  <si>
    <t>付工资（河野月）</t>
    <phoneticPr fontId="4"/>
  </si>
  <si>
    <t>劉一然　月分</t>
    <rPh sb="0" eb="1">
      <t>ﾘｭｳ</t>
    </rPh>
    <rPh sb="1" eb="3">
      <t>ｲﾁｾﾞﾝ</t>
    </rPh>
    <phoneticPr fontId="2" type="noConversion"/>
  </si>
  <si>
    <t>付工资（刘一然月）</t>
    <phoneticPr fontId="4"/>
  </si>
  <si>
    <t>日下部温子　月分</t>
    <phoneticPr fontId="4"/>
  </si>
  <si>
    <t>付工资（日下部温子月）</t>
    <phoneticPr fontId="4"/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</si>
  <si>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原　月分</t>
    </r>
    <phoneticPr fontId="4"/>
  </si>
  <si>
    <t>付工资（张原月）</t>
    <phoneticPr fontId="4"/>
  </si>
  <si>
    <r>
      <t>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ＭＳ Ｐゴシック"/>
        <family val="3"/>
        <charset val="128"/>
      </rPr>
      <t>佐知子　月分</t>
    </r>
    <phoneticPr fontId="4"/>
  </si>
  <si>
    <t>付工资（富泽佐知子月）</t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</si>
  <si>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 年月分</t>
    </r>
    <rPh sb="6" eb="7">
      <t>ネン</t>
    </rPh>
    <rPh sb="8" eb="9">
      <t>ブン</t>
    </rPh>
    <phoneticPr fontId="4"/>
  </si>
  <si>
    <t>付租赁费(年月星辰办公室房租）</t>
    <phoneticPr fontId="4"/>
  </si>
  <si>
    <t>厚生年金（2022年 月5人）</t>
    <phoneticPr fontId="4"/>
  </si>
  <si>
    <r>
      <t>付 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</si>
  <si>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支払報酬料</t>
    <rPh sb="0" eb="5">
      <t>シハライホウシュウリョウ</t>
    </rPh>
    <phoneticPr fontId="4"/>
  </si>
  <si>
    <t xml:space="preserve">税理士法人ABCJ </t>
    <phoneticPr fontId="4"/>
  </si>
  <si>
    <t>顧問料・記帳代行報酬2021年5月～12月</t>
    <rPh sb="0" eb="3">
      <t>ｺﾓﾝﾘｮｳ</t>
    </rPh>
    <rPh sb="4" eb="6">
      <t>ｷﾁｮｳ</t>
    </rPh>
    <rPh sb="6" eb="8">
      <t>ﾀﾞｲｺｳ</t>
    </rPh>
    <rPh sb="8" eb="10">
      <t>ﾎｳｼｭｳ</t>
    </rPh>
    <rPh sb="14" eb="15">
      <t>ﾈﾝ</t>
    </rPh>
    <rPh sb="16" eb="17">
      <t>ｶﾞﾂ</t>
    </rPh>
    <rPh sb="20" eb="21">
      <t>ｶﾞﾂ</t>
    </rPh>
    <phoneticPr fontId="2" type="noConversion"/>
  </si>
  <si>
    <t>No.</t>
  </si>
  <si>
    <r>
      <t>11月海运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（材料）ST-0020</t>
    </r>
  </si>
  <si>
    <t>R2021-12-10</t>
  </si>
  <si>
    <r>
      <t>11月海运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（材料）ST-0021，22</t>
    </r>
  </si>
  <si>
    <t>R2021-12-11</t>
  </si>
  <si>
    <r>
      <t>11月</t>
    </r>
    <r>
      <rPr>
        <sz val="11"/>
        <color theme="1"/>
        <rFont val="游ゴシック"/>
        <family val="2"/>
        <charset val="128"/>
      </rPr>
      <t>进</t>
    </r>
    <r>
      <rPr>
        <sz val="11"/>
        <color theme="1"/>
        <rFont val="ＭＳ Ｐゴシック"/>
        <family val="3"/>
        <charset val="128"/>
      </rPr>
      <t>口操作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游ゴシック"/>
        <family val="2"/>
        <charset val="128"/>
      </rPr>
      <t>药</t>
    </r>
    <r>
      <rPr>
        <sz val="11"/>
        <color theme="1"/>
        <rFont val="ＭＳ Ｐゴシック"/>
        <family val="3"/>
        <charset val="128"/>
      </rPr>
      <t>事名</t>
    </r>
    <r>
      <rPr>
        <sz val="11"/>
        <color theme="1"/>
        <rFont val="游ゴシック"/>
        <family val="2"/>
        <charset val="128"/>
      </rPr>
      <t>义</t>
    </r>
    <r>
      <rPr>
        <sz val="11"/>
        <color theme="1"/>
        <rFont val="ＭＳ Ｐゴシック"/>
        <family val="3"/>
        <charset val="128"/>
      </rPr>
      <t>（回路）</t>
    </r>
  </si>
  <si>
    <t>R2021-12-12</t>
  </si>
  <si>
    <t>インスイレブン㈱</t>
  </si>
  <si>
    <r>
      <t>2021年11月海运保</t>
    </r>
    <r>
      <rPr>
        <sz val="11"/>
        <color theme="1"/>
        <rFont val="游ゴシック"/>
        <family val="2"/>
        <charset val="128"/>
      </rPr>
      <t>险</t>
    </r>
  </si>
  <si>
    <t>R2021-12-13</t>
  </si>
  <si>
    <t>朝日興業㈱</t>
  </si>
  <si>
    <t>11月海运ヒートシール機</t>
    <rPh sb="11" eb="12">
      <t>ｷ</t>
    </rPh>
    <phoneticPr fontId="2" type="noConversion"/>
  </si>
  <si>
    <t>R2021-12-20</t>
  </si>
  <si>
    <t>SM-33，35，36，37，40，42，43</t>
  </si>
  <si>
    <t>R2022-1-1</t>
  </si>
  <si>
    <t>河野　12月分</t>
    <rPh sb="5" eb="7">
      <t>ガツブン</t>
    </rPh>
    <phoneticPr fontId="4"/>
  </si>
  <si>
    <t>R2022-1-2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</si>
  <si>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12月分</t>
    </r>
  </si>
  <si>
    <t>R2022-1-3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</si>
  <si>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12月分</t>
    </r>
  </si>
  <si>
    <t>R2022-1-4</t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</si>
  <si>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12月分</t>
    </r>
  </si>
  <si>
    <t>R2022-1-5</t>
  </si>
  <si>
    <t>R2022-1-6</t>
  </si>
  <si>
    <t>日下部温子　12月分</t>
  </si>
  <si>
    <t>R2022-1-7</t>
  </si>
  <si>
    <t>㈱セルリムーバー</t>
  </si>
  <si>
    <t>12月海运材料</t>
    <rPh sb="5" eb="7">
      <t>ザイリョウ</t>
    </rPh>
    <phoneticPr fontId="4"/>
  </si>
  <si>
    <t>R2022-1-8</t>
  </si>
  <si>
    <t>㈱クニイ</t>
  </si>
  <si>
    <t>R2022-1-9</t>
  </si>
  <si>
    <t>12月海运材料費</t>
    <rPh sb="5" eb="8">
      <t>ザイリョウヒ</t>
    </rPh>
    <phoneticPr fontId="4"/>
  </si>
  <si>
    <t>R2022-1-10</t>
  </si>
  <si>
    <t>2021年12月分デバン作業料</t>
    <rPh sb="4" eb="5">
      <t>ネン</t>
    </rPh>
    <rPh sb="8" eb="9">
      <t>ブン</t>
    </rPh>
    <rPh sb="12" eb="15">
      <t>サギョウリョウ</t>
    </rPh>
    <phoneticPr fontId="4"/>
  </si>
  <si>
    <t>R2022-1-11</t>
  </si>
  <si>
    <t>名鉄運輸㈱</t>
    <rPh sb="0" eb="4">
      <t>メイテツウンユ</t>
    </rPh>
    <phoneticPr fontId="4"/>
  </si>
  <si>
    <t>2021年12月分運賃</t>
    <rPh sb="9" eb="11">
      <t>ウンチン</t>
    </rPh>
    <phoneticPr fontId="4"/>
  </si>
  <si>
    <t>R2022-1-12</t>
  </si>
  <si>
    <t>2021年12月輸出費用　ST-23</t>
    <rPh sb="4" eb="5">
      <t>ネン</t>
    </rPh>
    <rPh sb="8" eb="10">
      <t>ユシュツ</t>
    </rPh>
    <rPh sb="10" eb="12">
      <t>ヒヨウ</t>
    </rPh>
    <phoneticPr fontId="4"/>
  </si>
  <si>
    <t>R2022-1-13</t>
  </si>
  <si>
    <t>2021年12月輸出費用　ST-24</t>
    <rPh sb="8" eb="10">
      <t>ユシュツ</t>
    </rPh>
    <rPh sb="10" eb="12">
      <t>ヒヨウ</t>
    </rPh>
    <phoneticPr fontId="4"/>
  </si>
  <si>
    <t>R2022-1-14</t>
  </si>
  <si>
    <t>2021年12月輸入費用　SM-50,54,55,56</t>
    <rPh sb="8" eb="12">
      <t>ユニュウヒヨウ</t>
    </rPh>
    <phoneticPr fontId="4"/>
  </si>
  <si>
    <t>R2022-1-15</t>
  </si>
  <si>
    <t xml:space="preserve">税理士法人ABCJ </t>
  </si>
  <si>
    <t>R2022-1-16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</si>
  <si>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公室(2022年2月)</t>
    </r>
    <rPh sb="10" eb="11">
      <t>ﾈﾝ</t>
    </rPh>
    <phoneticPr fontId="2" type="noConversion"/>
  </si>
  <si>
    <t>R2022-1-17</t>
  </si>
  <si>
    <r>
      <t>2021年12月海运保</t>
    </r>
    <r>
      <rPr>
        <sz val="11"/>
        <color theme="1"/>
        <rFont val="游ゴシック"/>
        <family val="2"/>
        <charset val="128"/>
      </rPr>
      <t>险</t>
    </r>
  </si>
  <si>
    <t>R2022-1-18</t>
  </si>
  <si>
    <t>ハナコメディカル㈱</t>
  </si>
  <si>
    <t>ハナコメディカル回路関連知的財産権</t>
    <rPh sb="8" eb="12">
      <t>ｶｲﾛｶﾝﾚﾝ</t>
    </rPh>
    <rPh sb="12" eb="17">
      <t>ﾁﾃｷｻﾞｲｻﾝｹﾝ</t>
    </rPh>
    <phoneticPr fontId="2" type="noConversion"/>
  </si>
  <si>
    <t>R2022-1-19</t>
  </si>
  <si>
    <t>西日本鉄道㈱</t>
    <rPh sb="0" eb="5">
      <t>ニシニホンテツドウ</t>
    </rPh>
    <phoneticPr fontId="4"/>
  </si>
  <si>
    <r>
      <t>2022年2月AIR便輸出費用（粘接</t>
    </r>
    <r>
      <rPr>
        <sz val="11"/>
        <color theme="1"/>
        <rFont val="Microsoft JhengHei"/>
        <family val="2"/>
        <charset val="136"/>
      </rPr>
      <t>剂</t>
    </r>
    <r>
      <rPr>
        <sz val="11"/>
        <color theme="1"/>
        <rFont val="ＭＳ Ｐゴシック"/>
        <family val="3"/>
        <charset val="128"/>
      </rPr>
      <t>）</t>
    </r>
    <rPh sb="10" eb="11">
      <t>ビン</t>
    </rPh>
    <rPh sb="11" eb="13">
      <t>ユシュツ</t>
    </rPh>
    <rPh sb="13" eb="15">
      <t>ヒヨウ</t>
    </rPh>
    <phoneticPr fontId="4"/>
  </si>
  <si>
    <t>R2022-2-1</t>
  </si>
  <si>
    <t>SM-45,46,50</t>
  </si>
  <si>
    <t>R2022-2-2</t>
  </si>
  <si>
    <t>SM-52,54</t>
  </si>
  <si>
    <t>R2022-2-3</t>
  </si>
  <si>
    <t>稲畑産業㈱</t>
    <rPh sb="0" eb="4">
      <t>イナバタサンギョウ</t>
    </rPh>
    <phoneticPr fontId="4"/>
  </si>
  <si>
    <t>4月海运材料</t>
    <rPh sb="4" eb="6">
      <t>ザイリョウ</t>
    </rPh>
    <phoneticPr fontId="4"/>
  </si>
  <si>
    <t>R2022-2-4</t>
  </si>
  <si>
    <t>河野　1月分</t>
    <rPh sb="4" eb="6">
      <t>ガツブン</t>
    </rPh>
    <phoneticPr fontId="4"/>
  </si>
  <si>
    <t>R2022-2-5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</si>
  <si>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1月分</t>
    </r>
  </si>
  <si>
    <t>R2022-2-6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</si>
  <si>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1月分</t>
    </r>
  </si>
  <si>
    <t>R2022-2-7</t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</si>
  <si>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1月分</t>
    </r>
  </si>
  <si>
    <t>R2022-2-8</t>
  </si>
  <si>
    <t>劉一然　1月分</t>
    <rPh sb="0" eb="1">
      <t>ﾘｭｳ</t>
    </rPh>
    <rPh sb="1" eb="3">
      <t>ｲﾁｾﾞﾝ</t>
    </rPh>
    <phoneticPr fontId="2" type="noConversion"/>
  </si>
  <si>
    <t>R2022-2-9</t>
  </si>
  <si>
    <t>R2022-2-10</t>
  </si>
  <si>
    <t>2022年1月海运材料費</t>
    <rPh sb="4" eb="5">
      <t>ネン</t>
    </rPh>
    <rPh sb="9" eb="12">
      <t>ザイリョウヒ</t>
    </rPh>
    <phoneticPr fontId="4"/>
  </si>
  <si>
    <t>R2022-2-11</t>
  </si>
  <si>
    <t>R2022-2-12</t>
  </si>
  <si>
    <t>昭和興産㈱</t>
  </si>
  <si>
    <t>2022年1月AIR伝材料費</t>
    <rPh sb="4" eb="5">
      <t>ネン</t>
    </rPh>
    <rPh sb="11" eb="14">
      <t>ザイリョウヒ</t>
    </rPh>
    <phoneticPr fontId="4"/>
  </si>
  <si>
    <t>R2022-2-13</t>
  </si>
  <si>
    <t>2022年1月デバン作業料</t>
    <rPh sb="4" eb="5">
      <t>ネン</t>
    </rPh>
    <rPh sb="10" eb="13">
      <t>サギョウリョウ</t>
    </rPh>
    <phoneticPr fontId="4"/>
  </si>
  <si>
    <t>R2022-2-14</t>
  </si>
  <si>
    <t>2022年1月運賃</t>
    <rPh sb="7" eb="9">
      <t>ウンチン</t>
    </rPh>
    <phoneticPr fontId="4"/>
  </si>
  <si>
    <t>R2022-2-15</t>
  </si>
  <si>
    <t>2022年1月輸出費用　ST-0026</t>
    <rPh sb="4" eb="5">
      <t>ネン</t>
    </rPh>
    <rPh sb="7" eb="9">
      <t>ユシュツ</t>
    </rPh>
    <rPh sb="9" eb="11">
      <t>ヒヨウ</t>
    </rPh>
    <phoneticPr fontId="4"/>
  </si>
  <si>
    <t>R2022-2-16</t>
  </si>
  <si>
    <t>2022年1月輸入費用　SM-42,43,44,46,47</t>
    <rPh sb="4" eb="5">
      <t>ネン</t>
    </rPh>
    <rPh sb="7" eb="11">
      <t>ユニュウヒヨウ</t>
    </rPh>
    <phoneticPr fontId="4"/>
  </si>
  <si>
    <t>R2022-2-17</t>
  </si>
  <si>
    <t>2022年1月輸入費用</t>
    <rPh sb="4" eb="5">
      <t>ネン</t>
    </rPh>
    <rPh sb="7" eb="11">
      <t>ユニュウヒヨウ</t>
    </rPh>
    <phoneticPr fontId="4"/>
  </si>
  <si>
    <t>R2022-2-18</t>
  </si>
  <si>
    <r>
      <t>2022年1月海运保</t>
    </r>
    <r>
      <rPr>
        <sz val="11"/>
        <color theme="1"/>
        <rFont val="游ゴシック"/>
        <family val="2"/>
        <charset val="128"/>
      </rPr>
      <t>险</t>
    </r>
  </si>
  <si>
    <t>R2022-2-19</t>
  </si>
  <si>
    <t>SM-55,56</t>
  </si>
  <si>
    <t>R2022-3-1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</si>
  <si>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2022年3月分</t>
    </r>
    <rPh sb="10" eb="11">
      <t>ネン</t>
    </rPh>
    <rPh sb="13" eb="14">
      <t>ブン</t>
    </rPh>
    <phoneticPr fontId="4"/>
  </si>
  <si>
    <t>R2022-3-2</t>
  </si>
  <si>
    <t>SM-61,62,63</t>
  </si>
  <si>
    <t>R2022-3-3</t>
  </si>
  <si>
    <t>河野　2月分</t>
    <rPh sb="4" eb="6">
      <t>ガツブン</t>
    </rPh>
    <phoneticPr fontId="4"/>
  </si>
  <si>
    <t>R2022-3-4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</si>
  <si>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2月分</t>
    </r>
  </si>
  <si>
    <t>R2022-3-5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</si>
  <si>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2月分</t>
    </r>
  </si>
  <si>
    <t>R2022-3-6</t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</si>
  <si>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2月分</t>
    </r>
  </si>
  <si>
    <t>R2022-3-7</t>
  </si>
  <si>
    <t>劉一然　2月分</t>
    <rPh sb="0" eb="1">
      <t>ﾘｭｳ</t>
    </rPh>
    <rPh sb="1" eb="3">
      <t>ｲﾁｾﾞﾝ</t>
    </rPh>
    <phoneticPr fontId="2" type="noConversion"/>
  </si>
  <si>
    <t>R2022-3-8</t>
  </si>
  <si>
    <t>R2022-3-9</t>
  </si>
  <si>
    <t>2022年2月海运材料費</t>
    <rPh sb="4" eb="5">
      <t>ネン</t>
    </rPh>
    <rPh sb="9" eb="12">
      <t>ザイリョウヒ</t>
    </rPh>
    <phoneticPr fontId="4"/>
  </si>
  <si>
    <t>R2022-3-10</t>
  </si>
  <si>
    <t>金型修繕費</t>
    <rPh sb="0" eb="5">
      <t>カナガタシュウゼンヒ</t>
    </rPh>
    <phoneticPr fontId="4"/>
  </si>
  <si>
    <t>コーンフィルター金型修繕</t>
    <rPh sb="8" eb="10">
      <t>カナガタ</t>
    </rPh>
    <rPh sb="10" eb="12">
      <t>シュウゼン</t>
    </rPh>
    <phoneticPr fontId="4"/>
  </si>
  <si>
    <t>R2022-3-11</t>
  </si>
  <si>
    <t>R2022-3-12</t>
  </si>
  <si>
    <t>一変申請コンサルティング費用</t>
    <rPh sb="0" eb="2">
      <t>イッペン</t>
    </rPh>
    <rPh sb="2" eb="4">
      <t>シンセイ</t>
    </rPh>
    <rPh sb="12" eb="14">
      <t>ヒヨウ</t>
    </rPh>
    <phoneticPr fontId="4"/>
  </si>
  <si>
    <t>R2022-3-13</t>
  </si>
  <si>
    <t>㈱メディカルコーワ</t>
  </si>
  <si>
    <t>R2022-3-14</t>
  </si>
  <si>
    <t>R2022-3-15</t>
  </si>
  <si>
    <t>2022年2月デバン作業料</t>
    <rPh sb="4" eb="5">
      <t>ネン</t>
    </rPh>
    <rPh sb="10" eb="13">
      <t>サギョウリョウ</t>
    </rPh>
    <phoneticPr fontId="4"/>
  </si>
  <si>
    <t>R2022-3-16</t>
  </si>
  <si>
    <t>2022年2月運賃</t>
    <rPh sb="7" eb="9">
      <t>ウンチン</t>
    </rPh>
    <phoneticPr fontId="4"/>
  </si>
  <si>
    <t>R2022-3-17</t>
  </si>
  <si>
    <t>赤帽うまなり運送</t>
    <rPh sb="0" eb="2">
      <t>ｱｶﾎﾞｳ</t>
    </rPh>
    <rPh sb="6" eb="8">
      <t>ｳﾝｿｳ</t>
    </rPh>
    <phoneticPr fontId="2" type="noConversion"/>
  </si>
  <si>
    <t>2022年2月運賃</t>
    <rPh sb="4" eb="5">
      <t>ﾈﾝ</t>
    </rPh>
    <rPh sb="6" eb="7">
      <t>ｶﾞﾂ</t>
    </rPh>
    <rPh sb="7" eb="9">
      <t>ｳﾝﾁﾝ</t>
    </rPh>
    <phoneticPr fontId="2" type="noConversion"/>
  </si>
  <si>
    <t>R2022-3-18</t>
  </si>
  <si>
    <t>東京港倉庫回収品返品</t>
    <rPh sb="0" eb="3">
      <t>ﾄｳｷｮｳｺｳ</t>
    </rPh>
    <rPh sb="3" eb="5">
      <t>ｿｳｺ</t>
    </rPh>
    <rPh sb="5" eb="8">
      <t>ｶｲｼｭｳﾋﾝ</t>
    </rPh>
    <rPh sb="8" eb="10">
      <t>ﾍﾝﾋﾟﾝ</t>
    </rPh>
    <phoneticPr fontId="2" type="noConversion"/>
  </si>
  <si>
    <t>R2022-3-19</t>
  </si>
  <si>
    <t>㈱エブリ</t>
  </si>
  <si>
    <t>火災保険料更新</t>
    <rPh sb="0" eb="5">
      <t>ｶｻｲﾎｹﾝﾘｮｳ</t>
    </rPh>
    <rPh sb="5" eb="7">
      <t>ｺｳｼﾝ</t>
    </rPh>
    <phoneticPr fontId="2" type="noConversion"/>
  </si>
  <si>
    <t>R2022-3-20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</si>
  <si>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2022年4月分</t>
    </r>
    <rPh sb="10" eb="11">
      <t>ネン</t>
    </rPh>
    <rPh sb="13" eb="14">
      <t>ブン</t>
    </rPh>
    <phoneticPr fontId="4"/>
  </si>
  <si>
    <t>R2022-3-21</t>
  </si>
  <si>
    <t>異物総研㈱</t>
  </si>
  <si>
    <t>同定鑑別コース</t>
    <rPh sb="0" eb="2">
      <t>ﾄﾞｳﾃｲ</t>
    </rPh>
    <rPh sb="2" eb="4">
      <t>ｶﾝﾍﾞﾂ</t>
    </rPh>
    <phoneticPr fontId="2" type="noConversion"/>
  </si>
  <si>
    <t>R2022-3-22</t>
  </si>
  <si>
    <t>富泽佐知子　3月分</t>
  </si>
  <si>
    <t>R2022-4-1</t>
  </si>
  <si>
    <t>日下部温子　3月分</t>
  </si>
  <si>
    <t>R2022-4-2</t>
  </si>
  <si>
    <t>河野　3月分</t>
  </si>
  <si>
    <t>R2022-4-3</t>
  </si>
  <si>
    <t>张持　3月分</t>
  </si>
  <si>
    <t>R2022-4-4</t>
  </si>
  <si>
    <t>张原　3月分</t>
  </si>
  <si>
    <t>R2022-4-5</t>
  </si>
  <si>
    <t>劉一然　3月分</t>
    <rPh sb="0" eb="1">
      <t>ﾘｭｳ</t>
    </rPh>
    <rPh sb="1" eb="3">
      <t>ｲﾁｾﾞﾝ</t>
    </rPh>
    <phoneticPr fontId="2" type="noConversion"/>
  </si>
  <si>
    <t>R2022-4-6</t>
  </si>
  <si>
    <t>2022年2月輸出費用　ST-0027</t>
    <rPh sb="4" eb="5">
      <t>ネン</t>
    </rPh>
    <rPh sb="7" eb="9">
      <t>ユシュツ</t>
    </rPh>
    <rPh sb="9" eb="11">
      <t>ヒヨウ</t>
    </rPh>
    <phoneticPr fontId="4"/>
  </si>
  <si>
    <t>R2022-4-7</t>
  </si>
  <si>
    <t>2022年2月輸入費用　SM-68,70</t>
    <rPh sb="4" eb="5">
      <t>ネン</t>
    </rPh>
    <rPh sb="6" eb="7">
      <t>ガツ</t>
    </rPh>
    <rPh sb="7" eb="11">
      <t>ユニュウヒヨウ</t>
    </rPh>
    <phoneticPr fontId="4"/>
  </si>
  <si>
    <t>R2022-4-8</t>
  </si>
  <si>
    <t>2022年2月海运保险</t>
  </si>
  <si>
    <t>R2022-4-9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</si>
  <si>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2022年5月分</t>
    </r>
    <rPh sb="10" eb="11">
      <t>ネン</t>
    </rPh>
    <rPh sb="13" eb="14">
      <t>ブン</t>
    </rPh>
    <phoneticPr fontId="4"/>
  </si>
  <si>
    <t>R2022-4-10</t>
  </si>
  <si>
    <t>札幌倉庫箱不良返送費用</t>
    <rPh sb="0" eb="4">
      <t>ｻｯﾎﾟﾛｿｳｺ</t>
    </rPh>
    <rPh sb="4" eb="7">
      <t>ﾊｺﾌﾘｮｳ</t>
    </rPh>
    <rPh sb="7" eb="11">
      <t>ﾍﾝｿｳﾋﾖｳ</t>
    </rPh>
    <phoneticPr fontId="2" type="noConversion"/>
  </si>
  <si>
    <t>R2022-4-11</t>
  </si>
  <si>
    <t>U.T Tech</t>
  </si>
  <si>
    <t>3月仕入材料費</t>
    <rPh sb="1" eb="2">
      <t>ガツ</t>
    </rPh>
    <rPh sb="2" eb="4">
      <t>シイレ</t>
    </rPh>
    <rPh sb="4" eb="7">
      <t>ザイリョウヒ</t>
    </rPh>
    <phoneticPr fontId="4"/>
  </si>
  <si>
    <t>R2022-4-12</t>
  </si>
  <si>
    <t>R2022-4-13</t>
  </si>
  <si>
    <t>R2022-4-14</t>
  </si>
  <si>
    <t>R2022-4-15</t>
  </si>
  <si>
    <t>R2022-4-16</t>
  </si>
  <si>
    <t>2022年3月デバン作業料</t>
    <rPh sb="4" eb="5">
      <t>ネン</t>
    </rPh>
    <rPh sb="10" eb="13">
      <t>サギョウリョウ</t>
    </rPh>
    <phoneticPr fontId="4"/>
  </si>
  <si>
    <t>R2022-4-17</t>
  </si>
  <si>
    <t>2022年3月運賃</t>
    <rPh sb="7" eb="9">
      <t>ウンチン</t>
    </rPh>
    <phoneticPr fontId="4"/>
  </si>
  <si>
    <t>R2022-4-18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</si>
  <si>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更新料</t>
    </r>
    <rPh sb="6" eb="9">
      <t>コウシンリョウ</t>
    </rPh>
    <phoneticPr fontId="4"/>
  </si>
  <si>
    <t>R2022-4-19</t>
  </si>
  <si>
    <t>雑費</t>
    <rPh sb="0" eb="2">
      <t>ザッピ</t>
    </rPh>
    <phoneticPr fontId="4"/>
  </si>
  <si>
    <t>㈱サンキュー</t>
  </si>
  <si>
    <t>廃棄物処理</t>
    <rPh sb="0" eb="3">
      <t>ハイキブツ</t>
    </rPh>
    <rPh sb="3" eb="5">
      <t>ショリ</t>
    </rPh>
    <phoneticPr fontId="4"/>
  </si>
  <si>
    <t>R2022-4-20</t>
  </si>
  <si>
    <t>せたがや行政法律事務所</t>
    <rPh sb="4" eb="6">
      <t>ギョウセイ</t>
    </rPh>
    <rPh sb="6" eb="8">
      <t>ホウリツ</t>
    </rPh>
    <rPh sb="8" eb="11">
      <t>ジムショ</t>
    </rPh>
    <phoneticPr fontId="4"/>
  </si>
  <si>
    <t>神奈川県審査手数料・登記事項証明書</t>
    <rPh sb="0" eb="4">
      <t>カナガワケン</t>
    </rPh>
    <rPh sb="4" eb="6">
      <t>シンサ</t>
    </rPh>
    <rPh sb="6" eb="9">
      <t>テスウリョウ</t>
    </rPh>
    <rPh sb="10" eb="12">
      <t>トウキ</t>
    </rPh>
    <rPh sb="12" eb="14">
      <t>ジコウ</t>
    </rPh>
    <rPh sb="14" eb="17">
      <t>ショウメイショ</t>
    </rPh>
    <phoneticPr fontId="4"/>
  </si>
  <si>
    <t>R2022-4-21</t>
  </si>
  <si>
    <t>SM-65,66,68</t>
  </si>
  <si>
    <t>应付账款</t>
  </si>
  <si>
    <t>应付账款（天津哈娜好SM-65,66,68）</t>
  </si>
  <si>
    <t>R2022-4-22</t>
  </si>
  <si>
    <t>神奈川県医療機器工業会</t>
  </si>
  <si>
    <t>薬事講習会1名</t>
    <rPh sb="0" eb="2">
      <t>ヤクジ</t>
    </rPh>
    <rPh sb="2" eb="5">
      <t>コウシュウカイ</t>
    </rPh>
    <rPh sb="6" eb="7">
      <t>メイ</t>
    </rPh>
    <phoneticPr fontId="4"/>
  </si>
  <si>
    <t>培训费</t>
  </si>
  <si>
    <t>付培训费（药事讲习会1名）</t>
  </si>
  <si>
    <t>R2022-4-23</t>
  </si>
  <si>
    <t>サトーヘルスケア㈱</t>
  </si>
  <si>
    <t>5月仕入材料費</t>
    <rPh sb="1" eb="2">
      <t>ガツ</t>
    </rPh>
    <rPh sb="2" eb="4">
      <t>シイレ</t>
    </rPh>
    <rPh sb="4" eb="7">
      <t>ザイリョウヒ</t>
    </rPh>
    <phoneticPr fontId="4"/>
  </si>
  <si>
    <t>应付账款（佐藤5月材料费）</t>
  </si>
  <si>
    <t>R2022-4-24</t>
  </si>
  <si>
    <t>金融机构手续费</t>
  </si>
  <si>
    <t>付金融机构手续费</t>
  </si>
  <si>
    <t>R2022-4-25</t>
  </si>
  <si>
    <t>河野　4月分</t>
  </si>
  <si>
    <t>R2022-5-1</t>
  </si>
  <si>
    <t>张持　4月分</t>
  </si>
  <si>
    <t>R2022-5-2</t>
  </si>
  <si>
    <t>劉一然　4月分</t>
    <rPh sb="0" eb="1">
      <t>ﾘｭｳ</t>
    </rPh>
    <rPh sb="1" eb="3">
      <t>ｲﾁｾﾞﾝ</t>
    </rPh>
    <phoneticPr fontId="2" type="noConversion"/>
  </si>
  <si>
    <t>R2022-5-3</t>
  </si>
  <si>
    <t>日下部温子　4月分</t>
  </si>
  <si>
    <t>R2022-5-4</t>
  </si>
  <si>
    <t>张原　4月分</t>
  </si>
  <si>
    <t>R2022-5-5</t>
  </si>
  <si>
    <t>富泽佐知子　4月分</t>
  </si>
  <si>
    <t>R2022-5-6</t>
  </si>
  <si>
    <t>2022年3月輸入費用　SM-72</t>
    <rPh sb="4" eb="5">
      <t>ネン</t>
    </rPh>
    <rPh sb="6" eb="7">
      <t>ガツ</t>
    </rPh>
    <rPh sb="7" eb="11">
      <t>ユニュウヒヨウ</t>
    </rPh>
    <phoneticPr fontId="4"/>
  </si>
  <si>
    <t>R2022-5-7</t>
  </si>
  <si>
    <t>2022年3月輸出費用　ST-0028,0029</t>
    <rPh sb="4" eb="5">
      <t>ネン</t>
    </rPh>
    <rPh sb="7" eb="9">
      <t>ユシュツ</t>
    </rPh>
    <rPh sb="9" eb="11">
      <t>ヒヨウ</t>
    </rPh>
    <phoneticPr fontId="4"/>
  </si>
  <si>
    <t>R2022-5-8</t>
  </si>
  <si>
    <t>2022年3月海运保险</t>
  </si>
  <si>
    <t>R2022-5-9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</si>
  <si>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2022年6月分</t>
    </r>
    <rPh sb="10" eb="11">
      <t>ネン</t>
    </rPh>
    <rPh sb="13" eb="14">
      <t>ブン</t>
    </rPh>
    <phoneticPr fontId="4"/>
  </si>
  <si>
    <t>R2022-5-10</t>
  </si>
  <si>
    <t>2022年4月デバン作業料</t>
    <rPh sb="4" eb="5">
      <t>ネン</t>
    </rPh>
    <rPh sb="10" eb="13">
      <t>サギョウリョウ</t>
    </rPh>
    <phoneticPr fontId="4"/>
  </si>
  <si>
    <t>装卸费</t>
  </si>
  <si>
    <t>付装卸费（三井仓库4月）</t>
  </si>
  <si>
    <t>R2022-5-11</t>
  </si>
  <si>
    <t>2022年4月運賃</t>
    <rPh sb="7" eb="9">
      <t>ウンチン</t>
    </rPh>
    <phoneticPr fontId="4"/>
  </si>
  <si>
    <t>运输费</t>
  </si>
  <si>
    <t>付运输费（名铁运输4月）</t>
  </si>
  <si>
    <t>R2022-5-12</t>
  </si>
  <si>
    <t>2022年4月輸入費用　SM-76,77,79,81,82</t>
    <rPh sb="4" eb="5">
      <t>ネン</t>
    </rPh>
    <rPh sb="6" eb="7">
      <t>ガツ</t>
    </rPh>
    <rPh sb="7" eb="11">
      <t>ユニュウヒヨウ</t>
    </rPh>
    <phoneticPr fontId="4"/>
  </si>
  <si>
    <t>付运输费（东港4月进口费用SM-76,77,79,81,82）</t>
  </si>
  <si>
    <t>R2022-6-1</t>
  </si>
  <si>
    <t>2022年4月輸出費用　ST-30,31,32</t>
    <rPh sb="4" eb="5">
      <t>ネン</t>
    </rPh>
    <rPh sb="7" eb="9">
      <t>ユシュツ</t>
    </rPh>
    <rPh sb="9" eb="11">
      <t>ヒヨウ</t>
    </rPh>
    <phoneticPr fontId="4"/>
  </si>
  <si>
    <t>付运输费（东港4月出口费用ST-0030,0031,0032）</t>
  </si>
  <si>
    <t>R2022-6-2</t>
  </si>
  <si>
    <t>2022年4月海运保险</t>
  </si>
  <si>
    <t>付保险费（AIG4月）</t>
  </si>
  <si>
    <t>R2022-6-3</t>
  </si>
  <si>
    <t>SM-</t>
  </si>
  <si>
    <t>应付账款（天津哈娜好SM-）</t>
  </si>
  <si>
    <t>R2022-6-4</t>
  </si>
  <si>
    <r>
      <t>NTT（日本</t>
    </r>
    <r>
      <rPr>
        <sz val="11"/>
        <color theme="1"/>
        <rFont val="游ゴシック"/>
        <family val="2"/>
        <charset val="128"/>
      </rPr>
      <t>电</t>
    </r>
    <r>
      <rPr>
        <sz val="11"/>
        <color theme="1"/>
        <rFont val="ＭＳ Ｐゴシック"/>
        <family val="3"/>
        <charset val="128"/>
      </rPr>
      <t>信</t>
    </r>
    <r>
      <rPr>
        <sz val="11"/>
        <color theme="1"/>
        <rFont val="游ゴシック"/>
        <family val="2"/>
        <charset val="128"/>
      </rPr>
      <t>电话</t>
    </r>
    <r>
      <rPr>
        <sz val="11"/>
        <color theme="1"/>
        <rFont val="ＭＳ Ｐゴシック"/>
        <family val="3"/>
        <charset val="128"/>
      </rPr>
      <t>㈱）</t>
    </r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</si>
  <si>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12月</t>
    </r>
    <rPh sb="9" eb="10">
      <t>ガツ</t>
    </rPh>
    <phoneticPr fontId="1"/>
  </si>
  <si>
    <t>S2022-1-1</t>
  </si>
  <si>
    <t>BIGUP㈱</t>
  </si>
  <si>
    <t>S2022-1-2</t>
  </si>
  <si>
    <t>日本郵便㈱</t>
    <rPh sb="0" eb="4">
      <t>ﾆﾎﾝﾕｳﾋﾞﾝ</t>
    </rPh>
    <phoneticPr fontId="2" type="noConversion"/>
  </si>
  <si>
    <t>日本郵便12月</t>
  </si>
  <si>
    <t>S2022-1-3</t>
  </si>
  <si>
    <t>㈱MonotaRO</t>
  </si>
  <si>
    <t>MonotaRO12月</t>
  </si>
  <si>
    <t>S2022-1-4</t>
  </si>
  <si>
    <t>ヤマト運輸㈱</t>
    <rPh sb="3" eb="5">
      <t>ｳﾝﾕ</t>
    </rPh>
    <phoneticPr fontId="2" type="noConversion"/>
  </si>
  <si>
    <r>
      <rPr>
        <sz val="11"/>
        <color theme="1"/>
        <rFont val="游ゴシック"/>
        <family val="2"/>
        <charset val="128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游ゴシック"/>
        <family val="2"/>
        <charset val="128"/>
      </rPr>
      <t>馈现</t>
    </r>
    <r>
      <rPr>
        <sz val="11"/>
        <color theme="1"/>
        <rFont val="ＭＳ Ｐゴシック"/>
        <family val="3"/>
        <charset val="128"/>
      </rPr>
      <t>12月</t>
    </r>
  </si>
  <si>
    <t>S2022-1-5</t>
  </si>
  <si>
    <t>佐川急便</t>
    <rPh sb="0" eb="4">
      <t>ｻｶﾞﾜｷｭｳﾋﾞﾝ</t>
    </rPh>
    <phoneticPr fontId="2" type="noConversion"/>
  </si>
  <si>
    <r>
      <t>佐川急（</t>
    </r>
    <r>
      <rPr>
        <sz val="11"/>
        <color theme="1"/>
        <rFont val="游ゴシック"/>
        <family val="2"/>
        <charset val="128"/>
      </rPr>
      <t>试</t>
    </r>
    <r>
      <rPr>
        <sz val="11"/>
        <color theme="1"/>
        <rFont val="ＭＳ Ｐゴシック"/>
        <family val="3"/>
        <charset val="128"/>
      </rPr>
      <t>做代替品）12月</t>
    </r>
  </si>
  <si>
    <t>S2022-1-6</t>
  </si>
  <si>
    <t>㈱大塚商会</t>
    <rPh sb="1" eb="5">
      <t>ｵｵﾂｶｼｮｳｶｲ</t>
    </rPh>
    <phoneticPr fontId="2" type="noConversion"/>
  </si>
  <si>
    <t>大塚商会12月</t>
    <rPh sb="0" eb="4">
      <t>ｵｵﾂｶｼｮｳｶｲ</t>
    </rPh>
    <rPh sb="6" eb="7">
      <t>ｶﾞﾂ</t>
    </rPh>
    <phoneticPr fontId="2" type="noConversion"/>
  </si>
  <si>
    <t>S2022-1-7</t>
  </si>
  <si>
    <t>㈱Twelve</t>
  </si>
  <si>
    <r>
      <t>网</t>
    </r>
    <r>
      <rPr>
        <sz val="11"/>
        <color theme="1"/>
        <rFont val="游ゴシック"/>
        <family val="2"/>
        <charset val="128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游ゴシック"/>
        <family val="2"/>
        <charset val="128"/>
      </rPr>
      <t>营</t>
    </r>
    <r>
      <rPr>
        <sz val="11"/>
        <color theme="1"/>
        <rFont val="ＭＳ Ｐゴシック"/>
        <family val="3"/>
        <charset val="128"/>
      </rPr>
      <t>商12月</t>
    </r>
    <rPh sb="7" eb="8">
      <t>ｶﾞﾂ</t>
    </rPh>
    <phoneticPr fontId="2" type="noConversion"/>
  </si>
  <si>
    <t>S2022-1-8</t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</si>
  <si>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1月</t>
    </r>
    <rPh sb="8" eb="9">
      <t>ガツ</t>
    </rPh>
    <phoneticPr fontId="1"/>
  </si>
  <si>
    <t>S2022-1-9</t>
  </si>
  <si>
    <t>プリンター2月分月額費用・設置費用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</si>
  <si>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t>S2022-2-1</t>
  </si>
  <si>
    <t>利息</t>
    <rPh sb="0" eb="2">
      <t>ﾘｿｸ</t>
    </rPh>
    <phoneticPr fontId="2" type="noConversion"/>
  </si>
  <si>
    <t>S2022-2-2</t>
  </si>
  <si>
    <t>日本郵便1月</t>
  </si>
  <si>
    <t>S2022-2-3</t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</si>
  <si>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2月</t>
    </r>
    <rPh sb="8" eb="9">
      <t>ガツ</t>
    </rPh>
    <phoneticPr fontId="1"/>
  </si>
  <si>
    <t>S2022-2-4</t>
  </si>
  <si>
    <r>
      <t>网</t>
    </r>
    <r>
      <rPr>
        <sz val="11"/>
        <color theme="1"/>
        <rFont val="游ゴシック"/>
        <family val="2"/>
        <charset val="128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游ゴシック"/>
        <family val="2"/>
        <charset val="128"/>
      </rPr>
      <t>营</t>
    </r>
    <r>
      <rPr>
        <sz val="11"/>
        <color theme="1"/>
        <rFont val="ＭＳ Ｐゴシック"/>
        <family val="3"/>
        <charset val="128"/>
      </rPr>
      <t>商1月</t>
    </r>
    <rPh sb="6" eb="7">
      <t>ｶﾞﾂ</t>
    </rPh>
    <phoneticPr fontId="2" type="noConversion"/>
  </si>
  <si>
    <t>S2022-2-5</t>
  </si>
  <si>
    <r>
      <t>佐川急（</t>
    </r>
    <r>
      <rPr>
        <sz val="11"/>
        <color theme="1"/>
        <rFont val="游ゴシック"/>
        <family val="2"/>
        <charset val="128"/>
      </rPr>
      <t>试</t>
    </r>
    <r>
      <rPr>
        <sz val="11"/>
        <color theme="1"/>
        <rFont val="ＭＳ Ｐゴシック"/>
        <family val="3"/>
        <charset val="128"/>
      </rPr>
      <t>做代替品）1月</t>
    </r>
  </si>
  <si>
    <t>S2022-2-6</t>
  </si>
  <si>
    <r>
      <rPr>
        <sz val="11"/>
        <color theme="1"/>
        <rFont val="游ゴシック"/>
        <family val="2"/>
        <charset val="128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游ゴシック"/>
        <family val="2"/>
        <charset val="128"/>
      </rPr>
      <t>馈现</t>
    </r>
    <r>
      <rPr>
        <sz val="11"/>
        <color theme="1"/>
        <rFont val="ＭＳ Ｐゴシック"/>
        <family val="3"/>
        <charset val="128"/>
      </rPr>
      <t>1月</t>
    </r>
  </si>
  <si>
    <t>S2022-2-7</t>
  </si>
  <si>
    <t>大塚商会1月</t>
    <rPh sb="0" eb="4">
      <t>ｵｵﾂｶｼｮｳｶｲ</t>
    </rPh>
    <rPh sb="5" eb="6">
      <t>ｶﾞﾂ</t>
    </rPh>
    <phoneticPr fontId="2" type="noConversion"/>
  </si>
  <si>
    <t>S2022-2-8</t>
  </si>
  <si>
    <t>厚生年金（2021年11月6人）</t>
  </si>
  <si>
    <t>M2022-1-1</t>
  </si>
  <si>
    <t>M2022-1-2</t>
  </si>
  <si>
    <r>
      <rPr>
        <sz val="11"/>
        <color theme="1"/>
        <rFont val="游ゴシック"/>
        <family val="2"/>
        <charset val="128"/>
      </rPr>
      <t>转</t>
    </r>
    <r>
      <rPr>
        <sz val="11"/>
        <color theme="1"/>
        <rFont val="ＭＳ Ｐゴシック"/>
        <family val="3"/>
        <charset val="128"/>
      </rPr>
      <t>至楽天</t>
    </r>
    <r>
      <rPr>
        <sz val="11"/>
        <color theme="1"/>
        <rFont val="游ゴシック"/>
        <family val="2"/>
        <charset val="128"/>
      </rPr>
      <t>银</t>
    </r>
    <r>
      <rPr>
        <sz val="11"/>
        <color theme="1"/>
        <rFont val="ＭＳ Ｐゴシック"/>
        <family val="3"/>
        <charset val="128"/>
      </rPr>
      <t>行</t>
    </r>
  </si>
  <si>
    <t>M2022-1-3</t>
  </si>
  <si>
    <t>2022年1月14日納期　SM-63</t>
    <rPh sb="4" eb="5">
      <t>ネン</t>
    </rPh>
    <rPh sb="6" eb="7">
      <t>ガツ</t>
    </rPh>
    <rPh sb="9" eb="10">
      <t>ニチ</t>
    </rPh>
    <rPh sb="10" eb="12">
      <t>ノウキ</t>
    </rPh>
    <phoneticPr fontId="4"/>
  </si>
  <si>
    <t>M2022-1-4</t>
  </si>
  <si>
    <t>年末調整</t>
    <rPh sb="0" eb="4">
      <t>ネンマツチョウセイ</t>
    </rPh>
    <phoneticPr fontId="1"/>
  </si>
  <si>
    <t>M2022-1-5</t>
  </si>
  <si>
    <r>
      <rPr>
        <sz val="11"/>
        <color theme="1"/>
        <rFont val="FangSong"/>
        <family val="3"/>
        <charset val="128"/>
      </rPr>
      <t>转</t>
    </r>
    <r>
      <rPr>
        <sz val="11"/>
        <color theme="1"/>
        <rFont val="ＭＳ Ｐゴシック"/>
        <family val="3"/>
        <charset val="128"/>
      </rPr>
      <t>至小口現金</t>
    </r>
    <rPh sb="2" eb="6">
      <t>コグチゲンキン</t>
    </rPh>
    <phoneticPr fontId="1"/>
  </si>
  <si>
    <t>M2022-1-6</t>
  </si>
  <si>
    <t>2022年1月28日納期　SM-65</t>
    <rPh sb="4" eb="5">
      <t>ネン</t>
    </rPh>
    <rPh sb="6" eb="7">
      <t>ガツ</t>
    </rPh>
    <rPh sb="9" eb="10">
      <t>ニチ</t>
    </rPh>
    <rPh sb="10" eb="12">
      <t>ノウキ</t>
    </rPh>
    <phoneticPr fontId="4"/>
  </si>
  <si>
    <t>M2022-1-7</t>
  </si>
  <si>
    <t>M2022-1-8</t>
  </si>
  <si>
    <t>2021年12月請求</t>
    <rPh sb="4" eb="5">
      <t>ネン</t>
    </rPh>
    <rPh sb="7" eb="8">
      <t>ガツ</t>
    </rPh>
    <rPh sb="8" eb="10">
      <t>セイキュウ</t>
    </rPh>
    <phoneticPr fontId="4"/>
  </si>
  <si>
    <t>M2022-2-1</t>
  </si>
  <si>
    <t>㈱U.T Tech</t>
  </si>
  <si>
    <t>2022年2月海运材料費</t>
    <rPh sb="4" eb="5">
      <t>ﾈﾝ</t>
    </rPh>
    <rPh sb="6" eb="7">
      <t>ｶﾞﾂ</t>
    </rPh>
    <rPh sb="7" eb="8">
      <t>ｳﾐ</t>
    </rPh>
    <rPh sb="8" eb="9">
      <t>ｳﾝ</t>
    </rPh>
    <rPh sb="9" eb="12">
      <t>ｻﾞｲﾘｮｳﾋ</t>
    </rPh>
    <phoneticPr fontId="2" type="noConversion"/>
  </si>
  <si>
    <t>M2022-2-2</t>
  </si>
  <si>
    <t>M2022-2-3</t>
  </si>
  <si>
    <t>M2022-2-4</t>
  </si>
  <si>
    <t>2022年2月14日納期 SM-68</t>
    <rPh sb="4" eb="5">
      <t>ネン</t>
    </rPh>
    <rPh sb="10" eb="12">
      <t>ノウキ</t>
    </rPh>
    <phoneticPr fontId="4"/>
  </si>
  <si>
    <t>M2022-2-5</t>
  </si>
  <si>
    <t>厚生年金（2021年12月6人）</t>
  </si>
  <si>
    <t>M2022-2-6</t>
  </si>
  <si>
    <t>小口現金引き出し</t>
    <rPh sb="0" eb="4">
      <t>ｺｸﾞﾁｹﾞﾝｷﾝ</t>
    </rPh>
    <rPh sb="4" eb="5">
      <t>ﾋ</t>
    </rPh>
    <rPh sb="6" eb="7">
      <t>ﾀﾞ</t>
    </rPh>
    <phoneticPr fontId="2" type="noConversion"/>
  </si>
  <si>
    <t>M2022-2-7</t>
  </si>
  <si>
    <t>2022年2月25日納期 SM-70</t>
    <rPh sb="4" eb="5">
      <t>ネン</t>
    </rPh>
    <rPh sb="10" eb="12">
      <t>ノウキ</t>
    </rPh>
    <phoneticPr fontId="4"/>
  </si>
  <si>
    <t>M2022-2-8</t>
  </si>
  <si>
    <t>M2022-2-9</t>
  </si>
  <si>
    <t>厚生年金（2022年1月6人）</t>
  </si>
  <si>
    <t>M2022-2-10</t>
  </si>
  <si>
    <t>法人税</t>
    <rPh sb="0" eb="3">
      <t>ﾎｳｼﾞﾝｾﾞｲ</t>
    </rPh>
    <phoneticPr fontId="2" type="noConversion"/>
  </si>
  <si>
    <t>M2022-2-11</t>
  </si>
  <si>
    <t>M2022-3-1</t>
  </si>
  <si>
    <t>2022年1月請求</t>
    <rPh sb="4" eb="5">
      <t>ネン</t>
    </rPh>
    <rPh sb="6" eb="7">
      <t>ガツ</t>
    </rPh>
    <rPh sb="7" eb="9">
      <t>セイキュウ</t>
    </rPh>
    <phoneticPr fontId="4"/>
  </si>
  <si>
    <t>M2022-3-2</t>
  </si>
  <si>
    <t>2022年3月11日納期 SM-72</t>
    <rPh sb="4" eb="5">
      <t>ネン</t>
    </rPh>
    <rPh sb="10" eb="12">
      <t>ノウキ</t>
    </rPh>
    <phoneticPr fontId="4"/>
  </si>
  <si>
    <t>M2022-3-3</t>
  </si>
  <si>
    <t>M2022-3-4</t>
  </si>
  <si>
    <t>2022年4月1日納期 SM-76,77</t>
    <rPh sb="4" eb="5">
      <t>ネン</t>
    </rPh>
    <rPh sb="9" eb="11">
      <t>ノウキ</t>
    </rPh>
    <phoneticPr fontId="4"/>
  </si>
  <si>
    <t>M2022-3-5</t>
  </si>
  <si>
    <t>令和３年１月１日～１２月３１日消費税還付</t>
    <rPh sb="0" eb="2">
      <t>レイワ</t>
    </rPh>
    <rPh sb="3" eb="4">
      <t>ネン</t>
    </rPh>
    <rPh sb="5" eb="6">
      <t>ガツ</t>
    </rPh>
    <rPh sb="7" eb="8">
      <t>ニチ</t>
    </rPh>
    <rPh sb="11" eb="12">
      <t>ガツ</t>
    </rPh>
    <rPh sb="14" eb="15">
      <t>ニチ</t>
    </rPh>
    <rPh sb="15" eb="18">
      <t>ショウヒゼイ</t>
    </rPh>
    <rPh sb="18" eb="20">
      <t>カンプ</t>
    </rPh>
    <phoneticPr fontId="4"/>
  </si>
  <si>
    <t>M2022-3-6</t>
  </si>
  <si>
    <t>M2022-3-7</t>
  </si>
  <si>
    <t>2022年2月請求</t>
    <rPh sb="4" eb="5">
      <t>ネン</t>
    </rPh>
    <rPh sb="6" eb="7">
      <t>ガツ</t>
    </rPh>
    <rPh sb="7" eb="9">
      <t>セイキュウ</t>
    </rPh>
    <phoneticPr fontId="4"/>
  </si>
  <si>
    <t>M2022-3-8</t>
  </si>
  <si>
    <t>厚生年金（2022年2月6人）</t>
  </si>
  <si>
    <t>M2022-3-9</t>
  </si>
  <si>
    <t>引出し</t>
    <rPh sb="0" eb="2">
      <t>ヒキダ</t>
    </rPh>
    <phoneticPr fontId="4"/>
  </si>
  <si>
    <t>M2022-3-10</t>
    <phoneticPr fontId="4"/>
  </si>
  <si>
    <t>送付書類一覧</t>
    <rPh sb="0" eb="2">
      <t>ソウフ</t>
    </rPh>
    <rPh sb="2" eb="4">
      <t>ショルイ</t>
    </rPh>
    <rPh sb="4" eb="6">
      <t>イチラン</t>
    </rPh>
    <phoneticPr fontId="4"/>
  </si>
  <si>
    <t>以下の取引先・項目を未払費用とします。</t>
    <rPh sb="0" eb="2">
      <t>イカ</t>
    </rPh>
    <rPh sb="3" eb="6">
      <t>トリヒキサキ</t>
    </rPh>
    <rPh sb="7" eb="9">
      <t>コウモク</t>
    </rPh>
    <rPh sb="10" eb="12">
      <t>ミバラ</t>
    </rPh>
    <rPh sb="12" eb="14">
      <t>ヒヨウ</t>
    </rPh>
    <phoneticPr fontId="4"/>
  </si>
  <si>
    <t>在庫リスト</t>
    <rPh sb="0" eb="2">
      <t>ザイコ</t>
    </rPh>
    <phoneticPr fontId="4"/>
  </si>
  <si>
    <t>棚卸表</t>
    <rPh sb="0" eb="3">
      <t>タナオロシヒョウ</t>
    </rPh>
    <phoneticPr fontId="4"/>
  </si>
  <si>
    <t>給料</t>
    <rPh sb="0" eb="2">
      <t>キュウリョウ</t>
    </rPh>
    <phoneticPr fontId="4"/>
  </si>
  <si>
    <t>賃金台帳－メール</t>
    <rPh sb="0" eb="4">
      <t>チンギンダイチョウ</t>
    </rPh>
    <phoneticPr fontId="4"/>
  </si>
  <si>
    <t>売掛金（回路）</t>
    <rPh sb="0" eb="3">
      <t>ウリカケキン</t>
    </rPh>
    <rPh sb="4" eb="6">
      <t>カイロ</t>
    </rPh>
    <phoneticPr fontId="4"/>
  </si>
  <si>
    <t>TMC請求書コピー</t>
    <rPh sb="3" eb="6">
      <t>セイキュウショ</t>
    </rPh>
    <phoneticPr fontId="4"/>
  </si>
  <si>
    <t>売掛金（原料）インボイス日付</t>
    <rPh sb="0" eb="3">
      <t>ウリカケキン</t>
    </rPh>
    <rPh sb="4" eb="6">
      <t>ゲンリョウ</t>
    </rPh>
    <rPh sb="12" eb="14">
      <t>ヒヅケ</t>
    </rPh>
    <phoneticPr fontId="4"/>
  </si>
  <si>
    <t>輸出インボイスSTコピー</t>
    <rPh sb="0" eb="2">
      <t>ユシュツ</t>
    </rPh>
    <phoneticPr fontId="4"/>
  </si>
  <si>
    <t>買掛金（回路） 納期日付</t>
    <rPh sb="0" eb="3">
      <t>カイカケキン</t>
    </rPh>
    <rPh sb="4" eb="6">
      <t>カイロ</t>
    </rPh>
    <rPh sb="8" eb="10">
      <t>ノウキ</t>
    </rPh>
    <rPh sb="10" eb="12">
      <t>ヒヅケ</t>
    </rPh>
    <phoneticPr fontId="4"/>
  </si>
  <si>
    <t>輸入インボイスSMコピー</t>
    <rPh sb="0" eb="2">
      <t>ユニュウ</t>
    </rPh>
    <phoneticPr fontId="4"/>
  </si>
  <si>
    <t>安田倉庫</t>
    <rPh sb="0" eb="4">
      <t>ヤスダソウコ</t>
    </rPh>
    <phoneticPr fontId="4"/>
  </si>
  <si>
    <t>請求書副本</t>
    <rPh sb="0" eb="3">
      <t>セイキュウショ</t>
    </rPh>
    <rPh sb="3" eb="5">
      <t>フクホン</t>
    </rPh>
    <phoneticPr fontId="4"/>
  </si>
  <si>
    <t>三井倉庫</t>
    <rPh sb="0" eb="4">
      <t>ミツイソウコ</t>
    </rPh>
    <phoneticPr fontId="4"/>
  </si>
  <si>
    <t>未払金（材料費）</t>
    <rPh sb="0" eb="3">
      <t>ミバライキン</t>
    </rPh>
    <rPh sb="4" eb="7">
      <t>ザイリョウヒ</t>
    </rPh>
    <phoneticPr fontId="4"/>
  </si>
  <si>
    <t>請求書コピー</t>
    <rPh sb="0" eb="3">
      <t>セイキュウショ</t>
    </rPh>
    <phoneticPr fontId="4"/>
  </si>
  <si>
    <t>上記以外に送付するもの</t>
    <rPh sb="0" eb="4">
      <t>ジョウキイガイ</t>
    </rPh>
    <rPh sb="5" eb="7">
      <t>ソウフ</t>
    </rPh>
    <phoneticPr fontId="4"/>
  </si>
  <si>
    <t>支払い済み請求書原本</t>
    <rPh sb="0" eb="2">
      <t>シハラ</t>
    </rPh>
    <rPh sb="3" eb="4">
      <t>ズ</t>
    </rPh>
    <rPh sb="5" eb="8">
      <t>セイキュウショ</t>
    </rPh>
    <rPh sb="8" eb="10">
      <t>ゲンポン</t>
    </rPh>
    <phoneticPr fontId="4"/>
  </si>
  <si>
    <t>通帳コピー</t>
    <rPh sb="0" eb="2">
      <t>ツウチョウ</t>
    </rPh>
    <phoneticPr fontId="4"/>
  </si>
  <si>
    <t>帳本</t>
    <rPh sb="0" eb="2">
      <t>トバリホン</t>
    </rPh>
    <phoneticPr fontId="4"/>
  </si>
  <si>
    <t>輸出入インボイスリスト印刷</t>
    <rPh sb="0" eb="3">
      <t>ユシュツニュウ</t>
    </rPh>
    <rPh sb="11" eb="13">
      <t>インサツ</t>
    </rPh>
    <phoneticPr fontId="4"/>
  </si>
  <si>
    <t>弥生確認事項</t>
    <rPh sb="0" eb="2">
      <t>ヤヨイ</t>
    </rPh>
    <rPh sb="2" eb="4">
      <t>カクニン</t>
    </rPh>
    <rPh sb="4" eb="6">
      <t>ジコウ</t>
    </rPh>
    <phoneticPr fontId="4"/>
  </si>
  <si>
    <t>　課税・非課税　※課税なら8％か10％か</t>
    <rPh sb="1" eb="3">
      <t>カゼイ</t>
    </rPh>
    <rPh sb="4" eb="7">
      <t>ヒカゼイ</t>
    </rPh>
    <rPh sb="9" eb="11">
      <t>カゼイ</t>
    </rPh>
    <phoneticPr fontId="4"/>
  </si>
  <si>
    <t>　無償インボイスは入力しない</t>
    <rPh sb="1" eb="3">
      <t>ムショウ</t>
    </rPh>
    <rPh sb="9" eb="11">
      <t>ニュウリョク</t>
    </rPh>
    <phoneticPr fontId="4"/>
  </si>
  <si>
    <t>割引手数料確認表</t>
    <rPh sb="0" eb="2">
      <t>ワリビキ</t>
    </rPh>
    <rPh sb="2" eb="5">
      <t>テスウリョウ</t>
    </rPh>
    <rPh sb="5" eb="7">
      <t>カクニン</t>
    </rPh>
    <rPh sb="7" eb="8">
      <t>ヒョウ</t>
    </rPh>
    <phoneticPr fontId="4"/>
  </si>
  <si>
    <t>債権内容</t>
    <rPh sb="0" eb="2">
      <t>サイケン</t>
    </rPh>
    <rPh sb="2" eb="4">
      <t>ナイヨウ</t>
    </rPh>
    <phoneticPr fontId="4"/>
  </si>
  <si>
    <t>割引内容</t>
    <rPh sb="0" eb="2">
      <t>ワリビキ</t>
    </rPh>
    <rPh sb="2" eb="4">
      <t>ナイヨウ</t>
    </rPh>
    <phoneticPr fontId="4"/>
  </si>
  <si>
    <t>手数料</t>
    <rPh sb="0" eb="3">
      <t>テスウリョウ</t>
    </rPh>
    <phoneticPr fontId="4"/>
  </si>
  <si>
    <t>請求月</t>
    <rPh sb="0" eb="2">
      <t>セイキュウ</t>
    </rPh>
    <rPh sb="2" eb="3">
      <t>ツキ</t>
    </rPh>
    <phoneticPr fontId="4"/>
  </si>
  <si>
    <t>債権番号</t>
    <rPh sb="0" eb="4">
      <t>サイケンバンゴウ</t>
    </rPh>
    <phoneticPr fontId="4"/>
  </si>
  <si>
    <t>発生予定日</t>
    <rPh sb="0" eb="5">
      <t>ハッセイヨテイビ</t>
    </rPh>
    <phoneticPr fontId="4"/>
  </si>
  <si>
    <t>支払期日</t>
    <rPh sb="0" eb="2">
      <t>シハライ</t>
    </rPh>
    <rPh sb="2" eb="4">
      <t>キジツ</t>
    </rPh>
    <phoneticPr fontId="4"/>
  </si>
  <si>
    <t>割引申込期限</t>
    <rPh sb="0" eb="2">
      <t>ワリビキ</t>
    </rPh>
    <rPh sb="2" eb="4">
      <t>モウシコミ</t>
    </rPh>
    <rPh sb="4" eb="6">
      <t>キゲン</t>
    </rPh>
    <phoneticPr fontId="4"/>
  </si>
  <si>
    <t>請求金額</t>
    <rPh sb="0" eb="4">
      <t>セイキュウキンガク</t>
    </rPh>
    <phoneticPr fontId="4"/>
  </si>
  <si>
    <t>起算日</t>
    <rPh sb="0" eb="3">
      <t>キサンビ</t>
    </rPh>
    <phoneticPr fontId="4"/>
  </si>
  <si>
    <t>満期日</t>
    <rPh sb="0" eb="3">
      <t>マンキビ</t>
    </rPh>
    <phoneticPr fontId="4"/>
  </si>
  <si>
    <t>満期日数</t>
    <rPh sb="0" eb="2">
      <t>マンキ</t>
    </rPh>
    <rPh sb="2" eb="4">
      <t>ニッスウ</t>
    </rPh>
    <phoneticPr fontId="4"/>
  </si>
  <si>
    <t>割引金額</t>
    <rPh sb="0" eb="2">
      <t>ワリビキ</t>
    </rPh>
    <rPh sb="2" eb="4">
      <t>キンガク</t>
    </rPh>
    <phoneticPr fontId="4"/>
  </si>
  <si>
    <t>割引後残高</t>
    <rPh sb="0" eb="3">
      <t>ワリビキゴ</t>
    </rPh>
    <rPh sb="3" eb="5">
      <t>ザンダカ</t>
    </rPh>
    <phoneticPr fontId="4"/>
  </si>
  <si>
    <t>割引日</t>
    <rPh sb="0" eb="2">
      <t>ワリビキ</t>
    </rPh>
    <rPh sb="2" eb="3">
      <t>ビ</t>
    </rPh>
    <phoneticPr fontId="4"/>
  </si>
  <si>
    <t>割引日数</t>
    <rPh sb="0" eb="2">
      <t>ワリビキ</t>
    </rPh>
    <rPh sb="2" eb="4">
      <t>ニッスウ</t>
    </rPh>
    <phoneticPr fontId="4"/>
  </si>
  <si>
    <t>割引</t>
    <rPh sb="0" eb="2">
      <t>ワリビキ</t>
    </rPh>
    <phoneticPr fontId="4"/>
  </si>
  <si>
    <t>振込</t>
    <rPh sb="0" eb="2">
      <t>フリコミ</t>
    </rPh>
    <phoneticPr fontId="4"/>
  </si>
  <si>
    <t>楽天送金</t>
    <rPh sb="0" eb="2">
      <t>ラクテン</t>
    </rPh>
    <rPh sb="2" eb="4">
      <t>ソウキン</t>
    </rPh>
    <phoneticPr fontId="4"/>
  </si>
  <si>
    <t>合計</t>
    <rPh sb="0" eb="2">
      <t>ゴウケイ</t>
    </rPh>
    <phoneticPr fontId="4"/>
  </si>
  <si>
    <t>22088278001</t>
    <phoneticPr fontId="4"/>
  </si>
  <si>
    <t>220130754001</t>
    <phoneticPr fontId="4"/>
  </si>
  <si>
    <t>220176380001</t>
    <phoneticPr fontId="4"/>
  </si>
  <si>
    <t>220218438001</t>
    <phoneticPr fontId="4"/>
  </si>
  <si>
    <t>220259218001</t>
    <phoneticPr fontId="4"/>
  </si>
  <si>
    <t xml:space="preserve">220302367001	</t>
    <phoneticPr fontId="4"/>
  </si>
  <si>
    <t>220344586001</t>
    <phoneticPr fontId="4"/>
  </si>
  <si>
    <t>220386688001</t>
    <phoneticPr fontId="4"/>
  </si>
  <si>
    <t>220428914001</t>
    <phoneticPr fontId="4"/>
  </si>
  <si>
    <t>220471961001</t>
    <phoneticPr fontId="4"/>
  </si>
  <si>
    <t>230001708001</t>
  </si>
  <si>
    <t>230045524001</t>
  </si>
  <si>
    <t>収入(東レ)</t>
    <rPh sb="0" eb="2">
      <t>シュウニュウ</t>
    </rPh>
    <rPh sb="3" eb="4">
      <t>トウ</t>
    </rPh>
    <phoneticPr fontId="4"/>
  </si>
  <si>
    <t>収入(天津)</t>
    <rPh sb="0" eb="2">
      <t>シュウニュウ</t>
    </rPh>
    <rPh sb="3" eb="5">
      <t>テンシン</t>
    </rPh>
    <phoneticPr fontId="4"/>
  </si>
  <si>
    <t>支出(国内材料費)</t>
    <rPh sb="0" eb="2">
      <t>シシュツ</t>
    </rPh>
    <rPh sb="3" eb="5">
      <t>コクナイ</t>
    </rPh>
    <rPh sb="5" eb="8">
      <t>ザイリョウヒ</t>
    </rPh>
    <phoneticPr fontId="4"/>
  </si>
  <si>
    <t>支出(天津－回路)</t>
    <rPh sb="0" eb="2">
      <t>シシュツ</t>
    </rPh>
    <rPh sb="3" eb="5">
      <t>テンシン</t>
    </rPh>
    <rPh sb="6" eb="8">
      <t>カイロ</t>
    </rPh>
    <phoneticPr fontId="4"/>
  </si>
  <si>
    <t>㈱Twelve1月</t>
    <phoneticPr fontId="4"/>
  </si>
  <si>
    <r>
      <t>佐川急（</t>
    </r>
    <r>
      <rPr>
        <sz val="11"/>
        <rFont val="Microsoft JhengHei"/>
        <family val="2"/>
        <charset val="136"/>
      </rPr>
      <t>试</t>
    </r>
    <r>
      <rPr>
        <sz val="11"/>
        <rFont val="ＭＳ Ｐゴシック"/>
        <family val="3"/>
        <charset val="128"/>
      </rPr>
      <t>做代替品）1月</t>
    </r>
    <phoneticPr fontId="4"/>
  </si>
  <si>
    <t>ヤマト運輸㈱1月</t>
    <phoneticPr fontId="4"/>
  </si>
  <si>
    <r>
      <t>付快</t>
    </r>
    <r>
      <rPr>
        <sz val="11"/>
        <color theme="1"/>
        <rFont val="Microsoft YaHei"/>
        <family val="2"/>
        <charset val="134"/>
      </rPr>
      <t>递费</t>
    </r>
    <r>
      <rPr>
        <sz val="11"/>
        <color theme="1"/>
        <rFont val="Meiryo UI"/>
        <family val="3"/>
        <charset val="128"/>
      </rPr>
      <t>（大和运</t>
    </r>
    <r>
      <rPr>
        <sz val="11"/>
        <color theme="1"/>
        <rFont val="Microsoft YaHei"/>
        <family val="2"/>
        <charset val="134"/>
      </rPr>
      <t>输</t>
    </r>
    <r>
      <rPr>
        <sz val="11"/>
        <color theme="1"/>
        <rFont val="Meiryo UI"/>
        <family val="3"/>
        <charset val="128"/>
      </rPr>
      <t>1月）</t>
    </r>
    <phoneticPr fontId="4"/>
  </si>
  <si>
    <r>
      <t>付</t>
    </r>
    <r>
      <rPr>
        <sz val="11"/>
        <color theme="1"/>
        <rFont val="Microsoft YaHei"/>
        <family val="2"/>
        <charset val="134"/>
      </rPr>
      <t>电话费</t>
    </r>
    <r>
      <rPr>
        <sz val="11"/>
        <color theme="1"/>
        <rFont val="Meiryo UI"/>
        <family val="3"/>
        <charset val="128"/>
      </rPr>
      <t>（Twelve1月）</t>
    </r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</si>
  <si>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（佐川急便</t>
    </r>
    <r>
      <rPr>
        <sz val="11"/>
        <color rgb="FF000000"/>
        <rFont val="Microsoft YaHei"/>
        <family val="3"/>
        <charset val="134"/>
      </rPr>
      <t>1</t>
    </r>
    <r>
      <rPr>
        <sz val="11"/>
        <color rgb="FF000000"/>
        <rFont val="Meiryo UI"/>
        <family val="3"/>
        <charset val="128"/>
      </rPr>
      <t>月）</t>
    </r>
    <phoneticPr fontId="4"/>
  </si>
  <si>
    <t>税金</t>
    <phoneticPr fontId="4"/>
  </si>
  <si>
    <t>法人都民税</t>
    <rPh sb="0" eb="5">
      <t>ホウジントミンゼイ</t>
    </rPh>
    <phoneticPr fontId="4"/>
  </si>
  <si>
    <t>法人都民税</t>
    <rPh sb="0" eb="2">
      <t>ホウジン</t>
    </rPh>
    <rPh sb="2" eb="5">
      <t>トミンゼイ</t>
    </rPh>
    <phoneticPr fontId="4"/>
  </si>
  <si>
    <t>AIR便ST-0055</t>
    <rPh sb="3" eb="4">
      <t>ビン</t>
    </rPh>
    <phoneticPr fontId="4"/>
  </si>
  <si>
    <r>
      <t>付运</t>
    </r>
    <r>
      <rPr>
        <sz val="11"/>
        <color theme="1"/>
        <rFont val="Microsoft YaHei"/>
        <family val="2"/>
        <charset val="134"/>
      </rPr>
      <t>输费</t>
    </r>
    <r>
      <rPr>
        <sz val="11"/>
        <color theme="1"/>
        <rFont val="Meiryo UI"/>
        <family val="3"/>
        <charset val="128"/>
      </rPr>
      <t>（</t>
    </r>
    <r>
      <rPr>
        <sz val="11"/>
        <color rgb="FF000000"/>
        <rFont val="游ゴシック"/>
        <family val="2"/>
        <charset val="128"/>
      </rPr>
      <t>ST-0055</t>
    </r>
    <r>
      <rPr>
        <sz val="11"/>
        <color rgb="FF000000"/>
        <rFont val="Microsoft YaHei"/>
        <family val="2"/>
      </rPr>
      <t>）</t>
    </r>
    <phoneticPr fontId="4"/>
  </si>
  <si>
    <t>SM-127,131,133,134（ST-0052の2,069,672円を除く）</t>
    <phoneticPr fontId="4"/>
  </si>
  <si>
    <r>
      <rPr>
        <sz val="11"/>
        <color theme="1"/>
        <rFont val="Microsoft YaHei"/>
        <family val="2"/>
        <charset val="134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款（天津哈娜好SM-127,131,133,134,减去ST-0052的2,069,672日元)</t>
    </r>
    <phoneticPr fontId="4"/>
  </si>
  <si>
    <t>2023年3月3日納期 SM-148</t>
    <rPh sb="4" eb="5">
      <t>ネン</t>
    </rPh>
    <rPh sb="9" eb="11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</si>
  <si>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税(2023年3月3日納期 SM-148)</t>
    </r>
    <phoneticPr fontId="4"/>
  </si>
  <si>
    <r>
      <t>付</t>
    </r>
    <r>
      <rPr>
        <sz val="11"/>
        <color theme="1"/>
        <rFont val="Microsoft YaHei"/>
        <family val="2"/>
        <charset val="134"/>
      </rPr>
      <t>办</t>
    </r>
    <r>
      <rPr>
        <sz val="11"/>
        <color theme="1"/>
        <rFont val="Meiryo UI"/>
        <family val="3"/>
        <charset val="128"/>
      </rPr>
      <t>公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Meiryo UI"/>
        <family val="3"/>
        <charset val="128"/>
      </rPr>
      <t>（大塚商会12月）</t>
    </r>
    <phoneticPr fontId="4"/>
  </si>
  <si>
    <t>大塚商会12月</t>
    <rPh sb="0" eb="4">
      <t>ｵｵﾂｶｼｮｳｶｲ</t>
    </rPh>
    <phoneticPr fontId="2" type="noConversion"/>
  </si>
  <si>
    <t>2022年12月請求　2023-001,002</t>
    <phoneticPr fontId="4"/>
  </si>
  <si>
    <r>
      <t>其他</t>
    </r>
    <r>
      <rPr>
        <sz val="11"/>
        <color theme="1"/>
        <rFont val="Microsoft YaHei"/>
        <family val="3"/>
        <charset val="134"/>
      </rPr>
      <t>费用2023-001,002</t>
    </r>
    <phoneticPr fontId="4"/>
  </si>
  <si>
    <t>製品水濡れ費用</t>
    <rPh sb="0" eb="2">
      <t>セイヒン</t>
    </rPh>
    <rPh sb="2" eb="4">
      <t>ミズヌ</t>
    </rPh>
    <rPh sb="5" eb="7">
      <t>ヒヨウ</t>
    </rPh>
    <phoneticPr fontId="4"/>
  </si>
  <si>
    <t>由于仓库过失导致产品受潮产生的费用</t>
    <phoneticPr fontId="4"/>
  </si>
  <si>
    <t>所得税</t>
    <phoneticPr fontId="4"/>
  </si>
  <si>
    <t>R2023-2-1</t>
    <phoneticPr fontId="4"/>
  </si>
  <si>
    <t>R2023-2-2</t>
  </si>
  <si>
    <t>R2023-2-3</t>
  </si>
  <si>
    <t>R2023-2-4</t>
  </si>
  <si>
    <t>R2023-2-5</t>
  </si>
  <si>
    <t>R2023-2-6</t>
    <phoneticPr fontId="4"/>
  </si>
  <si>
    <t>R2023-2-7</t>
  </si>
  <si>
    <t>R2023-2-8</t>
  </si>
  <si>
    <t>R2023-2-</t>
    <phoneticPr fontId="4"/>
  </si>
  <si>
    <t>R2023-2-9</t>
  </si>
  <si>
    <t>R2023-2-10</t>
  </si>
  <si>
    <t>R2023-2-11</t>
  </si>
  <si>
    <t>R2023-2-12</t>
  </si>
  <si>
    <t>R2023-2-13</t>
  </si>
  <si>
    <t>R2023-3-1</t>
    <phoneticPr fontId="4"/>
  </si>
  <si>
    <t>R2023-3-2</t>
  </si>
  <si>
    <t>R2023-3-3</t>
  </si>
  <si>
    <t>R2023-3-4</t>
  </si>
  <si>
    <t>R2023-3-5</t>
  </si>
  <si>
    <t>R2023-3-6</t>
    <phoneticPr fontId="4"/>
  </si>
  <si>
    <r>
      <t>付租</t>
    </r>
    <r>
      <rPr>
        <sz val="11"/>
        <color theme="1"/>
        <rFont val="Microsoft YaHei"/>
        <family val="2"/>
        <charset val="134"/>
      </rPr>
      <t>赁费</t>
    </r>
    <r>
      <rPr>
        <sz val="11"/>
        <color theme="1"/>
        <rFont val="Meiryo UI"/>
        <family val="3"/>
        <charset val="128"/>
      </rPr>
      <t>(2023年4月星辰</t>
    </r>
    <r>
      <rPr>
        <sz val="11"/>
        <color theme="1"/>
        <rFont val="Microsoft YaHei"/>
        <family val="2"/>
        <charset val="134"/>
      </rPr>
      <t>办</t>
    </r>
    <r>
      <rPr>
        <sz val="11"/>
        <color theme="1"/>
        <rFont val="Meiryo UI"/>
        <family val="3"/>
        <charset val="128"/>
      </rPr>
      <t>公室房租）</t>
    </r>
    <phoneticPr fontId="4"/>
  </si>
  <si>
    <r>
      <t>星辰</t>
    </r>
    <r>
      <rPr>
        <sz val="11"/>
        <color rgb="FF000000"/>
        <rFont val="Microsoft JhengHei"/>
        <family val="2"/>
        <charset val="136"/>
      </rPr>
      <t>办</t>
    </r>
    <r>
      <rPr>
        <sz val="11"/>
        <color rgb="FF000000"/>
        <rFont val="ＭＳ Ｐゴシック"/>
        <family val="3"/>
        <charset val="128"/>
      </rPr>
      <t>公室　2023年4月分</t>
    </r>
    <phoneticPr fontId="4"/>
  </si>
  <si>
    <r>
      <t>付2月社会保</t>
    </r>
    <r>
      <rPr>
        <sz val="11"/>
        <color rgb="FF000000"/>
        <rFont val="Microsoft YaHei"/>
        <family val="2"/>
        <charset val="134"/>
      </rPr>
      <t>险</t>
    </r>
    <phoneticPr fontId="4"/>
  </si>
  <si>
    <t>厚生年金（2022年2月5人）</t>
    <phoneticPr fontId="4"/>
  </si>
  <si>
    <r>
      <rPr>
        <sz val="11"/>
        <color rgb="FF000000"/>
        <rFont val="Meiryo UI"/>
        <family val="3"/>
        <charset val="128"/>
      </rPr>
      <t>付3月社会保险</t>
    </r>
    <r>
      <rPr>
        <sz val="11"/>
        <color rgb="FF000000"/>
        <rFont val="Microsoft YaHei"/>
        <family val="2"/>
        <charset val="134"/>
      </rPr>
      <t/>
    </r>
  </si>
  <si>
    <r>
      <rPr>
        <sz val="11"/>
        <color rgb="FF000000"/>
        <rFont val="Meiryo UI"/>
        <family val="3"/>
        <charset val="128"/>
      </rPr>
      <t>付4月社会保险</t>
    </r>
    <r>
      <rPr>
        <sz val="11"/>
        <color rgb="FF000000"/>
        <rFont val="Microsoft YaHei"/>
        <family val="2"/>
        <charset val="134"/>
      </rPr>
      <t/>
    </r>
  </si>
  <si>
    <r>
      <t>付5月社会保险</t>
    </r>
    <r>
      <rPr>
        <sz val="11"/>
        <color rgb="FF000000"/>
        <rFont val="Microsoft YaHei"/>
        <family val="2"/>
        <charset val="134"/>
      </rPr>
      <t/>
    </r>
  </si>
  <si>
    <r>
      <rPr>
        <sz val="11"/>
        <color rgb="FF000000"/>
        <rFont val="Meiryo UI"/>
        <family val="3"/>
        <charset val="128"/>
      </rPr>
      <t>付6月社会保险</t>
    </r>
    <r>
      <rPr>
        <sz val="11"/>
        <color rgb="FF000000"/>
        <rFont val="Microsoft YaHei"/>
        <family val="2"/>
        <charset val="134"/>
      </rPr>
      <t/>
    </r>
  </si>
  <si>
    <r>
      <rPr>
        <sz val="11"/>
        <color rgb="FF000000"/>
        <rFont val="Meiryo UI"/>
        <family val="3"/>
        <charset val="128"/>
      </rPr>
      <t>付7月社会保险</t>
    </r>
    <r>
      <rPr>
        <sz val="11"/>
        <color rgb="FF000000"/>
        <rFont val="Microsoft YaHei"/>
        <family val="2"/>
        <charset val="134"/>
      </rPr>
      <t/>
    </r>
  </si>
  <si>
    <r>
      <t>付8月社会保险</t>
    </r>
    <r>
      <rPr>
        <sz val="11"/>
        <color rgb="FF000000"/>
        <rFont val="Microsoft YaHei"/>
        <family val="2"/>
        <charset val="134"/>
      </rPr>
      <t/>
    </r>
  </si>
  <si>
    <r>
      <rPr>
        <sz val="11"/>
        <color rgb="FF000000"/>
        <rFont val="Meiryo UI"/>
        <family val="3"/>
        <charset val="128"/>
      </rPr>
      <t>付9月社会保险</t>
    </r>
    <r>
      <rPr>
        <sz val="11"/>
        <color rgb="FF000000"/>
        <rFont val="Microsoft YaHei"/>
        <family val="2"/>
        <charset val="134"/>
      </rPr>
      <t/>
    </r>
  </si>
  <si>
    <r>
      <rPr>
        <sz val="11"/>
        <color rgb="FF000000"/>
        <rFont val="Meiryo UI"/>
        <family val="3"/>
        <charset val="128"/>
      </rPr>
      <t>付10月社会保险</t>
    </r>
    <r>
      <rPr>
        <sz val="11"/>
        <color rgb="FF000000"/>
        <rFont val="Microsoft YaHei"/>
        <family val="2"/>
        <charset val="134"/>
      </rPr>
      <t/>
    </r>
  </si>
  <si>
    <r>
      <t>付11月社会保险</t>
    </r>
    <r>
      <rPr>
        <sz val="11"/>
        <color rgb="FF000000"/>
        <rFont val="Microsoft YaHei"/>
        <family val="2"/>
        <charset val="134"/>
      </rPr>
      <t/>
    </r>
  </si>
  <si>
    <t>厚生年金（2022年3月）</t>
  </si>
  <si>
    <t>厚生年金（2022年4月）</t>
  </si>
  <si>
    <t>厚生年金（2022年5月）</t>
  </si>
  <si>
    <t>厚生年金（2022年6月）</t>
  </si>
  <si>
    <t>厚生年金（2022年7月）</t>
  </si>
  <si>
    <t>厚生年金（2022年8月）</t>
  </si>
  <si>
    <t>厚生年金（2022年9月）</t>
  </si>
  <si>
    <t>厚生年金（2022年10月）</t>
  </si>
  <si>
    <t>厚生年金（2022年11月）</t>
  </si>
  <si>
    <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ＭＳ Ｐゴシック"/>
        <family val="3"/>
        <charset val="128"/>
      </rPr>
      <t>（河野3月）</t>
    </r>
    <phoneticPr fontId="4"/>
  </si>
  <si>
    <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（刘一然3月）</t>
    </r>
    <phoneticPr fontId="4"/>
  </si>
  <si>
    <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（日下部温子3月）</t>
    </r>
    <phoneticPr fontId="4"/>
  </si>
  <si>
    <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</t>
    </r>
    <r>
      <rPr>
        <sz val="11"/>
        <color rgb="FF000000"/>
        <rFont val="Microsoft YaHei"/>
        <family val="2"/>
        <charset val="134"/>
      </rPr>
      <t>张</t>
    </r>
    <r>
      <rPr>
        <sz val="11"/>
        <color rgb="FF000000"/>
        <rFont val="Meiryo UI"/>
        <family val="3"/>
        <charset val="128"/>
      </rPr>
      <t>原3月）</t>
    </r>
    <phoneticPr fontId="4"/>
  </si>
  <si>
    <r>
      <t>付工</t>
    </r>
    <r>
      <rPr>
        <sz val="11"/>
        <color rgb="FF000000"/>
        <rFont val="Microsoft YaHei"/>
        <family val="2"/>
        <charset val="134"/>
      </rPr>
      <t>资</t>
    </r>
    <r>
      <rPr>
        <sz val="11"/>
        <color rgb="FF000000"/>
        <rFont val="Meiryo UI"/>
        <family val="3"/>
        <charset val="128"/>
      </rPr>
      <t>（富</t>
    </r>
    <r>
      <rPr>
        <sz val="11"/>
        <color rgb="FF000000"/>
        <rFont val="Microsoft YaHei"/>
        <family val="2"/>
        <charset val="134"/>
      </rPr>
      <t>泽</t>
    </r>
    <r>
      <rPr>
        <sz val="11"/>
        <color rgb="FF000000"/>
        <rFont val="Meiryo UI"/>
        <family val="3"/>
        <charset val="128"/>
      </rPr>
      <t>佐知子3月）</t>
    </r>
    <phoneticPr fontId="4"/>
  </si>
  <si>
    <r>
      <t>付租</t>
    </r>
    <r>
      <rPr>
        <sz val="11"/>
        <color theme="1"/>
        <rFont val="Microsoft YaHei"/>
        <family val="2"/>
        <charset val="134"/>
      </rPr>
      <t>赁费</t>
    </r>
    <r>
      <rPr>
        <sz val="11"/>
        <color theme="1"/>
        <rFont val="Meiryo UI"/>
        <family val="3"/>
        <charset val="128"/>
      </rPr>
      <t>(2023年5月星辰</t>
    </r>
    <r>
      <rPr>
        <sz val="11"/>
        <color theme="1"/>
        <rFont val="Microsoft YaHei"/>
        <family val="2"/>
        <charset val="134"/>
      </rPr>
      <t>办</t>
    </r>
    <r>
      <rPr>
        <sz val="11"/>
        <color theme="1"/>
        <rFont val="Meiryo UI"/>
        <family val="3"/>
        <charset val="128"/>
      </rPr>
      <t>公室房租）</t>
    </r>
    <phoneticPr fontId="4"/>
  </si>
  <si>
    <r>
      <t>星辰</t>
    </r>
    <r>
      <rPr>
        <sz val="11"/>
        <color rgb="FF000000"/>
        <rFont val="Microsoft JhengHei"/>
        <family val="2"/>
        <charset val="136"/>
      </rPr>
      <t>办</t>
    </r>
    <r>
      <rPr>
        <sz val="11"/>
        <color rgb="FF000000"/>
        <rFont val="ＭＳ Ｐゴシック"/>
        <family val="3"/>
        <charset val="128"/>
      </rPr>
      <t>公室　2023年5月分</t>
    </r>
    <phoneticPr fontId="4"/>
  </si>
  <si>
    <t>河野　3月分</t>
    <phoneticPr fontId="4"/>
  </si>
  <si>
    <t>劉一然　3月分</t>
    <phoneticPr fontId="4"/>
  </si>
  <si>
    <t>日下部温子　3月分</t>
    <phoneticPr fontId="4"/>
  </si>
  <si>
    <r>
      <rPr>
        <sz val="11"/>
        <color rgb="FF000000"/>
        <rFont val="Microsoft YaHei"/>
        <family val="2"/>
        <charset val="134"/>
      </rPr>
      <t>张</t>
    </r>
    <r>
      <rPr>
        <sz val="11"/>
        <color rgb="FF000000"/>
        <rFont val="ＭＳ Ｐゴシック"/>
        <family val="3"/>
        <charset val="128"/>
      </rPr>
      <t>原　3月分</t>
    </r>
    <phoneticPr fontId="4"/>
  </si>
  <si>
    <r>
      <t>富</t>
    </r>
    <r>
      <rPr>
        <sz val="11"/>
        <color rgb="FF000000"/>
        <rFont val="Microsoft YaHei"/>
        <family val="2"/>
        <charset val="134"/>
      </rPr>
      <t>泽</t>
    </r>
    <r>
      <rPr>
        <sz val="11"/>
        <color rgb="FF000000"/>
        <rFont val="ＭＳ Ｐゴシック"/>
        <family val="3"/>
        <charset val="128"/>
      </rPr>
      <t>佐知子　3月分</t>
    </r>
    <phoneticPr fontId="4"/>
  </si>
  <si>
    <t>掃除機</t>
    <rPh sb="0" eb="3">
      <t>ソウジキ</t>
    </rPh>
    <phoneticPr fontId="4"/>
  </si>
  <si>
    <t>2023-2-1①</t>
    <phoneticPr fontId="4"/>
  </si>
  <si>
    <t>2023-2-1②</t>
    <phoneticPr fontId="4"/>
  </si>
  <si>
    <t>2023-2-2</t>
    <phoneticPr fontId="4"/>
  </si>
  <si>
    <t>2023-2-3</t>
  </si>
  <si>
    <t>㈱MonotaRO</t>
    <phoneticPr fontId="4"/>
  </si>
  <si>
    <r>
      <t>付</t>
    </r>
    <r>
      <rPr>
        <sz val="11"/>
        <color theme="1"/>
        <rFont val="Microsoft YaHei"/>
        <family val="2"/>
        <charset val="134"/>
      </rPr>
      <t>办</t>
    </r>
    <r>
      <rPr>
        <sz val="11"/>
        <color theme="1"/>
        <rFont val="Meiryo UI"/>
        <family val="3"/>
        <charset val="128"/>
      </rPr>
      <t>公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Meiryo UI"/>
        <family val="3"/>
        <charset val="128"/>
      </rPr>
      <t>（MonotaRO1月）</t>
    </r>
    <phoneticPr fontId="4"/>
  </si>
  <si>
    <t>MonotaRO1月</t>
    <rPh sb="9" eb="10">
      <t>ガツ</t>
    </rPh>
    <phoneticPr fontId="4"/>
  </si>
  <si>
    <t>諸会費</t>
    <rPh sb="0" eb="3">
      <t>ショカイヒ</t>
    </rPh>
    <phoneticPr fontId="4"/>
  </si>
  <si>
    <t>懇親会参加費</t>
    <rPh sb="0" eb="3">
      <t>コンシンカイ</t>
    </rPh>
    <rPh sb="3" eb="6">
      <t>サンカヒ</t>
    </rPh>
    <phoneticPr fontId="4"/>
  </si>
  <si>
    <t>2023-2-4</t>
  </si>
  <si>
    <t>ハナコ1名、ステラリス2名</t>
    <rPh sb="4" eb="5">
      <t>メイ</t>
    </rPh>
    <rPh sb="12" eb="13">
      <t>メイ</t>
    </rPh>
    <phoneticPr fontId="1"/>
  </si>
  <si>
    <t>ハナコメディカル</t>
    <phoneticPr fontId="1"/>
  </si>
  <si>
    <t>2023-2-5</t>
  </si>
  <si>
    <t>2023-2-6</t>
  </si>
  <si>
    <t>2023-2-7</t>
  </si>
  <si>
    <t>電気料金12～1月分・水道料金12～2月分</t>
    <rPh sb="0" eb="4">
      <t>ﾃﾞﾝｷﾘｮｳｷﾝ</t>
    </rPh>
    <rPh sb="8" eb="9">
      <t>ｶﾞﾂ</t>
    </rPh>
    <rPh sb="9" eb="10">
      <t>ﾌﾞﾝ</t>
    </rPh>
    <rPh sb="11" eb="13">
      <t>ｽｲﾄﾞｳ</t>
    </rPh>
    <rPh sb="13" eb="15">
      <t>ﾘｮｳｷﾝ</t>
    </rPh>
    <rPh sb="19" eb="20">
      <t>ｶﾞﾂ</t>
    </rPh>
    <rPh sb="20" eb="21">
      <t>ﾌﾞﾝ</t>
    </rPh>
    <phoneticPr fontId="7" type="noConversion"/>
  </si>
  <si>
    <t>2023-2-8</t>
    <phoneticPr fontId="4"/>
  </si>
  <si>
    <t>2023年1月輸入費用（通関申告） SM-140～143</t>
    <rPh sb="4" eb="5">
      <t>ネン</t>
    </rPh>
    <rPh sb="6" eb="7">
      <t>ガツ</t>
    </rPh>
    <rPh sb="7" eb="9">
      <t>ユニュウ</t>
    </rPh>
    <rPh sb="9" eb="11">
      <t>ヒヨウ</t>
    </rPh>
    <phoneticPr fontId="4"/>
  </si>
  <si>
    <t>2023年1月輸入費用（国内手配） SM-140～143</t>
    <rPh sb="4" eb="5">
      <t>ネン</t>
    </rPh>
    <rPh sb="6" eb="7">
      <t>ガツ</t>
    </rPh>
    <rPh sb="12" eb="14">
      <t>コクナイ</t>
    </rPh>
    <rPh sb="14" eb="16">
      <t>テハイ</t>
    </rPh>
    <phoneticPr fontId="4"/>
  </si>
  <si>
    <r>
      <t>付运</t>
    </r>
    <r>
      <rPr>
        <sz val="11"/>
        <color theme="1"/>
        <rFont val="Microsoft YaHei"/>
        <family val="2"/>
        <charset val="134"/>
      </rPr>
      <t>输费</t>
    </r>
    <r>
      <rPr>
        <sz val="11"/>
        <color theme="1"/>
        <rFont val="Meiryo UI"/>
        <family val="3"/>
        <charset val="128"/>
      </rPr>
      <t>（安田</t>
    </r>
    <r>
      <rPr>
        <sz val="11"/>
        <color theme="1"/>
        <rFont val="Microsoft YaHei"/>
        <family val="2"/>
        <charset val="134"/>
      </rPr>
      <t>仓库</t>
    </r>
    <r>
      <rPr>
        <sz val="11"/>
        <color theme="1"/>
        <rFont val="Meiryo UI"/>
        <family val="3"/>
        <charset val="128"/>
      </rPr>
      <t>2023年1月）</t>
    </r>
    <phoneticPr fontId="4"/>
  </si>
  <si>
    <t>安田倉庫㈱</t>
    <phoneticPr fontId="4"/>
  </si>
  <si>
    <t>2023-2-9</t>
    <phoneticPr fontId="4"/>
  </si>
  <si>
    <t>2023-3-1</t>
    <phoneticPr fontId="4"/>
  </si>
  <si>
    <t>交通費（河野２月）</t>
    <rPh sb="0" eb="3">
      <t>コウツウヒ</t>
    </rPh>
    <phoneticPr fontId="4"/>
  </si>
  <si>
    <r>
      <rPr>
        <sz val="12"/>
        <color theme="1"/>
        <rFont val="Microsoft YaHei"/>
        <family val="2"/>
        <charset val="134"/>
      </rPr>
      <t>现</t>
    </r>
    <r>
      <rPr>
        <sz val="12"/>
        <color theme="1"/>
        <rFont val="メイリオ"/>
        <family val="3"/>
        <charset val="128"/>
      </rPr>
      <t>金出</t>
    </r>
    <r>
      <rPr>
        <sz val="12"/>
        <color theme="1"/>
        <rFont val="Microsoft YaHei"/>
        <family val="2"/>
        <charset val="134"/>
      </rPr>
      <t>纳帐</t>
    </r>
    <phoneticPr fontId="4"/>
  </si>
  <si>
    <r>
      <t>划入金</t>
    </r>
    <r>
      <rPr>
        <sz val="11"/>
        <color theme="1"/>
        <rFont val="Microsoft JhengHei"/>
        <family val="2"/>
        <charset val="136"/>
      </rPr>
      <t>额</t>
    </r>
    <r>
      <rPr>
        <sz val="11"/>
        <color theme="1"/>
        <rFont val="メイリオ"/>
        <family val="3"/>
        <charset val="128"/>
      </rPr>
      <t xml:space="preserve">
（入金）</t>
    </r>
    <rPh sb="0" eb="2">
      <t>シュウニュウ</t>
    </rPh>
    <rPh sb="2" eb="4">
      <t>キンガク</t>
    </rPh>
    <rPh sb="6" eb="8">
      <t>ニュウキン</t>
    </rPh>
    <phoneticPr fontId="4"/>
  </si>
  <si>
    <r>
      <t>支付金</t>
    </r>
    <r>
      <rPr>
        <sz val="11"/>
        <color theme="1"/>
        <rFont val="Microsoft JhengHei"/>
        <family val="2"/>
        <charset val="136"/>
      </rPr>
      <t>额</t>
    </r>
    <r>
      <rPr>
        <sz val="11"/>
        <color theme="1"/>
        <rFont val="メイリオ"/>
        <family val="3"/>
        <charset val="128"/>
      </rPr>
      <t xml:space="preserve">
（日元）</t>
    </r>
    <rPh sb="0" eb="2">
      <t>シハラ</t>
    </rPh>
    <rPh sb="2" eb="4">
      <t>キンガク</t>
    </rPh>
    <phoneticPr fontId="4"/>
  </si>
  <si>
    <r>
      <rPr>
        <sz val="11"/>
        <color theme="1"/>
        <rFont val="游ゴシック Light"/>
        <family val="3"/>
        <charset val="134"/>
      </rPr>
      <t>结</t>
    </r>
    <r>
      <rPr>
        <sz val="11"/>
        <color theme="1"/>
        <rFont val="メイリオ"/>
        <family val="3"/>
        <charset val="128"/>
      </rPr>
      <t>算余</t>
    </r>
    <r>
      <rPr>
        <sz val="11"/>
        <color theme="1"/>
        <rFont val="游ゴシック Light"/>
        <family val="3"/>
        <charset val="134"/>
      </rPr>
      <t>额</t>
    </r>
    <rPh sb="0" eb="2">
      <t>サシヒキ</t>
    </rPh>
    <rPh sb="2" eb="4">
      <t>ザンダカ</t>
    </rPh>
    <phoneticPr fontId="4"/>
  </si>
  <si>
    <r>
      <t>凭</t>
    </r>
    <r>
      <rPr>
        <sz val="11"/>
        <color theme="1"/>
        <rFont val="游ゴシック Light"/>
        <family val="3"/>
        <charset val="134"/>
      </rPr>
      <t>证</t>
    </r>
    <r>
      <rPr>
        <sz val="11"/>
        <color theme="1"/>
        <rFont val="メイリオ"/>
        <family val="3"/>
        <charset val="128"/>
      </rPr>
      <t>号</t>
    </r>
  </si>
  <si>
    <r>
      <rPr>
        <sz val="11"/>
        <color theme="1"/>
        <rFont val="游ゴシック Light"/>
        <family val="3"/>
        <charset val="134"/>
      </rPr>
      <t>经</t>
    </r>
    <r>
      <rPr>
        <sz val="11"/>
        <color theme="1"/>
        <rFont val="メイリオ"/>
        <family val="3"/>
        <charset val="128"/>
      </rPr>
      <t>手人</t>
    </r>
    <rPh sb="0" eb="2">
      <t>モトチョウフセン</t>
    </rPh>
    <phoneticPr fontId="4"/>
  </si>
  <si>
    <r>
      <rPr>
        <sz val="11"/>
        <color theme="1"/>
        <rFont val="Microsoft YaHei"/>
        <family val="3"/>
        <charset val="134"/>
      </rPr>
      <t>报销单</t>
    </r>
    <r>
      <rPr>
        <sz val="11"/>
        <color theme="1"/>
        <rFont val="メイリオ"/>
        <family val="3"/>
        <charset val="128"/>
      </rPr>
      <t>摘要</t>
    </r>
    <phoneticPr fontId="7" type="noConversion"/>
  </si>
  <si>
    <r>
      <rPr>
        <sz val="11"/>
        <color theme="1"/>
        <rFont val="游ゴシック Light"/>
        <family val="3"/>
        <charset val="128"/>
      </rPr>
      <t>库</t>
    </r>
    <r>
      <rPr>
        <sz val="11"/>
        <color theme="1"/>
        <rFont val="メイリオ"/>
        <family val="3"/>
        <charset val="128"/>
      </rPr>
      <t>存收入</t>
    </r>
    <phoneticPr fontId="7" type="noConversion"/>
  </si>
  <si>
    <r>
      <t>瑞穗</t>
    </r>
    <r>
      <rPr>
        <sz val="11"/>
        <color theme="1"/>
        <rFont val="Microsoft YaHei"/>
        <family val="3"/>
        <charset val="134"/>
      </rPr>
      <t>银</t>
    </r>
    <r>
      <rPr>
        <sz val="11"/>
        <color theme="1"/>
        <rFont val="メイリオ"/>
        <family val="3"/>
        <charset val="128"/>
      </rPr>
      <t>行取</t>
    </r>
    <r>
      <rPr>
        <sz val="11"/>
        <color theme="1"/>
        <rFont val="Microsoft YaHei"/>
        <family val="3"/>
        <charset val="134"/>
      </rPr>
      <t>现</t>
    </r>
    <phoneticPr fontId="7" type="noConversion"/>
  </si>
  <si>
    <r>
      <rPr>
        <sz val="11"/>
        <color theme="1"/>
        <rFont val="游ゴシック Light"/>
        <family val="3"/>
        <charset val="134"/>
      </rPr>
      <t>过</t>
    </r>
    <r>
      <rPr>
        <sz val="11"/>
        <color theme="1"/>
        <rFont val="メイリオ"/>
        <family val="3"/>
        <charset val="128"/>
      </rPr>
      <t>多</t>
    </r>
    <r>
      <rPr>
        <sz val="11"/>
        <color theme="1"/>
        <rFont val="游ゴシック Light"/>
        <family val="3"/>
        <charset val="134"/>
      </rPr>
      <t>缴纳</t>
    </r>
    <r>
      <rPr>
        <sz val="11"/>
        <color theme="1"/>
        <rFont val="メイリオ"/>
        <family val="3"/>
        <charset val="128"/>
      </rPr>
      <t>的个所税返</t>
    </r>
    <r>
      <rPr>
        <sz val="11"/>
        <color theme="1"/>
        <rFont val="游ゴシック Light"/>
        <family val="3"/>
        <charset val="134"/>
      </rPr>
      <t>还给</t>
    </r>
    <r>
      <rPr>
        <sz val="11"/>
        <color theme="1"/>
        <rFont val="メイリオ"/>
        <family val="3"/>
        <charset val="128"/>
      </rPr>
      <t>个人</t>
    </r>
    <phoneticPr fontId="7" type="noConversion"/>
  </si>
  <si>
    <r>
      <t>中国</t>
    </r>
    <r>
      <rPr>
        <sz val="11"/>
        <color theme="1"/>
        <rFont val="Microsoft YaHei"/>
        <family val="3"/>
        <charset val="134"/>
      </rPr>
      <t>银</t>
    </r>
    <r>
      <rPr>
        <sz val="11"/>
        <color theme="1"/>
        <rFont val="メイリオ"/>
        <family val="3"/>
        <charset val="128"/>
      </rPr>
      <t>行取</t>
    </r>
    <r>
      <rPr>
        <sz val="11"/>
        <color theme="1"/>
        <rFont val="Microsoft YaHei"/>
        <family val="3"/>
        <charset val="134"/>
      </rPr>
      <t>现</t>
    </r>
    <phoneticPr fontId="7" type="noConversion"/>
  </si>
  <si>
    <r>
      <rPr>
        <sz val="11"/>
        <color theme="1"/>
        <rFont val="游ゴシック Light"/>
        <family val="2"/>
        <charset val="128"/>
      </rPr>
      <t>业务</t>
    </r>
    <r>
      <rPr>
        <sz val="11"/>
        <color theme="1"/>
        <rFont val="メイリオ"/>
        <family val="3"/>
        <charset val="128"/>
      </rPr>
      <t>用（河野）</t>
    </r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</si>
  <si>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（河野）</t>
    </r>
    <phoneticPr fontId="4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</si>
  <si>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メイリオ"/>
        <family val="3"/>
        <charset val="128"/>
      </rPr>
      <t>用（張持）</t>
    </r>
    <rPh sb="4" eb="5">
      <t>チョウ</t>
    </rPh>
    <rPh sb="5" eb="6">
      <t>ジ</t>
    </rPh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</si>
  <si>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持）</t>
    </r>
    <phoneticPr fontId="4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</si>
  <si>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メイリオ"/>
        <family val="3"/>
        <charset val="128"/>
      </rPr>
      <t>用（富澤）</t>
    </r>
    <rPh sb="4" eb="6">
      <t>トミザワ</t>
    </rPh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</si>
  <si>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（富</t>
    </r>
    <r>
      <rPr>
        <sz val="11"/>
        <color theme="1"/>
        <rFont val="Microsoft YaHei"/>
        <family val="3"/>
        <charset val="134"/>
      </rPr>
      <t>泽</t>
    </r>
    <r>
      <rPr>
        <sz val="11"/>
        <color theme="1"/>
        <rFont val="メイリオ"/>
        <family val="3"/>
        <charset val="128"/>
      </rPr>
      <t>）</t>
    </r>
    <phoneticPr fontId="4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</si>
  <si>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メイリオ"/>
        <family val="3"/>
        <charset val="128"/>
      </rPr>
      <t>用（日下部）</t>
    </r>
    <rPh sb="4" eb="7">
      <t>クサカベ</t>
    </rPh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</si>
  <si>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（日下部）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</si>
  <si>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公用品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（衣帽架）</t>
    </r>
    <phoneticPr fontId="4"/>
  </si>
  <si>
    <r>
      <t>付</t>
    </r>
    <r>
      <rPr>
        <sz val="11"/>
        <color theme="1"/>
        <rFont val="Microsoft YaHei"/>
        <family val="2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2"/>
        <charset val="134"/>
      </rPr>
      <t>电</t>
    </r>
    <r>
      <rPr>
        <sz val="11"/>
        <color theme="1"/>
        <rFont val="メイリオ"/>
        <family val="3"/>
        <charset val="128"/>
      </rPr>
      <t>吹</t>
    </r>
    <r>
      <rPr>
        <sz val="11"/>
        <color theme="1"/>
        <rFont val="Microsoft YaHei"/>
        <family val="2"/>
        <charset val="134"/>
      </rPr>
      <t>风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</si>
  <si>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2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2"/>
        <charset val="134"/>
      </rPr>
      <t>标签</t>
    </r>
    <r>
      <rPr>
        <sz val="11"/>
        <color theme="1"/>
        <rFont val="メイリオ"/>
        <family val="3"/>
        <charset val="128"/>
      </rPr>
      <t>去除</t>
    </r>
    <r>
      <rPr>
        <sz val="11"/>
        <color theme="1"/>
        <rFont val="Microsoft YaHei"/>
        <family val="2"/>
        <charset val="134"/>
      </rPr>
      <t>剂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</si>
  <si>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2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2"/>
        <charset val="134"/>
      </rPr>
      <t>蓝</t>
    </r>
    <r>
      <rPr>
        <sz val="11"/>
        <color theme="1"/>
        <rFont val="メイリオ"/>
        <family val="3"/>
        <charset val="128"/>
      </rPr>
      <t>色乙</t>
    </r>
    <r>
      <rPr>
        <sz val="11"/>
        <color theme="1"/>
        <rFont val="Microsoft YaHei"/>
        <family val="2"/>
        <charset val="134"/>
      </rPr>
      <t>烯</t>
    </r>
    <r>
      <rPr>
        <sz val="11"/>
        <color theme="1"/>
        <rFont val="メイリオ"/>
        <family val="3"/>
        <charset val="128"/>
      </rPr>
      <t>基板）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</si>
  <si>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（信袋）</t>
    </r>
    <phoneticPr fontId="4"/>
  </si>
  <si>
    <r>
      <t>付快</t>
    </r>
    <r>
      <rPr>
        <sz val="11"/>
        <color theme="1"/>
        <rFont val="Microsoft YaHei"/>
        <family val="2"/>
        <charset val="134"/>
      </rPr>
      <t>递费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2"/>
        <charset val="134"/>
      </rPr>
      <t>邮</t>
    </r>
    <r>
      <rPr>
        <sz val="11"/>
        <color theme="1"/>
        <rFont val="メイリオ"/>
        <family val="3"/>
        <charset val="128"/>
      </rPr>
      <t>票120日元×10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）</t>
    </r>
    <rPh sb="10" eb="12">
      <t>ニチゲン</t>
    </rPh>
    <phoneticPr fontId="1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</si>
  <si>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（新年明信片）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</si>
  <si>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招待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（日本哈娜好2名，星辰2名）</t>
    </r>
    <phoneticPr fontId="4"/>
  </si>
  <si>
    <r>
      <t>付快</t>
    </r>
    <r>
      <rPr>
        <sz val="11"/>
        <color theme="1"/>
        <rFont val="Microsoft YaHei"/>
        <family val="2"/>
        <charset val="134"/>
      </rPr>
      <t>递费</t>
    </r>
    <phoneticPr fontId="4"/>
  </si>
  <si>
    <r>
      <rPr>
        <sz val="11"/>
        <color theme="1"/>
        <rFont val="Microsoft YaHei"/>
        <family val="3"/>
        <charset val="134"/>
      </rPr>
      <t>东</t>
    </r>
    <r>
      <rPr>
        <sz val="11"/>
        <color theme="1"/>
        <rFont val="メイリオ"/>
        <family val="3"/>
        <charset val="128"/>
      </rPr>
      <t>京星</t>
    </r>
    <r>
      <rPr>
        <sz val="11"/>
        <color theme="1"/>
        <rFont val="Microsoft YaHei"/>
        <family val="3"/>
        <charset val="134"/>
      </rPr>
      <t>银</t>
    </r>
    <r>
      <rPr>
        <sz val="11"/>
        <color theme="1"/>
        <rFont val="メイリオ"/>
        <family val="3"/>
        <charset val="128"/>
      </rPr>
      <t>行取</t>
    </r>
    <r>
      <rPr>
        <sz val="11"/>
        <color theme="1"/>
        <rFont val="Microsoft YaHei"/>
        <family val="3"/>
        <charset val="134"/>
      </rPr>
      <t>现</t>
    </r>
    <phoneticPr fontId="7" type="noConversion"/>
  </si>
  <si>
    <r>
      <t>存</t>
    </r>
    <r>
      <rPr>
        <sz val="11"/>
        <color theme="1"/>
        <rFont val="Microsoft YaHei"/>
        <family val="3"/>
        <charset val="134"/>
      </rPr>
      <t>现</t>
    </r>
    <r>
      <rPr>
        <sz val="11"/>
        <color theme="1"/>
        <rFont val="メイリオ"/>
        <family val="3"/>
        <charset val="128"/>
      </rPr>
      <t>金至瑞穗</t>
    </r>
    <r>
      <rPr>
        <sz val="11"/>
        <color theme="1"/>
        <rFont val="Microsoft YaHei"/>
        <family val="3"/>
        <charset val="134"/>
      </rPr>
      <t>银</t>
    </r>
    <r>
      <rPr>
        <sz val="11"/>
        <color theme="1"/>
        <rFont val="メイリオ"/>
        <family val="3"/>
        <charset val="128"/>
      </rPr>
      <t>行</t>
    </r>
    <phoneticPr fontId="4"/>
  </si>
  <si>
    <r>
      <t>付</t>
    </r>
    <r>
      <rPr>
        <sz val="11"/>
        <color theme="1"/>
        <rFont val="Microsoft YaHei"/>
        <family val="3"/>
        <charset val="134"/>
      </rPr>
      <t>电费</t>
    </r>
    <r>
      <rPr>
        <sz val="11"/>
        <color theme="1"/>
        <rFont val="メイリオ"/>
        <family val="3"/>
        <charset val="128"/>
      </rPr>
      <t>（12月，1月）付水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（1月）</t>
    </r>
    <phoneticPr fontId="4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</si>
  <si>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メイリオ"/>
        <family val="3"/>
        <charset val="128"/>
      </rPr>
      <t>用</t>
    </r>
    <phoneticPr fontId="7" type="noConversion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</si>
  <si>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原）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</si>
  <si>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招待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（日本医生伴手礼）</t>
    </r>
    <phoneticPr fontId="4"/>
  </si>
  <si>
    <r>
      <t>付排</t>
    </r>
    <r>
      <rPr>
        <sz val="11"/>
        <color theme="1"/>
        <rFont val="Microsoft YaHei"/>
        <family val="3"/>
        <charset val="134"/>
      </rPr>
      <t>污费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废</t>
    </r>
    <r>
      <rPr>
        <sz val="11"/>
        <color theme="1"/>
        <rFont val="メイリオ"/>
        <family val="3"/>
        <charset val="128"/>
      </rPr>
      <t>弃物</t>
    </r>
    <r>
      <rPr>
        <sz val="11"/>
        <color theme="1"/>
        <rFont val="Microsoft YaHei"/>
        <family val="3"/>
        <charset val="134"/>
      </rPr>
      <t>处</t>
    </r>
    <r>
      <rPr>
        <sz val="11"/>
        <color theme="1"/>
        <rFont val="メイリオ"/>
        <family val="3"/>
        <charset val="128"/>
      </rPr>
      <t>理）</t>
    </r>
    <phoneticPr fontId="4"/>
  </si>
  <si>
    <r>
      <t>教育培</t>
    </r>
    <r>
      <rPr>
        <sz val="11"/>
        <color theme="1"/>
        <rFont val="游ゴシック Light"/>
        <family val="3"/>
        <charset val="128"/>
      </rPr>
      <t>训费</t>
    </r>
    <r>
      <rPr>
        <sz val="11"/>
        <color theme="1"/>
        <rFont val="メイリオ"/>
        <family val="3"/>
        <charset val="128"/>
      </rPr>
      <t>用</t>
    </r>
    <phoneticPr fontId="7" type="noConversion"/>
  </si>
  <si>
    <r>
      <t>付培</t>
    </r>
    <r>
      <rPr>
        <sz val="11"/>
        <color theme="1"/>
        <rFont val="Microsoft YaHei"/>
        <family val="3"/>
        <charset val="134"/>
      </rPr>
      <t>训费</t>
    </r>
    <phoneticPr fontId="4"/>
  </si>
  <si>
    <r>
      <t>存</t>
    </r>
    <r>
      <rPr>
        <sz val="11"/>
        <color theme="1"/>
        <rFont val="Microsoft YaHei"/>
        <family val="3"/>
        <charset val="134"/>
      </rPr>
      <t>现</t>
    </r>
    <r>
      <rPr>
        <sz val="11"/>
        <color theme="1"/>
        <rFont val="メイリオ"/>
        <family val="3"/>
        <charset val="128"/>
      </rPr>
      <t>金至</t>
    </r>
    <r>
      <rPr>
        <sz val="11"/>
        <color theme="1"/>
        <rFont val="Microsoft YaHei"/>
        <family val="3"/>
        <charset val="134"/>
      </rPr>
      <t>东</t>
    </r>
    <r>
      <rPr>
        <sz val="11"/>
        <color theme="1"/>
        <rFont val="メイリオ"/>
        <family val="3"/>
        <charset val="128"/>
      </rPr>
      <t>京星</t>
    </r>
    <r>
      <rPr>
        <sz val="11"/>
        <color theme="1"/>
        <rFont val="Microsoft YaHei"/>
        <family val="3"/>
        <charset val="134"/>
      </rPr>
      <t>银</t>
    </r>
    <r>
      <rPr>
        <sz val="11"/>
        <color theme="1"/>
        <rFont val="メイリオ"/>
        <family val="3"/>
        <charset val="128"/>
      </rPr>
      <t>行</t>
    </r>
    <phoneticPr fontId="4"/>
  </si>
  <si>
    <r>
      <rPr>
        <sz val="11"/>
        <color theme="1"/>
        <rFont val="游ゴシック Light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</t>
    </r>
  </si>
  <si>
    <r>
      <t>印花税（开履</t>
    </r>
    <r>
      <rPr>
        <sz val="11"/>
        <color theme="1"/>
        <rFont val="Microsoft YaHei"/>
        <family val="3"/>
        <charset val="134"/>
      </rPr>
      <t>历</t>
    </r>
    <r>
      <rPr>
        <sz val="11"/>
        <color theme="1"/>
        <rFont val="メイリオ"/>
        <family val="3"/>
        <charset val="128"/>
      </rPr>
      <t>事</t>
    </r>
    <r>
      <rPr>
        <sz val="11"/>
        <color theme="1"/>
        <rFont val="Microsoft YaHei"/>
        <family val="3"/>
        <charset val="134"/>
      </rPr>
      <t>项</t>
    </r>
    <r>
      <rPr>
        <sz val="11"/>
        <color theme="1"/>
        <rFont val="メイリオ"/>
        <family val="3"/>
        <charset val="128"/>
      </rPr>
      <t>全部</t>
    </r>
    <r>
      <rPr>
        <sz val="11"/>
        <color theme="1"/>
        <rFont val="Microsoft YaHei"/>
        <family val="3"/>
        <charset val="134"/>
      </rPr>
      <t>证</t>
    </r>
    <r>
      <rPr>
        <sz val="11"/>
        <color theme="1"/>
        <rFont val="メイリオ"/>
        <family val="3"/>
        <charset val="128"/>
      </rPr>
      <t>明</t>
    </r>
    <r>
      <rPr>
        <sz val="11"/>
        <color theme="1"/>
        <rFont val="Microsoft YaHei"/>
        <family val="3"/>
        <charset val="134"/>
      </rPr>
      <t>书</t>
    </r>
    <r>
      <rPr>
        <sz val="11"/>
        <color theme="1"/>
        <rFont val="メイリオ"/>
        <family val="3"/>
        <charset val="128"/>
      </rPr>
      <t>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</si>
  <si>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（FEDEX）</t>
    </r>
    <phoneticPr fontId="4"/>
  </si>
  <si>
    <r>
      <t>短期借款（日下部</t>
    </r>
    <r>
      <rPr>
        <sz val="11"/>
        <color theme="1"/>
        <rFont val="Microsoft YaHei"/>
        <family val="3"/>
        <charset val="134"/>
      </rPr>
      <t>垫</t>
    </r>
    <r>
      <rPr>
        <sz val="11"/>
        <color theme="1"/>
        <rFont val="メイリオ"/>
        <family val="3"/>
        <charset val="128"/>
      </rPr>
      <t>付）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</si>
  <si>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电费</t>
    </r>
    <r>
      <rPr>
        <sz val="11"/>
        <color theme="1"/>
        <rFont val="メイリオ"/>
        <family val="3"/>
        <charset val="128"/>
      </rPr>
      <t>（2月，3月）付水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（2月，3月）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</si>
  <si>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（河野3月交通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</si>
  <si>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付差旅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（河野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原出差旅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</si>
  <si>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（富</t>
    </r>
    <r>
      <rPr>
        <sz val="11"/>
        <color theme="1"/>
        <rFont val="Microsoft YaHei"/>
        <family val="3"/>
        <charset val="134"/>
      </rPr>
      <t>泽</t>
    </r>
    <r>
      <rPr>
        <sz val="11"/>
        <color theme="1"/>
        <rFont val="メイリオ"/>
        <family val="3"/>
        <charset val="128"/>
      </rPr>
      <t>3月交通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</si>
  <si>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持3月交通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</si>
  <si>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（刘一然11月~3月交通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</si>
  <si>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用交通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原2~3月交通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</si>
  <si>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（假</t>
    </r>
    <r>
      <rPr>
        <sz val="11"/>
        <color theme="1"/>
        <rFont val="Microsoft YaHei"/>
        <family val="3"/>
        <charset val="134"/>
      </rPr>
      <t>发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</si>
  <si>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（反</t>
    </r>
    <r>
      <rPr>
        <sz val="11"/>
        <color theme="1"/>
        <rFont val="Microsoft YaHei"/>
        <family val="3"/>
        <charset val="134"/>
      </rPr>
      <t>馈</t>
    </r>
    <r>
      <rPr>
        <sz val="11"/>
        <color theme="1"/>
        <rFont val="メイリオ"/>
        <family val="3"/>
        <charset val="128"/>
      </rPr>
      <t>品消毒用品）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</si>
  <si>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（到付）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</si>
  <si>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图书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</si>
  <si>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（消耗品）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</si>
  <si>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（信袋10个）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</si>
  <si>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（赤帽）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</si>
  <si>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（名鉄）</t>
    </r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</si>
  <si>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（横</t>
    </r>
    <r>
      <rPr>
        <sz val="11"/>
        <color theme="1"/>
        <rFont val="Microsoft YaHei"/>
        <family val="3"/>
        <charset val="134"/>
      </rPr>
      <t>滨仓库</t>
    </r>
    <r>
      <rPr>
        <sz val="11"/>
        <color theme="1"/>
        <rFont val="メイリオ"/>
        <family val="3"/>
        <charset val="128"/>
      </rPr>
      <t>用工具）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</si>
  <si>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（横</t>
    </r>
    <r>
      <rPr>
        <sz val="11"/>
        <color theme="1"/>
        <rFont val="Microsoft YaHei"/>
        <family val="3"/>
        <charset val="134"/>
      </rPr>
      <t>滨仓库</t>
    </r>
    <r>
      <rPr>
        <sz val="11"/>
        <color theme="1"/>
        <rFont val="メイリオ"/>
        <family val="3"/>
        <charset val="128"/>
      </rPr>
      <t>用工具）</t>
    </r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</si>
  <si>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（工具）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</si>
  <si>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（USB数据</t>
    </r>
    <r>
      <rPr>
        <sz val="11"/>
        <color theme="1"/>
        <rFont val="Microsoft YaHei"/>
        <family val="3"/>
        <charset val="134"/>
      </rPr>
      <t>线</t>
    </r>
    <r>
      <rPr>
        <sz val="11"/>
        <color theme="1"/>
        <rFont val="メイリオ"/>
        <family val="3"/>
        <charset val="128"/>
      </rPr>
      <t>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</si>
  <si>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（信袋、</t>
    </r>
    <r>
      <rPr>
        <sz val="11"/>
        <color theme="1"/>
        <rFont val="Microsoft YaHei"/>
        <family val="3"/>
        <charset val="134"/>
      </rPr>
      <t>邮</t>
    </r>
    <r>
      <rPr>
        <sz val="11"/>
        <color theme="1"/>
        <rFont val="メイリオ"/>
        <family val="3"/>
        <charset val="128"/>
      </rPr>
      <t>票）</t>
    </r>
    <phoneticPr fontId="4"/>
  </si>
  <si>
    <r>
      <t>付低</t>
    </r>
    <r>
      <rPr>
        <sz val="11"/>
        <color theme="1"/>
        <rFont val="Microsoft YaHei"/>
        <family val="3"/>
        <charset val="134"/>
      </rPr>
      <t>值</t>
    </r>
    <r>
      <rPr>
        <sz val="11"/>
        <color theme="1"/>
        <rFont val="メイリオ"/>
        <family val="3"/>
        <charset val="128"/>
      </rPr>
      <t>易耗品</t>
    </r>
    <r>
      <rPr>
        <sz val="11"/>
        <color theme="1"/>
        <rFont val="Microsoft YaHei"/>
        <family val="3"/>
        <charset val="134"/>
      </rPr>
      <t>摊销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扫码枪</t>
    </r>
    <r>
      <rPr>
        <sz val="11"/>
        <color theme="1"/>
        <rFont val="メイリオ"/>
        <family val="3"/>
        <charset val="128"/>
      </rPr>
      <t>3台）</t>
    </r>
    <phoneticPr fontId="4"/>
  </si>
  <si>
    <r>
      <t>交通</t>
    </r>
    <r>
      <rPr>
        <sz val="11"/>
        <color theme="1"/>
        <rFont val="ＭＳ Ｐゴシック"/>
        <family val="3"/>
        <charset val="128"/>
      </rPr>
      <t>费</t>
    </r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</si>
  <si>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（富澤4月交通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</si>
  <si>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t>河野4月交通費</t>
    <rPh sb="4" eb="7">
      <t>コウツウヒ</t>
    </rPh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</si>
  <si>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（河野4月交通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</si>
  <si>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招待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（光和医</t>
    </r>
    <r>
      <rPr>
        <sz val="11"/>
        <color theme="1"/>
        <rFont val="Microsoft YaHei"/>
        <family val="3"/>
        <charset val="134"/>
      </rPr>
      <t>疗</t>
    </r>
    <r>
      <rPr>
        <sz val="11"/>
        <color theme="1"/>
        <rFont val="メイリオ"/>
        <family val="3"/>
        <charset val="128"/>
      </rPr>
      <t>伴手礼）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</si>
  <si>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招待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（日本医生会餐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</si>
  <si>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（国</t>
    </r>
    <r>
      <rPr>
        <sz val="11"/>
        <color theme="1"/>
        <rFont val="Microsoft YaHei"/>
        <family val="3"/>
        <charset val="134"/>
      </rPr>
      <t>际邮</t>
    </r>
    <r>
      <rPr>
        <sz val="11"/>
        <color theme="1"/>
        <rFont val="メイリオ"/>
        <family val="3"/>
        <charset val="128"/>
      </rPr>
      <t>件）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</si>
  <si>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（国内</t>
    </r>
    <r>
      <rPr>
        <sz val="11"/>
        <color theme="1"/>
        <rFont val="Microsoft YaHei"/>
        <family val="3"/>
        <charset val="134"/>
      </rPr>
      <t>邮</t>
    </r>
    <r>
      <rPr>
        <sz val="11"/>
        <color theme="1"/>
        <rFont val="メイリオ"/>
        <family val="3"/>
        <charset val="128"/>
      </rPr>
      <t>件）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</si>
  <si>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（二手</t>
    </r>
    <r>
      <rPr>
        <sz val="11"/>
        <color theme="1"/>
        <rFont val="Microsoft YaHei"/>
        <family val="3"/>
        <charset val="134"/>
      </rPr>
      <t>扫码枪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</si>
  <si>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图书费</t>
    </r>
    <r>
      <rPr>
        <sz val="11"/>
        <color theme="1"/>
        <rFont val="メイリオ"/>
        <family val="3"/>
        <charset val="128"/>
      </rPr>
      <t>（JIS</t>
    </r>
    <r>
      <rPr>
        <sz val="11"/>
        <color theme="1"/>
        <rFont val="Microsoft YaHei"/>
        <family val="3"/>
        <charset val="134"/>
      </rPr>
      <t>规</t>
    </r>
    <r>
      <rPr>
        <sz val="11"/>
        <color theme="1"/>
        <rFont val="メイリオ"/>
        <family val="3"/>
        <charset val="128"/>
      </rPr>
      <t>格）</t>
    </r>
    <phoneticPr fontId="4"/>
  </si>
  <si>
    <t>富澤5月交通費</t>
    <rPh sb="0" eb="2">
      <t>トミザワ</t>
    </rPh>
    <rPh sb="3" eb="4">
      <t>ガツ</t>
    </rPh>
    <rPh sb="4" eb="7">
      <t>コウツウヒ</t>
    </rPh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</si>
  <si>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（富澤5月交通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</si>
  <si>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t>河野5月交通費</t>
    <rPh sb="4" eb="7">
      <t>コウツウヒ</t>
    </rPh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</si>
  <si>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（河野5月交通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</si>
  <si>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原4，5月交通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</si>
  <si>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持4，5，6月交通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</si>
  <si>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（刘一然4，5月交通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</si>
  <si>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（反</t>
    </r>
    <r>
      <rPr>
        <sz val="11"/>
        <color theme="1"/>
        <rFont val="Microsoft YaHei"/>
        <family val="3"/>
        <charset val="134"/>
      </rPr>
      <t>馈</t>
    </r>
    <r>
      <rPr>
        <sz val="11"/>
        <color theme="1"/>
        <rFont val="メイリオ"/>
        <family val="3"/>
        <charset val="128"/>
      </rPr>
      <t>品</t>
    </r>
    <r>
      <rPr>
        <sz val="11"/>
        <color theme="1"/>
        <rFont val="Microsoft YaHei"/>
        <family val="3"/>
        <charset val="134"/>
      </rPr>
      <t>调查</t>
    </r>
    <r>
      <rPr>
        <sz val="11"/>
        <color theme="1"/>
        <rFont val="メイリオ"/>
        <family val="3"/>
        <charset val="128"/>
      </rPr>
      <t>用耗材）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</si>
  <si>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电费</t>
    </r>
    <r>
      <rPr>
        <sz val="11"/>
        <color theme="1"/>
        <rFont val="メイリオ"/>
        <family val="3"/>
        <charset val="128"/>
      </rPr>
      <t>（4月，5月）付水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（4月，5月）</t>
    </r>
    <phoneticPr fontId="4"/>
  </si>
  <si>
    <r>
      <t>付保</t>
    </r>
    <r>
      <rPr>
        <sz val="11"/>
        <color theme="1"/>
        <rFont val="Microsoft YaHei"/>
        <family val="3"/>
        <charset val="134"/>
      </rPr>
      <t>险费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</si>
  <si>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招待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（TMC）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</si>
  <si>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邮</t>
    </r>
    <r>
      <rPr>
        <sz val="11"/>
        <color theme="1"/>
        <rFont val="メイリオ"/>
        <family val="3"/>
        <charset val="128"/>
      </rPr>
      <t>票）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</si>
  <si>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招待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（日本国</t>
    </r>
    <r>
      <rPr>
        <sz val="11"/>
        <color theme="1"/>
        <rFont val="Microsoft YaHei"/>
        <family val="3"/>
        <charset val="134"/>
      </rPr>
      <t>际输</t>
    </r>
    <r>
      <rPr>
        <sz val="11"/>
        <color theme="1"/>
        <rFont val="メイリオ"/>
        <family val="3"/>
        <charset val="128"/>
      </rPr>
      <t>送）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</si>
  <si>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招待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（富田制</t>
    </r>
    <r>
      <rPr>
        <sz val="11"/>
        <color theme="1"/>
        <rFont val="Microsoft YaHei"/>
        <family val="3"/>
        <charset val="134"/>
      </rPr>
      <t>药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</si>
  <si>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（富澤6月交通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</si>
  <si>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（河野6月交通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</si>
  <si>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原6月交通費</t>
    </r>
    <rPh sb="3" eb="4">
      <t>ガツ</t>
    </rPh>
    <rPh sb="4" eb="7">
      <t>コウツウヒ</t>
    </rPh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</si>
  <si>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原6月交通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</si>
  <si>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招待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（羽生精密）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</si>
  <si>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业务</t>
    </r>
    <r>
      <rPr>
        <sz val="11"/>
        <color theme="1"/>
        <rFont val="メイリオ"/>
        <family val="3"/>
        <charset val="128"/>
      </rPr>
      <t>招待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（日本哈娜好）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</si>
  <si>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（信件）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</si>
  <si>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（鼠</t>
    </r>
    <r>
      <rPr>
        <sz val="11"/>
        <color theme="1"/>
        <rFont val="Microsoft YaHei"/>
        <family val="3"/>
        <charset val="134"/>
      </rPr>
      <t>标</t>
    </r>
    <r>
      <rPr>
        <sz val="11"/>
        <color theme="1"/>
        <rFont val="メイリオ"/>
        <family val="3"/>
        <charset val="128"/>
      </rPr>
      <t>）</t>
    </r>
    <phoneticPr fontId="4"/>
  </si>
  <si>
    <r>
      <t>固定</t>
    </r>
    <r>
      <rPr>
        <sz val="11"/>
        <color theme="1"/>
        <rFont val="Microsoft YaHei"/>
        <family val="3"/>
        <charset val="134"/>
      </rPr>
      <t>资产</t>
    </r>
    <r>
      <rPr>
        <sz val="11"/>
        <color theme="1"/>
        <rFont val="メイリオ"/>
        <family val="3"/>
        <charset val="128"/>
      </rPr>
      <t xml:space="preserve">（PC 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 xml:space="preserve">原使用 </t>
    </r>
    <r>
      <rPr>
        <sz val="11"/>
        <color theme="1"/>
        <rFont val="Microsoft YaHei"/>
        <family val="3"/>
        <charset val="134"/>
      </rPr>
      <t>联</t>
    </r>
    <r>
      <rPr>
        <sz val="11"/>
        <color theme="1"/>
        <rFont val="メイリオ"/>
        <family val="3"/>
        <charset val="128"/>
      </rPr>
      <t>想Yoga670）</t>
    </r>
    <phoneticPr fontId="4"/>
  </si>
  <si>
    <t>家賃支払2022年8，9月分</t>
    <rPh sb="0" eb="4">
      <t>ヤチンシハライ</t>
    </rPh>
    <phoneticPr fontId="4"/>
  </si>
  <si>
    <r>
      <t>付租</t>
    </r>
    <r>
      <rPr>
        <sz val="11"/>
        <color theme="1"/>
        <rFont val="Microsoft YaHei"/>
        <family val="3"/>
        <charset val="134"/>
      </rPr>
      <t>赁费</t>
    </r>
    <r>
      <rPr>
        <sz val="11"/>
        <color theme="1"/>
        <rFont val="メイリオ"/>
        <family val="3"/>
        <charset val="128"/>
      </rPr>
      <t>(2022年8，9月星辰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公室房租）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</si>
  <si>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(福山通运）</t>
    </r>
    <phoneticPr fontId="4"/>
  </si>
  <si>
    <r>
      <t>付会</t>
    </r>
    <r>
      <rPr>
        <sz val="11"/>
        <color theme="1"/>
        <rFont val="Microsoft YaHei"/>
        <family val="3"/>
        <charset val="134"/>
      </rPr>
      <t>议费</t>
    </r>
    <r>
      <rPr>
        <sz val="11"/>
        <color theme="1"/>
        <rFont val="メイリオ"/>
        <family val="3"/>
        <charset val="128"/>
      </rPr>
      <t>(与TMC)</t>
    </r>
  </si>
  <si>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原7月交通費</t>
    </r>
    <rPh sb="3" eb="4">
      <t>ガツ</t>
    </rPh>
    <rPh sb="4" eb="7">
      <t>コウツウヒ</t>
    </rPh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</si>
  <si>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メイリオ"/>
        <family val="3"/>
        <charset val="128"/>
      </rPr>
      <t>原7月交通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</si>
  <si>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（富澤7月交通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</si>
  <si>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t>河野7月交通費</t>
    <rPh sb="0" eb="2">
      <t>カワノ</t>
    </rPh>
    <rPh sb="3" eb="4">
      <t>ガツ</t>
    </rPh>
    <rPh sb="4" eb="7">
      <t>コウツウヒ</t>
    </rPh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</si>
  <si>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（河野7月交通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</si>
  <si>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付会</t>
    </r>
    <r>
      <rPr>
        <sz val="11"/>
        <color theme="1"/>
        <rFont val="Microsoft YaHei"/>
        <family val="3"/>
        <charset val="134"/>
      </rPr>
      <t>议费</t>
    </r>
    <r>
      <rPr>
        <sz val="11"/>
        <color theme="1"/>
        <rFont val="メイリオ"/>
        <family val="3"/>
        <charset val="128"/>
      </rPr>
      <t>（TMC）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</si>
  <si>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（文具）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</si>
  <si>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电话费</t>
    </r>
    <r>
      <rPr>
        <sz val="11"/>
        <color theme="1"/>
        <rFont val="メイリオ"/>
        <family val="3"/>
        <charset val="128"/>
      </rPr>
      <t>（打印</t>
    </r>
    <r>
      <rPr>
        <sz val="11"/>
        <color theme="1"/>
        <rFont val="Microsoft YaHei"/>
        <family val="3"/>
        <charset val="134"/>
      </rPr>
      <t>传</t>
    </r>
    <r>
      <rPr>
        <sz val="11"/>
        <color theme="1"/>
        <rFont val="メイリオ"/>
        <family val="3"/>
        <charset val="128"/>
      </rPr>
      <t>真）</t>
    </r>
    <phoneticPr fontId="4"/>
  </si>
  <si>
    <r>
      <t>作</t>
    </r>
    <r>
      <rPr>
        <sz val="11"/>
        <color theme="1"/>
        <rFont val="Microsoft YaHei"/>
        <family val="3"/>
        <charset val="134"/>
      </rPr>
      <t>业</t>
    </r>
    <r>
      <rPr>
        <sz val="11"/>
        <color theme="1"/>
        <rFont val="メイリオ"/>
        <family val="3"/>
        <charset val="128"/>
      </rPr>
      <t>服1件</t>
    </r>
    <phoneticPr fontId="4"/>
  </si>
  <si>
    <r>
      <t>作</t>
    </r>
    <r>
      <rPr>
        <sz val="11"/>
        <color theme="1"/>
        <rFont val="Microsoft YaHei"/>
        <family val="3"/>
        <charset val="134"/>
      </rPr>
      <t>业</t>
    </r>
    <r>
      <rPr>
        <sz val="11"/>
        <color theme="1"/>
        <rFont val="メイリオ"/>
        <family val="3"/>
        <charset val="128"/>
      </rPr>
      <t>服2件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</si>
  <si>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（富</t>
    </r>
    <r>
      <rPr>
        <sz val="11"/>
        <color theme="1"/>
        <rFont val="Microsoft YaHei"/>
        <family val="2"/>
      </rPr>
      <t>泽</t>
    </r>
    <r>
      <rPr>
        <sz val="11"/>
        <color theme="1"/>
        <rFont val="メイリオ"/>
        <family val="3"/>
        <charset val="128"/>
      </rPr>
      <t>8月交通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</si>
  <si>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2"/>
      </rPr>
      <t>张</t>
    </r>
    <r>
      <rPr>
        <sz val="11"/>
        <color theme="1"/>
        <rFont val="メイリオ"/>
        <family val="3"/>
        <charset val="128"/>
      </rPr>
      <t>原8月交通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</si>
  <si>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（日下部3~8月交通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</si>
  <si>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2"/>
      </rPr>
      <t>图书费</t>
    </r>
    <phoneticPr fontId="4"/>
  </si>
  <si>
    <t>事務用品 封筒</t>
    <rPh sb="0" eb="4">
      <t>ジムヨウヒン</t>
    </rPh>
    <rPh sb="5" eb="7">
      <t>フウトウ</t>
    </rPh>
    <phoneticPr fontId="4"/>
  </si>
  <si>
    <r>
      <t>付</t>
    </r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（信封）</t>
    </r>
    <phoneticPr fontId="4"/>
  </si>
  <si>
    <r>
      <t>付会</t>
    </r>
    <r>
      <rPr>
        <sz val="11"/>
        <color theme="1"/>
        <rFont val="Microsoft YaHei"/>
        <family val="3"/>
        <charset val="134"/>
      </rPr>
      <t>议费</t>
    </r>
    <r>
      <rPr>
        <sz val="11"/>
        <color theme="1"/>
        <rFont val="メイリオ"/>
        <family val="3"/>
        <charset val="128"/>
      </rPr>
      <t>（光和伴手礼）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</si>
  <si>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（河野8月交通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</si>
  <si>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（刘一然6~8月交通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</si>
  <si>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(FEDEX）</t>
    </r>
    <phoneticPr fontId="4"/>
  </si>
  <si>
    <r>
      <t>付会</t>
    </r>
    <r>
      <rPr>
        <sz val="11"/>
        <color theme="1"/>
        <rFont val="Microsoft YaHei"/>
        <family val="3"/>
        <charset val="134"/>
      </rPr>
      <t>议费</t>
    </r>
    <r>
      <rPr>
        <sz val="11"/>
        <color theme="1"/>
        <rFont val="メイリオ"/>
        <family val="3"/>
        <charset val="128"/>
      </rPr>
      <t>（山口伴手礼）</t>
    </r>
    <phoneticPr fontId="4"/>
  </si>
  <si>
    <r>
      <t>交通</t>
    </r>
    <r>
      <rPr>
        <sz val="11"/>
        <color theme="1"/>
        <rFont val="ＭＳ Ｐゴシック"/>
        <family val="3"/>
        <charset val="128"/>
      </rPr>
      <t>费</t>
    </r>
    <phoneticPr fontId="4"/>
  </si>
  <si>
    <r>
      <t>付交通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メイリオ"/>
        <family val="3"/>
        <charset val="128"/>
      </rPr>
      <t>（河野9月交通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</si>
  <si>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（河野8月交通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</si>
  <si>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ＭＳ Ｐゴシック"/>
        <family val="3"/>
        <charset val="128"/>
      </rPr>
      <t>费</t>
    </r>
    <r>
      <rPr>
        <sz val="11"/>
        <color theme="1"/>
        <rFont val="メイリオ"/>
        <family val="3"/>
        <charset val="128"/>
      </rPr>
      <t>（富</t>
    </r>
    <r>
      <rPr>
        <sz val="11"/>
        <color theme="1"/>
        <rFont val="ＭＳ Ｐゴシック"/>
        <family val="3"/>
        <charset val="128"/>
      </rPr>
      <t>泽</t>
    </r>
    <r>
      <rPr>
        <sz val="11"/>
        <color theme="1"/>
        <rFont val="メイリオ"/>
        <family val="3"/>
        <charset val="128"/>
      </rPr>
      <t>9月交通</t>
    </r>
    <r>
      <rPr>
        <sz val="11"/>
        <color theme="1"/>
        <rFont val="ＭＳ Ｐゴシック"/>
        <family val="3"/>
        <charset val="128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</si>
  <si>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（富</t>
    </r>
    <r>
      <rPr>
        <sz val="11"/>
        <color theme="1"/>
        <rFont val="Microsoft YaHei"/>
        <family val="3"/>
        <charset val="134"/>
      </rPr>
      <t>泽</t>
    </r>
    <r>
      <rPr>
        <sz val="11"/>
        <color theme="1"/>
        <rFont val="メイリオ"/>
        <family val="3"/>
        <charset val="128"/>
      </rPr>
      <t>9月交通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</si>
  <si>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</t>
    </r>
    <r>
      <rPr>
        <sz val="11"/>
        <color theme="1"/>
        <rFont val="Microsoft YaHei"/>
        <family val="3"/>
        <charset val="134"/>
      </rPr>
      <t>电费</t>
    </r>
    <r>
      <rPr>
        <sz val="11"/>
        <color theme="1"/>
        <rFont val="メイリオ"/>
        <family val="3"/>
        <charset val="128"/>
      </rPr>
      <t>（9～11月）付水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（9～11月）</t>
    </r>
    <phoneticPr fontId="4"/>
  </si>
  <si>
    <r>
      <rPr>
        <sz val="11"/>
        <color theme="1"/>
        <rFont val="Microsoft YaHei"/>
        <family val="3"/>
        <charset val="134"/>
      </rPr>
      <t>办</t>
    </r>
    <r>
      <rPr>
        <sz val="11"/>
        <color theme="1"/>
        <rFont val="メイリオ"/>
        <family val="3"/>
        <charset val="128"/>
      </rPr>
      <t>公用品</t>
    </r>
    <phoneticPr fontId="4"/>
  </si>
  <si>
    <r>
      <t>清</t>
    </r>
    <r>
      <rPr>
        <sz val="11"/>
        <color theme="1"/>
        <rFont val="Microsoft YaHei"/>
        <family val="3"/>
        <charset val="134"/>
      </rPr>
      <t>扫</t>
    </r>
    <r>
      <rPr>
        <sz val="11"/>
        <color theme="1"/>
        <rFont val="メイリオ"/>
        <family val="3"/>
        <charset val="128"/>
      </rPr>
      <t>用酒精</t>
    </r>
    <phoneticPr fontId="4"/>
  </si>
  <si>
    <r>
      <t>付交通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メイリオ"/>
        <family val="3"/>
        <charset val="128"/>
      </rPr>
      <t>（富澤10月交通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メイリオ"/>
        <family val="3"/>
        <charset val="128"/>
      </rPr>
      <t>）</t>
    </r>
    <rPh sb="5" eb="7">
      <t>トミザワ</t>
    </rPh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</si>
  <si>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（富</t>
    </r>
    <r>
      <rPr>
        <sz val="11"/>
        <color theme="1"/>
        <rFont val="Microsoft YaHei"/>
        <family val="3"/>
        <charset val="134"/>
      </rPr>
      <t>泽</t>
    </r>
    <r>
      <rPr>
        <sz val="11"/>
        <color theme="1"/>
        <rFont val="メイリオ"/>
        <family val="3"/>
        <charset val="128"/>
      </rPr>
      <t>10月交通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</si>
  <si>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メイリオ"/>
        <family val="3"/>
        <charset val="128"/>
      </rPr>
      <t>（河野10月交通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</si>
  <si>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（河野10月交通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</si>
  <si>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付会</t>
    </r>
    <r>
      <rPr>
        <sz val="11"/>
        <color theme="1"/>
        <rFont val="Microsoft YaHei"/>
        <family val="3"/>
        <charset val="134"/>
      </rPr>
      <t>议费</t>
    </r>
    <r>
      <rPr>
        <sz val="11"/>
        <color theme="1"/>
        <rFont val="メイリオ"/>
        <family val="3"/>
        <charset val="128"/>
      </rPr>
      <t>（与日本哈娜好）</t>
    </r>
    <phoneticPr fontId="4"/>
  </si>
  <si>
    <r>
      <rPr>
        <sz val="11"/>
        <color theme="1"/>
        <rFont val="Microsoft YaHei"/>
        <family val="3"/>
        <charset val="134"/>
      </rPr>
      <t>纳</t>
    </r>
    <r>
      <rPr>
        <sz val="11"/>
        <color theme="1"/>
        <rFont val="メイリオ"/>
        <family val="3"/>
        <charset val="128"/>
      </rPr>
      <t>税</t>
    </r>
    <r>
      <rPr>
        <sz val="11"/>
        <color theme="1"/>
        <rFont val="Microsoft YaHei"/>
        <family val="3"/>
        <charset val="134"/>
      </rPr>
      <t>证</t>
    </r>
    <r>
      <rPr>
        <sz val="11"/>
        <color theme="1"/>
        <rFont val="メイリオ"/>
        <family val="3"/>
        <charset val="128"/>
      </rPr>
      <t>明</t>
    </r>
    <phoneticPr fontId="4"/>
  </si>
  <si>
    <r>
      <rPr>
        <sz val="11"/>
        <color theme="1"/>
        <rFont val="Microsoft YaHei"/>
        <family val="3"/>
        <charset val="134"/>
      </rPr>
      <t>课</t>
    </r>
    <r>
      <rPr>
        <sz val="11"/>
        <color theme="1"/>
        <rFont val="メイリオ"/>
        <family val="3"/>
        <charset val="128"/>
      </rPr>
      <t>税</t>
    </r>
    <r>
      <rPr>
        <sz val="11"/>
        <color theme="1"/>
        <rFont val="Microsoft YaHei"/>
        <family val="3"/>
        <charset val="134"/>
      </rPr>
      <t>证</t>
    </r>
    <r>
      <rPr>
        <sz val="11"/>
        <color theme="1"/>
        <rFont val="メイリオ"/>
        <family val="3"/>
        <charset val="128"/>
      </rPr>
      <t>明</t>
    </r>
    <phoneticPr fontId="4"/>
  </si>
  <si>
    <r>
      <t>印</t>
    </r>
    <r>
      <rPr>
        <sz val="11"/>
        <color theme="1"/>
        <rFont val="Microsoft YaHei"/>
        <family val="3"/>
        <charset val="134"/>
      </rPr>
      <t>纸</t>
    </r>
    <r>
      <rPr>
        <sz val="11"/>
        <color theme="1"/>
        <rFont val="メイリオ"/>
        <family val="3"/>
        <charset val="128"/>
      </rPr>
      <t>税</t>
    </r>
    <phoneticPr fontId="4"/>
  </si>
  <si>
    <r>
      <t>吸</t>
    </r>
    <r>
      <rPr>
        <sz val="11"/>
        <color theme="1"/>
        <rFont val="Microsoft YaHei"/>
        <family val="3"/>
        <charset val="134"/>
      </rPr>
      <t>顶</t>
    </r>
    <r>
      <rPr>
        <sz val="11"/>
        <color theme="1"/>
        <rFont val="メイリオ"/>
        <family val="3"/>
        <charset val="128"/>
      </rPr>
      <t>灯</t>
    </r>
    <phoneticPr fontId="4"/>
  </si>
  <si>
    <r>
      <rPr>
        <sz val="11"/>
        <color theme="1"/>
        <rFont val="Microsoft YaHei"/>
        <family val="3"/>
        <charset val="134"/>
      </rPr>
      <t>亲</t>
    </r>
    <r>
      <rPr>
        <sz val="11"/>
        <color theme="1"/>
        <rFont val="メイリオ"/>
        <family val="3"/>
        <charset val="128"/>
      </rPr>
      <t>和工</t>
    </r>
    <r>
      <rPr>
        <sz val="11"/>
        <color theme="1"/>
        <rFont val="Microsoft YaHei"/>
        <family val="3"/>
        <charset val="134"/>
      </rPr>
      <t>业</t>
    </r>
    <r>
      <rPr>
        <sz val="11"/>
        <color theme="1"/>
        <rFont val="メイリオ"/>
        <family val="3"/>
        <charset val="128"/>
      </rPr>
      <t>礼品</t>
    </r>
    <phoneticPr fontId="4"/>
  </si>
  <si>
    <r>
      <t>付会</t>
    </r>
    <r>
      <rPr>
        <sz val="11"/>
        <color theme="1"/>
        <rFont val="Microsoft YaHei"/>
        <family val="3"/>
        <charset val="134"/>
      </rPr>
      <t>议费</t>
    </r>
    <phoneticPr fontId="4"/>
  </si>
  <si>
    <r>
      <t>付交</t>
    </r>
    <r>
      <rPr>
        <sz val="11"/>
        <color theme="1"/>
        <rFont val="Microsoft YaHei"/>
        <family val="3"/>
        <charset val="134"/>
      </rPr>
      <t>际费</t>
    </r>
    <phoneticPr fontId="4"/>
  </si>
  <si>
    <t>PCR検査費用</t>
    <rPh sb="3" eb="7">
      <t>ケンサヒヨウ</t>
    </rPh>
    <phoneticPr fontId="4"/>
  </si>
  <si>
    <r>
      <t>PCR</t>
    </r>
    <r>
      <rPr>
        <sz val="11"/>
        <color theme="1"/>
        <rFont val="Microsoft YaHei"/>
        <family val="3"/>
        <charset val="134"/>
      </rPr>
      <t>检查</t>
    </r>
    <phoneticPr fontId="4"/>
  </si>
  <si>
    <r>
      <t>付会</t>
    </r>
    <r>
      <rPr>
        <sz val="11"/>
        <color theme="1"/>
        <rFont val="Microsoft YaHei"/>
        <family val="3"/>
        <charset val="134"/>
      </rPr>
      <t>议费</t>
    </r>
    <r>
      <rPr>
        <sz val="11"/>
        <color theme="1"/>
        <rFont val="メイリオ"/>
        <family val="3"/>
        <charset val="128"/>
      </rPr>
      <t>(TMC)</t>
    </r>
    <phoneticPr fontId="4"/>
  </si>
  <si>
    <r>
      <t>付交</t>
    </r>
    <r>
      <rPr>
        <sz val="11"/>
        <color theme="1"/>
        <rFont val="Microsoft YaHei"/>
        <family val="3"/>
        <charset val="134"/>
      </rPr>
      <t>际费</t>
    </r>
    <r>
      <rPr>
        <sz val="11"/>
        <color theme="1"/>
        <rFont val="メイリオ"/>
        <family val="3"/>
        <charset val="128"/>
      </rPr>
      <t>(光和)</t>
    </r>
    <phoneticPr fontId="4"/>
  </si>
  <si>
    <r>
      <rPr>
        <sz val="11"/>
        <color theme="1"/>
        <rFont val="Microsoft YaHei"/>
        <family val="3"/>
        <charset val="134"/>
      </rPr>
      <t>电</t>
    </r>
    <r>
      <rPr>
        <sz val="11"/>
        <color theme="1"/>
        <rFont val="メイリオ"/>
        <family val="3"/>
        <charset val="128"/>
      </rPr>
      <t>池</t>
    </r>
    <phoneticPr fontId="4"/>
  </si>
  <si>
    <r>
      <t>付交</t>
    </r>
    <r>
      <rPr>
        <sz val="11"/>
        <color theme="1"/>
        <rFont val="Microsoft YaHei"/>
        <family val="3"/>
        <charset val="134"/>
      </rPr>
      <t>际费</t>
    </r>
    <r>
      <rPr>
        <sz val="11"/>
        <color theme="1"/>
        <rFont val="メイリオ"/>
        <family val="3"/>
        <charset val="128"/>
      </rPr>
      <t>(TMC)</t>
    </r>
    <phoneticPr fontId="4"/>
  </si>
  <si>
    <r>
      <t>培</t>
    </r>
    <r>
      <rPr>
        <sz val="11"/>
        <color theme="1"/>
        <rFont val="Microsoft YaHei"/>
        <family val="3"/>
        <charset val="134"/>
      </rPr>
      <t>训费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</si>
  <si>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（富澤11月交通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rPh sb="5" eb="7">
      <t>トミザワ</t>
    </rPh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</si>
  <si>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（日下部9-11月交通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</si>
  <si>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2"/>
      </rPr>
      <t>张</t>
    </r>
    <r>
      <rPr>
        <sz val="11"/>
        <color theme="1"/>
        <rFont val="メイリオ"/>
        <family val="3"/>
        <charset val="128"/>
      </rPr>
      <t>原9-11月交通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</si>
  <si>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（河野11月交通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</si>
  <si>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（刘一然9-11月交通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</si>
  <si>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（富澤12月交通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rPh sb="5" eb="7">
      <t>トミザワ</t>
    </rPh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</si>
  <si>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（刘一然12月交通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</si>
  <si>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</t>
    </r>
    <r>
      <rPr>
        <sz val="11"/>
        <color theme="1"/>
        <rFont val="Microsoft YaHei"/>
        <family val="2"/>
      </rPr>
      <t>张</t>
    </r>
    <r>
      <rPr>
        <sz val="11"/>
        <color theme="1"/>
        <rFont val="メイリオ"/>
        <family val="3"/>
        <charset val="128"/>
      </rPr>
      <t>原12月交通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</si>
  <si>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（河野12月交通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</si>
  <si>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rPr>
        <sz val="11"/>
        <color theme="1"/>
        <rFont val="Microsoft YaHei"/>
        <family val="2"/>
      </rPr>
      <t>电风</t>
    </r>
    <r>
      <rPr>
        <sz val="11"/>
        <color theme="1"/>
        <rFont val="メイリオ"/>
        <family val="3"/>
        <charset val="128"/>
      </rPr>
      <t>扇</t>
    </r>
    <phoneticPr fontId="4"/>
  </si>
  <si>
    <r>
      <rPr>
        <sz val="11"/>
        <color theme="1"/>
        <rFont val="Microsoft YaHei"/>
        <family val="2"/>
      </rPr>
      <t>电</t>
    </r>
    <r>
      <rPr>
        <sz val="11"/>
        <color theme="1"/>
        <rFont val="メイリオ"/>
        <family val="3"/>
        <charset val="128"/>
      </rPr>
      <t>池</t>
    </r>
    <phoneticPr fontId="4"/>
  </si>
  <si>
    <r>
      <t>登</t>
    </r>
    <r>
      <rPr>
        <sz val="11"/>
        <color theme="1"/>
        <rFont val="Microsoft YaHei"/>
        <family val="2"/>
      </rPr>
      <t>记</t>
    </r>
    <r>
      <rPr>
        <sz val="11"/>
        <color theme="1"/>
        <rFont val="メイリオ"/>
        <family val="3"/>
        <charset val="128"/>
      </rPr>
      <t>事</t>
    </r>
    <r>
      <rPr>
        <sz val="11"/>
        <color theme="1"/>
        <rFont val="Microsoft YaHei"/>
        <family val="2"/>
      </rPr>
      <t>项证</t>
    </r>
    <r>
      <rPr>
        <sz val="11"/>
        <color theme="1"/>
        <rFont val="メイリオ"/>
        <family val="3"/>
        <charset val="128"/>
      </rPr>
      <t>明</t>
    </r>
    <r>
      <rPr>
        <sz val="11"/>
        <color theme="1"/>
        <rFont val="Microsoft YaHei"/>
        <family val="2"/>
      </rPr>
      <t>书发</t>
    </r>
    <r>
      <rPr>
        <sz val="11"/>
        <color theme="1"/>
        <rFont val="メイリオ"/>
        <family val="3"/>
        <charset val="128"/>
      </rPr>
      <t>行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用</t>
    </r>
    <phoneticPr fontId="4"/>
  </si>
  <si>
    <r>
      <t>移</t>
    </r>
    <r>
      <rPr>
        <sz val="11"/>
        <color theme="1"/>
        <rFont val="Microsoft YaHei"/>
        <family val="2"/>
      </rPr>
      <t>动</t>
    </r>
    <r>
      <rPr>
        <sz val="11"/>
        <color theme="1"/>
        <rFont val="メイリオ"/>
        <family val="3"/>
        <charset val="128"/>
      </rPr>
      <t>硬</t>
    </r>
    <r>
      <rPr>
        <sz val="11"/>
        <color theme="1"/>
        <rFont val="Microsoft YaHei"/>
        <family val="2"/>
      </rPr>
      <t>盘</t>
    </r>
    <phoneticPr fontId="4"/>
  </si>
  <si>
    <r>
      <t>印章</t>
    </r>
    <r>
      <rPr>
        <sz val="11"/>
        <color theme="1"/>
        <rFont val="Microsoft YaHei"/>
        <family val="3"/>
        <charset val="134"/>
      </rPr>
      <t>证</t>
    </r>
    <r>
      <rPr>
        <sz val="11"/>
        <color theme="1"/>
        <rFont val="メイリオ"/>
        <family val="3"/>
        <charset val="128"/>
      </rPr>
      <t>明</t>
    </r>
    <r>
      <rPr>
        <sz val="11"/>
        <color theme="1"/>
        <rFont val="Microsoft YaHei"/>
        <family val="3"/>
        <charset val="134"/>
      </rPr>
      <t>书发</t>
    </r>
    <r>
      <rPr>
        <sz val="11"/>
        <color theme="1"/>
        <rFont val="メイリオ"/>
        <family val="3"/>
        <charset val="128"/>
      </rPr>
      <t>行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用</t>
    </r>
    <phoneticPr fontId="4"/>
  </si>
  <si>
    <r>
      <t>付交</t>
    </r>
    <r>
      <rPr>
        <sz val="11"/>
        <color theme="1"/>
        <rFont val="Microsoft YaHei"/>
        <family val="3"/>
        <charset val="134"/>
      </rPr>
      <t>际费</t>
    </r>
    <r>
      <rPr>
        <sz val="11"/>
        <color theme="1"/>
        <rFont val="メイリオ"/>
        <family val="3"/>
        <charset val="128"/>
      </rPr>
      <t>(SILUX)</t>
    </r>
    <phoneticPr fontId="4"/>
  </si>
  <si>
    <r>
      <t>付</t>
    </r>
    <r>
      <rPr>
        <sz val="11"/>
        <color theme="1"/>
        <rFont val="Microsoft YaHei"/>
        <family val="3"/>
        <charset val="134"/>
      </rPr>
      <t>电费</t>
    </r>
    <r>
      <rPr>
        <sz val="11"/>
        <color theme="1"/>
        <rFont val="メイリオ"/>
        <family val="3"/>
        <charset val="128"/>
      </rPr>
      <t>（12～1月）付水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メイリオ"/>
        <family val="3"/>
        <charset val="128"/>
      </rPr>
      <t>（12～2月）</t>
    </r>
    <phoneticPr fontId="4"/>
  </si>
  <si>
    <t>交通費（富澤１月）</t>
    <rPh sb="0" eb="3">
      <t>コウツウヒ</t>
    </rPh>
    <rPh sb="4" eb="6">
      <t>トミザワ</t>
    </rPh>
    <rPh sb="7" eb="8">
      <t>ガツ</t>
    </rPh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</si>
  <si>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（富澤1月交通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rPh sb="5" eb="7">
      <t>トミザワ</t>
    </rPh>
    <phoneticPr fontId="4"/>
  </si>
  <si>
    <t>交通費（河野1月）</t>
    <rPh sb="0" eb="3">
      <t>コウツウヒ</t>
    </rPh>
    <rPh sb="4" eb="6">
      <t>カワノ</t>
    </rPh>
    <rPh sb="7" eb="8">
      <t>ガツ</t>
    </rPh>
    <phoneticPr fontId="4"/>
  </si>
  <si>
    <r>
      <t>付交通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（河野1月交通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</si>
  <si>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吸</t>
    </r>
    <r>
      <rPr>
        <sz val="11"/>
        <color theme="1"/>
        <rFont val="Microsoft YaHei"/>
        <family val="3"/>
        <charset val="134"/>
      </rPr>
      <t>尘</t>
    </r>
    <r>
      <rPr>
        <sz val="11"/>
        <color theme="1"/>
        <rFont val="メイリオ"/>
        <family val="3"/>
        <charset val="128"/>
      </rPr>
      <t>器</t>
    </r>
    <phoneticPr fontId="4"/>
  </si>
  <si>
    <r>
      <rPr>
        <sz val="11"/>
        <color theme="1"/>
        <rFont val="Microsoft YaHei"/>
        <family val="3"/>
        <charset val="134"/>
      </rPr>
      <t>恳亲</t>
    </r>
    <r>
      <rPr>
        <sz val="11"/>
        <color theme="1"/>
        <rFont val="メイリオ"/>
        <family val="3"/>
        <charset val="128"/>
      </rPr>
      <t>会参加</t>
    </r>
    <r>
      <rPr>
        <sz val="11"/>
        <color theme="1"/>
        <rFont val="Microsoft YaHei"/>
        <family val="3"/>
        <charset val="134"/>
      </rPr>
      <t>费</t>
    </r>
    <phoneticPr fontId="4"/>
  </si>
  <si>
    <t>交通費（富澤２月）</t>
    <rPh sb="0" eb="3">
      <t>コウツウヒ</t>
    </rPh>
    <rPh sb="4" eb="6">
      <t>トミザワ</t>
    </rPh>
    <rPh sb="7" eb="8">
      <t>ガツ</t>
    </rPh>
    <phoneticPr fontId="4"/>
  </si>
  <si>
    <t>ヘルメット</t>
    <phoneticPr fontId="4"/>
  </si>
  <si>
    <r>
      <rPr>
        <sz val="11"/>
        <color theme="1"/>
        <rFont val="Microsoft YaHei"/>
        <family val="3"/>
        <charset val="134"/>
      </rPr>
      <t>TUYA1</t>
    </r>
    <r>
      <rPr>
        <sz val="11"/>
        <color theme="1"/>
        <rFont val="メイリオ"/>
        <family val="3"/>
        <charset val="128"/>
      </rPr>
      <t>名、ステラリス</t>
    </r>
    <r>
      <rPr>
        <sz val="11"/>
        <color theme="1"/>
        <rFont val="Microsoft YaHei"/>
        <family val="3"/>
        <charset val="134"/>
      </rPr>
      <t>4</t>
    </r>
    <r>
      <rPr>
        <sz val="11"/>
        <color theme="1"/>
        <rFont val="メイリオ"/>
        <family val="3"/>
        <charset val="128"/>
      </rPr>
      <t>名</t>
    </r>
    <rPh sb="5" eb="6">
      <t>メイ</t>
    </rPh>
    <rPh sb="13" eb="14">
      <t>メイ</t>
    </rPh>
    <phoneticPr fontId="1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</si>
  <si>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2</t>
    </r>
    <r>
      <rPr>
        <sz val="11"/>
        <color theme="1"/>
        <rFont val="メイリオ"/>
        <family val="3"/>
        <charset val="128"/>
      </rPr>
      <t>②</t>
    </r>
    <phoneticPr fontId="4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</si>
  <si>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2</t>
    </r>
    <r>
      <rPr>
        <sz val="11"/>
        <color theme="1"/>
        <rFont val="メイリオ"/>
        <family val="3"/>
        <charset val="128"/>
      </rPr>
      <t>①</t>
    </r>
    <phoneticPr fontId="4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</si>
  <si>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3</t>
    </r>
    <phoneticPr fontId="4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</si>
  <si>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4</t>
    </r>
    <r>
      <rPr>
        <sz val="11"/>
        <color theme="1"/>
        <rFont val="游ゴシック"/>
        <family val="2"/>
        <charset val="128"/>
        <scheme val="minor"/>
      </rPr>
      <t/>
    </r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</si>
  <si>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5</t>
    </r>
    <r>
      <rPr>
        <sz val="11"/>
        <color theme="1"/>
        <rFont val="游ゴシック"/>
        <family val="2"/>
        <charset val="128"/>
        <scheme val="minor"/>
      </rPr>
      <t/>
    </r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</si>
  <si>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6</t>
    </r>
    <r>
      <rPr>
        <sz val="11"/>
        <color theme="1"/>
        <rFont val="游ゴシック"/>
        <family val="2"/>
        <charset val="128"/>
        <scheme val="minor"/>
      </rPr>
      <t/>
    </r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</si>
  <si>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7</t>
    </r>
    <r>
      <rPr>
        <sz val="11"/>
        <color theme="1"/>
        <rFont val="游ゴシック"/>
        <family val="2"/>
        <charset val="128"/>
        <scheme val="minor"/>
      </rPr>
      <t/>
    </r>
  </si>
  <si>
    <t>交通費（日下部12月～２月）</t>
    <rPh sb="0" eb="3">
      <t>コウツウヒ</t>
    </rPh>
    <rPh sb="4" eb="7">
      <t>クサカベ</t>
    </rPh>
    <rPh sb="9" eb="10">
      <t>ガツ</t>
    </rPh>
    <rPh sb="12" eb="13">
      <t>ガツ</t>
    </rPh>
    <phoneticPr fontId="4"/>
  </si>
  <si>
    <r>
      <t>会</t>
    </r>
    <r>
      <rPr>
        <sz val="11"/>
        <color theme="1"/>
        <rFont val="Microsoft YaHei"/>
        <family val="3"/>
        <charset val="134"/>
      </rPr>
      <t>议费</t>
    </r>
    <r>
      <rPr>
        <sz val="11"/>
        <color theme="1"/>
        <rFont val="メイリオ"/>
        <family val="3"/>
        <charset val="128"/>
      </rPr>
      <t>(日哈1名、星辰2名)</t>
    </r>
    <phoneticPr fontId="4"/>
  </si>
  <si>
    <r>
      <t>交</t>
    </r>
    <r>
      <rPr>
        <sz val="11"/>
        <color theme="1"/>
        <rFont val="Microsoft YaHei"/>
        <family val="3"/>
        <charset val="134"/>
      </rPr>
      <t>际费</t>
    </r>
    <r>
      <rPr>
        <sz val="11"/>
        <color theme="1"/>
        <rFont val="メイリオ"/>
        <family val="3"/>
        <charset val="128"/>
      </rPr>
      <t>(日哈1名、星辰1名)</t>
    </r>
    <phoneticPr fontId="4"/>
  </si>
  <si>
    <r>
      <rPr>
        <sz val="11"/>
        <color theme="1"/>
        <rFont val="Microsoft YaHei"/>
        <family val="3"/>
        <charset val="134"/>
      </rPr>
      <t>电话费</t>
    </r>
    <r>
      <rPr>
        <sz val="11"/>
        <color theme="1"/>
        <rFont val="メイリオ"/>
        <family val="3"/>
        <charset val="128"/>
      </rPr>
      <t>（打印</t>
    </r>
    <r>
      <rPr>
        <sz val="11"/>
        <color theme="1"/>
        <rFont val="Microsoft YaHei"/>
        <family val="3"/>
        <charset val="134"/>
      </rPr>
      <t>传</t>
    </r>
    <r>
      <rPr>
        <sz val="11"/>
        <color theme="1"/>
        <rFont val="メイリオ"/>
        <family val="3"/>
        <charset val="128"/>
      </rPr>
      <t>真）</t>
    </r>
    <phoneticPr fontId="4"/>
  </si>
  <si>
    <r>
      <t>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（河野2月交通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phoneticPr fontId="4"/>
  </si>
  <si>
    <r>
      <t>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（富澤2月交通</t>
    </r>
    <r>
      <rPr>
        <sz val="11"/>
        <color theme="1"/>
        <rFont val="Microsoft YaHei"/>
        <family val="2"/>
      </rPr>
      <t>费</t>
    </r>
    <r>
      <rPr>
        <sz val="11"/>
        <color theme="1"/>
        <rFont val="メイリオ"/>
        <family val="3"/>
        <charset val="128"/>
      </rPr>
      <t>）</t>
    </r>
    <rPh sb="4" eb="6">
      <t>トミザワ</t>
    </rPh>
    <phoneticPr fontId="4"/>
  </si>
  <si>
    <t>图书费</t>
    <phoneticPr fontId="4"/>
  </si>
  <si>
    <r>
      <t>会</t>
    </r>
    <r>
      <rPr>
        <sz val="11"/>
        <color theme="1"/>
        <rFont val="Microsoft YaHei"/>
        <family val="3"/>
        <charset val="134"/>
      </rPr>
      <t>议费</t>
    </r>
    <r>
      <rPr>
        <sz val="11"/>
        <color theme="1"/>
        <rFont val="メイリオ"/>
        <family val="3"/>
        <charset val="128"/>
      </rPr>
      <t>(</t>
    </r>
    <r>
      <rPr>
        <sz val="11"/>
        <color theme="1"/>
        <rFont val="Microsoft YaHei"/>
        <family val="3"/>
        <charset val="134"/>
      </rPr>
      <t>TUYA1名、星辰4名</t>
    </r>
    <r>
      <rPr>
        <sz val="11"/>
        <color theme="1"/>
        <rFont val="メイリオ"/>
        <family val="3"/>
        <charset val="128"/>
      </rPr>
      <t>)</t>
    </r>
    <phoneticPr fontId="4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</si>
  <si>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2③</t>
    </r>
    <phoneticPr fontId="4"/>
  </si>
  <si>
    <r>
      <t>交</t>
    </r>
    <r>
      <rPr>
        <sz val="11"/>
        <color theme="1"/>
        <rFont val="Microsoft YaHei"/>
        <family val="3"/>
        <charset val="134"/>
      </rPr>
      <t>际费</t>
    </r>
    <r>
      <rPr>
        <sz val="11"/>
        <color theme="1"/>
        <rFont val="メイリオ"/>
        <family val="3"/>
        <charset val="128"/>
      </rPr>
      <t>(</t>
    </r>
    <r>
      <rPr>
        <sz val="11"/>
        <color theme="1"/>
        <rFont val="Microsoft YaHei"/>
        <family val="3"/>
        <charset val="134"/>
      </rPr>
      <t>光和</t>
    </r>
    <r>
      <rPr>
        <sz val="11"/>
        <color theme="1"/>
        <rFont val="メイリオ"/>
        <family val="3"/>
        <charset val="128"/>
      </rPr>
      <t>)</t>
    </r>
    <phoneticPr fontId="4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</si>
  <si>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8</t>
    </r>
    <r>
      <rPr>
        <sz val="11"/>
        <color theme="1"/>
        <rFont val="游ゴシック"/>
        <family val="2"/>
        <charset val="128"/>
        <scheme val="minor"/>
      </rPr>
      <t/>
    </r>
  </si>
  <si>
    <t>ゆうパック</t>
    <phoneticPr fontId="7" type="noConversion"/>
  </si>
  <si>
    <t>レターパックライト</t>
    <phoneticPr fontId="4"/>
  </si>
  <si>
    <t>封筒、タコ足タップ</t>
    <rPh sb="0" eb="2">
      <t>フウトウ</t>
    </rPh>
    <rPh sb="5" eb="6">
      <t>アシ</t>
    </rPh>
    <phoneticPr fontId="4"/>
  </si>
  <si>
    <r>
      <t>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(</t>
    </r>
    <r>
      <rPr>
        <sz val="11"/>
        <color theme="1"/>
        <rFont val="Microsoft YaHei"/>
        <family val="3"/>
        <charset val="134"/>
      </rPr>
      <t>邮局</t>
    </r>
    <r>
      <rPr>
        <sz val="11"/>
        <color theme="1"/>
        <rFont val="メイリオ"/>
        <family val="3"/>
        <charset val="128"/>
      </rPr>
      <t>）</t>
    </r>
    <phoneticPr fontId="4"/>
  </si>
  <si>
    <r>
      <t>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（信袋）</t>
    </r>
    <phoneticPr fontId="4"/>
  </si>
  <si>
    <r>
      <t>消耗品</t>
    </r>
    <r>
      <rPr>
        <sz val="11"/>
        <color theme="1"/>
        <rFont val="Microsoft YaHei"/>
        <family val="3"/>
        <charset val="134"/>
      </rPr>
      <t>费（信封、电线接头）</t>
    </r>
    <phoneticPr fontId="4"/>
  </si>
  <si>
    <t>消耗品费（安全帽）</t>
    <phoneticPr fontId="4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</si>
  <si>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9</t>
    </r>
    <r>
      <rPr>
        <sz val="11"/>
        <color theme="1"/>
        <rFont val="游ゴシック"/>
        <family val="2"/>
        <charset val="128"/>
        <scheme val="minor"/>
      </rPr>
      <t/>
    </r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</si>
  <si>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10</t>
    </r>
    <r>
      <rPr>
        <sz val="11"/>
        <color theme="1"/>
        <rFont val="游ゴシック"/>
        <family val="2"/>
        <charset val="128"/>
        <scheme val="minor"/>
      </rPr>
      <t/>
    </r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</si>
  <si>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11</t>
    </r>
    <r>
      <rPr>
        <sz val="11"/>
        <color theme="1"/>
        <rFont val="游ゴシック"/>
        <family val="2"/>
        <charset val="128"/>
        <scheme val="minor"/>
      </rPr>
      <t/>
    </r>
  </si>
  <si>
    <r>
      <t>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メイリオ"/>
        <family val="3"/>
        <charset val="128"/>
      </rPr>
      <t>(</t>
    </r>
    <r>
      <rPr>
        <sz val="11"/>
        <color theme="1"/>
        <rFont val="Microsoft YaHei"/>
        <family val="3"/>
        <charset val="134"/>
      </rPr>
      <t>福山通运</t>
    </r>
    <r>
      <rPr>
        <sz val="11"/>
        <color theme="1"/>
        <rFont val="メイリオ"/>
        <family val="3"/>
        <charset val="128"/>
      </rPr>
      <t>）</t>
    </r>
    <phoneticPr fontId="4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</si>
  <si>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12</t>
    </r>
    <r>
      <rPr>
        <sz val="11"/>
        <color theme="1"/>
        <rFont val="游ゴシック"/>
        <family val="2"/>
        <charset val="128"/>
        <scheme val="minor"/>
      </rPr>
      <t/>
    </r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</si>
  <si>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13</t>
    </r>
    <r>
      <rPr>
        <sz val="11"/>
        <color theme="1"/>
        <rFont val="游ゴシック"/>
        <family val="2"/>
        <charset val="128"/>
        <scheme val="minor"/>
      </rPr>
      <t/>
    </r>
  </si>
  <si>
    <r>
      <t>消耗品</t>
    </r>
    <r>
      <rPr>
        <sz val="11"/>
        <color theme="1"/>
        <rFont val="Microsoft YaHei"/>
        <family val="3"/>
        <charset val="134"/>
      </rPr>
      <t>费（包装用缓冲材）</t>
    </r>
    <phoneticPr fontId="4"/>
  </si>
  <si>
    <t>ラベル</t>
    <phoneticPr fontId="4"/>
  </si>
  <si>
    <r>
      <t>消耗品</t>
    </r>
    <r>
      <rPr>
        <sz val="11"/>
        <color theme="1"/>
        <rFont val="Microsoft YaHei"/>
        <family val="3"/>
        <charset val="134"/>
      </rPr>
      <t>费（标签）</t>
    </r>
    <phoneticPr fontId="4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</si>
  <si>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14</t>
    </r>
    <r>
      <rPr>
        <sz val="11"/>
        <color theme="1"/>
        <rFont val="游ゴシック"/>
        <family val="2"/>
        <charset val="128"/>
        <scheme val="minor"/>
      </rPr>
      <t/>
    </r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</si>
  <si>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15</t>
    </r>
    <r>
      <rPr>
        <sz val="11"/>
        <color theme="1"/>
        <rFont val="游ゴシック"/>
        <family val="2"/>
        <charset val="128"/>
        <scheme val="minor"/>
      </rPr>
      <t/>
    </r>
  </si>
  <si>
    <t>2023年3月17日納期 SM-149，150</t>
    <phoneticPr fontId="4"/>
  </si>
  <si>
    <r>
      <rPr>
        <sz val="11"/>
        <color rgb="FF000000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  <charset val="134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  <charset val="134"/>
      </rPr>
      <t>费</t>
    </r>
    <r>
      <rPr>
        <sz val="11"/>
        <color rgb="FF000000"/>
        <rFont val="Meiryo UI"/>
        <family val="3"/>
        <charset val="128"/>
      </rPr>
      <t>税(2023年3月17日納期 SM-149，150)</t>
    </r>
    <phoneticPr fontId="4"/>
  </si>
  <si>
    <t>交通費（張原1月～２月）</t>
    <rPh sb="0" eb="3">
      <t>コウツウヒ</t>
    </rPh>
    <rPh sb="4" eb="6">
      <t>チョウハラ</t>
    </rPh>
    <rPh sb="7" eb="8">
      <t>ガツ</t>
    </rPh>
    <rPh sb="10" eb="11">
      <t>ガツ</t>
    </rPh>
    <phoneticPr fontId="4"/>
  </si>
  <si>
    <t>張原</t>
    <rPh sb="0" eb="2">
      <t>チョウハラ</t>
    </rPh>
    <phoneticPr fontId="4"/>
  </si>
  <si>
    <t>利息</t>
    <rPh sb="0" eb="2">
      <t>リソク</t>
    </rPh>
    <phoneticPr fontId="1"/>
  </si>
  <si>
    <t>2022年1月請求</t>
    <phoneticPr fontId="4"/>
  </si>
  <si>
    <r>
      <t>其他</t>
    </r>
    <r>
      <rPr>
        <sz val="11"/>
        <color theme="1"/>
        <rFont val="Microsoft YaHei"/>
        <family val="3"/>
        <charset val="134"/>
      </rPr>
      <t>费用</t>
    </r>
    <phoneticPr fontId="4"/>
  </si>
  <si>
    <t>前田産業</t>
    <rPh sb="0" eb="4">
      <t>マエダサンギョウ</t>
    </rPh>
    <phoneticPr fontId="4"/>
  </si>
  <si>
    <t>2022年1月請求（2301-005-005）</t>
    <phoneticPr fontId="4"/>
  </si>
  <si>
    <t>2301-005-005</t>
    <phoneticPr fontId="4"/>
  </si>
  <si>
    <r>
      <t>付租</t>
    </r>
    <r>
      <rPr>
        <sz val="11"/>
        <rFont val="Microsoft YaHei"/>
        <family val="2"/>
        <charset val="134"/>
      </rPr>
      <t>赁费</t>
    </r>
    <r>
      <rPr>
        <sz val="11"/>
        <rFont val="Meiryo UI"/>
        <family val="3"/>
        <charset val="128"/>
      </rPr>
      <t>（打印机2月使用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  <charset val="134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用）</t>
    </r>
    <phoneticPr fontId="4"/>
  </si>
  <si>
    <r>
      <t>网</t>
    </r>
    <r>
      <rPr>
        <sz val="11"/>
        <rFont val="Microsoft YaHei"/>
        <family val="2"/>
        <charset val="134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YaHei"/>
        <family val="2"/>
        <charset val="134"/>
      </rPr>
      <t>费</t>
    </r>
    <r>
      <rPr>
        <sz val="11"/>
        <rFont val="ＭＳ Ｐゴシック"/>
        <family val="2"/>
        <charset val="128"/>
      </rPr>
      <t>1</t>
    </r>
    <r>
      <rPr>
        <sz val="11"/>
        <rFont val="ＭＳ Ｐゴシック"/>
        <family val="3"/>
        <charset val="128"/>
      </rPr>
      <t>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</si>
  <si>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（NTT1月）</t>
    </r>
    <phoneticPr fontId="4"/>
  </si>
  <si>
    <t>小口現金より入金</t>
    <rPh sb="0" eb="4">
      <t>ｺｸﾞﾁｹﾞﾝｷﾝ</t>
    </rPh>
    <rPh sb="6" eb="8">
      <t>ﾆｭｳｷﾝ</t>
    </rPh>
    <phoneticPr fontId="2" type="noConversion"/>
  </si>
  <si>
    <r>
      <t>2023-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メイリオ"/>
        <family val="3"/>
        <charset val="128"/>
      </rPr>
      <t>-</t>
    </r>
    <r>
      <rPr>
        <sz val="11"/>
        <color theme="1"/>
        <rFont val="Microsoft YaHei"/>
        <family val="3"/>
        <charset val="134"/>
      </rPr>
      <t>2④</t>
    </r>
    <phoneticPr fontId="4"/>
  </si>
  <si>
    <t>R2023-4-1</t>
    <phoneticPr fontId="4"/>
  </si>
  <si>
    <t>R2023-4-2</t>
  </si>
  <si>
    <t>R2023-4-3</t>
  </si>
  <si>
    <t>R2023-4-4</t>
  </si>
  <si>
    <t>R2023-4-5</t>
  </si>
  <si>
    <t>R2023-4-6</t>
  </si>
  <si>
    <t>富士インパルス</t>
    <rPh sb="0" eb="2">
      <t>フジ</t>
    </rPh>
    <phoneticPr fontId="4"/>
  </si>
  <si>
    <t>3月仕入材料費</t>
    <rPh sb="2" eb="4">
      <t>シイレ</t>
    </rPh>
    <rPh sb="4" eb="7">
      <t>ザイリョウヒ</t>
    </rPh>
    <phoneticPr fontId="4"/>
  </si>
  <si>
    <r>
      <rPr>
        <sz val="11"/>
        <color theme="1"/>
        <rFont val="Microsoft YaHei"/>
        <family val="2"/>
        <charset val="134"/>
      </rPr>
      <t>预付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款（富士3月）</t>
    </r>
    <phoneticPr fontId="4"/>
  </si>
  <si>
    <r>
      <t>付租</t>
    </r>
    <r>
      <rPr>
        <sz val="11"/>
        <rFont val="Microsoft YaHei"/>
        <family val="2"/>
        <charset val="134"/>
      </rPr>
      <t>赁费</t>
    </r>
    <r>
      <rPr>
        <sz val="11"/>
        <rFont val="Meiryo UI"/>
        <family val="3"/>
        <charset val="128"/>
      </rPr>
      <t>（打印机</t>
    </r>
    <r>
      <rPr>
        <sz val="11"/>
        <rFont val="Microsoft YaHei"/>
        <family val="3"/>
        <charset val="134"/>
      </rPr>
      <t>3</t>
    </r>
    <r>
      <rPr>
        <sz val="11"/>
        <rFont val="Meiryo UI"/>
        <family val="3"/>
        <charset val="128"/>
      </rPr>
      <t>月使用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  <charset val="134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用）</t>
    </r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</si>
  <si>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（佐川急便</t>
    </r>
    <r>
      <rPr>
        <sz val="11"/>
        <color rgb="FF000000"/>
        <rFont val="Microsoft YaHei"/>
        <family val="3"/>
        <charset val="134"/>
      </rPr>
      <t>2</t>
    </r>
    <r>
      <rPr>
        <sz val="11"/>
        <color rgb="FF000000"/>
        <rFont val="Meiryo UI"/>
        <family val="3"/>
        <charset val="128"/>
      </rPr>
      <t>月）</t>
    </r>
    <phoneticPr fontId="4"/>
  </si>
  <si>
    <r>
      <t>佐川急（</t>
    </r>
    <r>
      <rPr>
        <sz val="11"/>
        <rFont val="Microsoft JhengHei"/>
        <family val="2"/>
        <charset val="136"/>
      </rPr>
      <t>试</t>
    </r>
    <r>
      <rPr>
        <sz val="11"/>
        <rFont val="ＭＳ Ｐゴシック"/>
        <family val="3"/>
        <charset val="128"/>
      </rPr>
      <t>做代替品）2月</t>
    </r>
    <phoneticPr fontId="4"/>
  </si>
  <si>
    <t>2月仕入材料費</t>
    <rPh sb="2" eb="4">
      <t>シイレ</t>
    </rPh>
    <rPh sb="4" eb="7">
      <t>ザイリョウヒ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</si>
  <si>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</t>
    </r>
    <r>
      <rPr>
        <sz val="11"/>
        <color theme="1"/>
        <rFont val="Microsoft YaHei"/>
        <family val="3"/>
        <charset val="134"/>
      </rPr>
      <t>亲和</t>
    </r>
    <r>
      <rPr>
        <sz val="11"/>
        <color theme="1"/>
        <rFont val="Meiryo UI"/>
        <family val="3"/>
        <charset val="128"/>
      </rPr>
      <t>2月）</t>
    </r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</si>
  <si>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款（昭和</t>
    </r>
    <r>
      <rPr>
        <sz val="11"/>
        <color theme="1"/>
        <rFont val="Microsoft YaHei"/>
        <family val="3"/>
        <charset val="134"/>
      </rPr>
      <t>2</t>
    </r>
    <r>
      <rPr>
        <sz val="11"/>
        <color theme="1"/>
        <rFont val="Meiryo UI"/>
        <family val="3"/>
        <charset val="128"/>
      </rPr>
      <t>月）</t>
    </r>
    <phoneticPr fontId="4"/>
  </si>
  <si>
    <t>FEDEX</t>
    <phoneticPr fontId="4"/>
  </si>
  <si>
    <r>
      <t>付运</t>
    </r>
    <r>
      <rPr>
        <sz val="11"/>
        <color theme="1"/>
        <rFont val="Microsoft YaHei"/>
        <family val="2"/>
        <charset val="134"/>
      </rPr>
      <t>输费</t>
    </r>
    <r>
      <rPr>
        <sz val="11"/>
        <color theme="1"/>
        <rFont val="Meiryo UI"/>
        <family val="3"/>
        <charset val="128"/>
      </rPr>
      <t>（FEDEX2023年2月）</t>
    </r>
    <phoneticPr fontId="4"/>
  </si>
  <si>
    <t>輸送費用2月</t>
    <rPh sb="0" eb="2">
      <t>ユソウ</t>
    </rPh>
    <rPh sb="2" eb="4">
      <t>ヒヨウ</t>
    </rPh>
    <rPh sb="5" eb="6">
      <t>ガツ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</si>
  <si>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款（光和</t>
    </r>
    <r>
      <rPr>
        <sz val="11"/>
        <color theme="1"/>
        <rFont val="Microsoft YaHei"/>
        <family val="3"/>
        <charset val="134"/>
      </rPr>
      <t>2</t>
    </r>
    <r>
      <rPr>
        <sz val="11"/>
        <color theme="1"/>
        <rFont val="Meiryo UI"/>
        <family val="3"/>
        <charset val="128"/>
      </rPr>
      <t>月）</t>
    </r>
    <phoneticPr fontId="4"/>
  </si>
  <si>
    <t>㈱セルリムーバー</t>
    <phoneticPr fontId="4"/>
  </si>
  <si>
    <r>
      <rPr>
        <sz val="11"/>
        <color theme="1"/>
        <rFont val="Microsoft YaHei"/>
        <family val="2"/>
        <charset val="134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款（Cellremover2月）</t>
    </r>
    <phoneticPr fontId="4"/>
  </si>
  <si>
    <r>
      <t>付装卸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Meiryo UI"/>
        <family val="3"/>
        <charset val="128"/>
      </rPr>
      <t>（三井</t>
    </r>
    <r>
      <rPr>
        <sz val="11"/>
        <color theme="1"/>
        <rFont val="Microsoft JhengHei"/>
        <family val="2"/>
        <charset val="136"/>
      </rPr>
      <t>仓库</t>
    </r>
    <r>
      <rPr>
        <sz val="11"/>
        <color theme="1"/>
        <rFont val="Meiryo UI"/>
        <family val="2"/>
      </rPr>
      <t>2</t>
    </r>
    <r>
      <rPr>
        <sz val="11"/>
        <color theme="1"/>
        <rFont val="Meiryo UI"/>
        <family val="3"/>
        <charset val="128"/>
      </rPr>
      <t>月）</t>
    </r>
    <phoneticPr fontId="4"/>
  </si>
  <si>
    <r>
      <t>付运</t>
    </r>
    <r>
      <rPr>
        <sz val="11"/>
        <color theme="1"/>
        <rFont val="Microsoft YaHei"/>
        <family val="2"/>
        <charset val="134"/>
      </rPr>
      <t>输费</t>
    </r>
    <r>
      <rPr>
        <sz val="11"/>
        <color theme="1"/>
        <rFont val="Meiryo UI"/>
        <family val="3"/>
        <charset val="128"/>
      </rPr>
      <t>（</t>
    </r>
    <r>
      <rPr>
        <sz val="11"/>
        <color theme="1"/>
        <rFont val="Microsoft YaHei"/>
        <family val="2"/>
        <charset val="134"/>
      </rPr>
      <t>东</t>
    </r>
    <r>
      <rPr>
        <sz val="11"/>
        <color theme="1"/>
        <rFont val="Meiryo UI"/>
        <family val="3"/>
        <charset val="128"/>
      </rPr>
      <t>港2022年</t>
    </r>
    <r>
      <rPr>
        <sz val="11"/>
        <color theme="1"/>
        <rFont val="Microsoft YaHei"/>
        <family val="3"/>
        <charset val="134"/>
      </rPr>
      <t>2</t>
    </r>
    <r>
      <rPr>
        <sz val="11"/>
        <color theme="1"/>
        <rFont val="Meiryo UI"/>
        <family val="3"/>
        <charset val="128"/>
      </rPr>
      <t>月出口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Meiryo UI"/>
        <family val="3"/>
        <charset val="128"/>
      </rPr>
      <t>用ST-00</t>
    </r>
    <r>
      <rPr>
        <sz val="11"/>
        <color theme="1"/>
        <rFont val="Microsoft YaHei"/>
        <family val="3"/>
        <charset val="134"/>
      </rPr>
      <t>53</t>
    </r>
    <r>
      <rPr>
        <sz val="11"/>
        <color theme="1"/>
        <rFont val="Meiryo UI"/>
        <family val="3"/>
        <charset val="128"/>
      </rPr>
      <t>,</t>
    </r>
    <r>
      <rPr>
        <sz val="11"/>
        <color theme="1"/>
        <rFont val="Microsoft YaHei"/>
        <family val="3"/>
        <charset val="134"/>
      </rPr>
      <t>54</t>
    </r>
    <r>
      <rPr>
        <sz val="11"/>
        <color theme="1"/>
        <rFont val="Meiryo UI"/>
        <family val="3"/>
        <charset val="128"/>
      </rPr>
      <t>）</t>
    </r>
    <phoneticPr fontId="4"/>
  </si>
  <si>
    <t>2023年2月輸出費用ST-0053,54</t>
    <rPh sb="4" eb="5">
      <t>ネン</t>
    </rPh>
    <rPh sb="6" eb="7">
      <t>ガツ</t>
    </rPh>
    <rPh sb="7" eb="9">
      <t>ユシュツ</t>
    </rPh>
    <rPh sb="9" eb="11">
      <t>ヒヨウ</t>
    </rPh>
    <phoneticPr fontId="4"/>
  </si>
  <si>
    <t>2023年2月デバン作業料</t>
    <rPh sb="4" eb="5">
      <t>ネン</t>
    </rPh>
    <rPh sb="10" eb="13">
      <t>サギョウリョウ</t>
    </rPh>
    <phoneticPr fontId="4"/>
  </si>
  <si>
    <r>
      <t>付运</t>
    </r>
    <r>
      <rPr>
        <sz val="11"/>
        <color theme="1"/>
        <rFont val="Microsoft YaHei"/>
        <family val="2"/>
        <charset val="134"/>
      </rPr>
      <t>输费</t>
    </r>
    <r>
      <rPr>
        <sz val="11"/>
        <color theme="1"/>
        <rFont val="Meiryo UI"/>
        <family val="3"/>
        <charset val="128"/>
      </rPr>
      <t>（</t>
    </r>
    <r>
      <rPr>
        <sz val="11"/>
        <color theme="1"/>
        <rFont val="Microsoft YaHei"/>
        <family val="2"/>
        <charset val="134"/>
      </rPr>
      <t>东</t>
    </r>
    <r>
      <rPr>
        <sz val="11"/>
        <color theme="1"/>
        <rFont val="Meiryo UI"/>
        <family val="3"/>
        <charset val="128"/>
      </rPr>
      <t>港2022年12月出口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Meiryo UI"/>
        <family val="3"/>
        <charset val="128"/>
      </rPr>
      <t>用ST-0050）</t>
    </r>
    <phoneticPr fontId="4"/>
  </si>
  <si>
    <t>ヤマト運輸㈱2月</t>
    <phoneticPr fontId="4"/>
  </si>
  <si>
    <r>
      <t>付快</t>
    </r>
    <r>
      <rPr>
        <sz val="11"/>
        <color theme="1"/>
        <rFont val="Microsoft YaHei"/>
        <family val="2"/>
        <charset val="134"/>
      </rPr>
      <t>递费</t>
    </r>
    <r>
      <rPr>
        <sz val="11"/>
        <color theme="1"/>
        <rFont val="Meiryo UI"/>
        <family val="3"/>
        <charset val="128"/>
      </rPr>
      <t>（大和运</t>
    </r>
    <r>
      <rPr>
        <sz val="11"/>
        <color theme="1"/>
        <rFont val="Microsoft YaHei"/>
        <family val="2"/>
        <charset val="134"/>
      </rPr>
      <t>输</t>
    </r>
    <r>
      <rPr>
        <sz val="11"/>
        <color theme="1"/>
        <rFont val="Meiryo UI"/>
        <family val="3"/>
        <charset val="128"/>
      </rPr>
      <t>2月）</t>
    </r>
    <phoneticPr fontId="4"/>
  </si>
  <si>
    <t>朝日興業㈱</t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</si>
  <si>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款（朝日興業2月）</t>
    </r>
    <phoneticPr fontId="4"/>
  </si>
  <si>
    <t>2月運賃</t>
    <rPh sb="1" eb="2">
      <t>ガツ</t>
    </rPh>
    <rPh sb="2" eb="4">
      <t>ウンチン</t>
    </rPh>
    <phoneticPr fontId="4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</si>
  <si>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Meiryo UI"/>
        <family val="3"/>
        <charset val="128"/>
      </rPr>
      <t>（信州名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Meiryo UI"/>
        <family val="3"/>
        <charset val="128"/>
      </rPr>
      <t>2023年2</t>
    </r>
    <r>
      <rPr>
        <sz val="11"/>
        <color rgb="FF000000"/>
        <rFont val="Microsoft YaHei"/>
        <family val="2"/>
      </rPr>
      <t>月）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</si>
</sst>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);[Red]\(#,##0\)"/>
    <numFmt numFmtId="177" formatCode="0_);[Red]\(0\)"/>
    <numFmt numFmtId="178" formatCode="yyyy&quot;年&quot;m&quot;月&quot;d&quot;日&quot;;@"/>
    <numFmt numFmtId="179" formatCode="m&quot;月&quot;d&quot;日&quot;;@"/>
    <numFmt numFmtId="180" formatCode="&quot;¥&quot;#,##0_);[Red]\(&quot;¥&quot;#,##0\)"/>
  </numFmts>
  <fonts count="4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icrosoft JhengHei"/>
      <family val="2"/>
      <charset val="136"/>
    </font>
    <font>
      <sz val="11"/>
      <color theme="1"/>
      <name val="FangSong"/>
      <family val="3"/>
      <charset val="128"/>
    </font>
    <font>
      <sz val="9"/>
      <name val="游ゴシック"/>
      <family val="3"/>
      <charset val="134"/>
      <scheme val="minor"/>
    </font>
    <font>
      <sz val="11"/>
      <color theme="1"/>
      <name val="游ゴシック Light"/>
      <family val="3"/>
      <charset val="134"/>
    </font>
    <font>
      <sz val="11"/>
      <color theme="1"/>
      <name val="游ゴシック Light"/>
      <family val="3"/>
      <charset val="128"/>
    </font>
    <font>
      <sz val="11"/>
      <color theme="1"/>
      <name val="游ゴシック Light"/>
      <family val="2"/>
      <charset val="128"/>
    </font>
    <font>
      <sz val="11"/>
      <color theme="1"/>
      <name val="游ゴシック Light"/>
      <family val="2"/>
      <charset val="136"/>
    </font>
    <font>
      <sz val="11"/>
      <color theme="1"/>
      <name val="ＭＳ Ｐゴシック"/>
      <family val="2"/>
      <charset val="136"/>
    </font>
    <font>
      <sz val="11"/>
      <color theme="1"/>
      <name val="Microsoft YaHei"/>
      <family val="3"/>
      <charset val="134"/>
    </font>
    <font>
      <sz val="11"/>
      <color theme="1"/>
      <name val="游ゴシック"/>
      <family val="2"/>
      <charset val="128"/>
    </font>
    <font>
      <i/>
      <strike/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Microsoft YaHei"/>
      <family val="2"/>
      <charset val="134"/>
    </font>
    <font>
      <sz val="11"/>
      <color theme="1"/>
      <name val="ＭＳ Ｐゴシック"/>
      <family val="2"/>
      <charset val="134"/>
    </font>
    <font>
      <sz val="11"/>
      <color theme="1"/>
      <name val="Meiryo UI"/>
      <family val="3"/>
      <charset val="128"/>
    </font>
    <font>
      <sz val="11"/>
      <color rgb="FF000000"/>
      <name val="Microsoft YaHei"/>
      <family val="2"/>
    </font>
    <font>
      <sz val="11"/>
      <color rgb="FF000000"/>
      <name val="Meiryo UI"/>
      <family val="3"/>
      <charset val="128"/>
    </font>
    <font>
      <sz val="11"/>
      <color rgb="FF000000"/>
      <name val="Microsoft YaHei"/>
      <family val="3"/>
      <charset val="134"/>
    </font>
    <font>
      <sz val="11"/>
      <name val="Microsoft JhengHei"/>
      <family val="2"/>
      <charset val="136"/>
    </font>
    <font>
      <sz val="11"/>
      <name val="Meiryo UI"/>
      <family val="3"/>
      <charset val="128"/>
    </font>
    <font>
      <sz val="11"/>
      <name val="Microsoft YaHei"/>
      <family val="3"/>
      <charset val="134"/>
    </font>
    <font>
      <sz val="11"/>
      <color rgb="FF000000"/>
      <name val="ＭＳ Ｐゴシック"/>
      <family val="3"/>
      <charset val="128"/>
    </font>
    <font>
      <sz val="11"/>
      <color rgb="FF000000"/>
      <name val="Microsoft YaHei"/>
      <family val="2"/>
      <charset val="134"/>
    </font>
    <font>
      <sz val="11"/>
      <name val="ＭＳ Ｐゴシック"/>
      <family val="2"/>
      <charset val="128"/>
    </font>
    <font>
      <sz val="11"/>
      <name val="Microsoft YaHei"/>
      <family val="2"/>
      <charset val="134"/>
    </font>
    <font>
      <sz val="11"/>
      <color theme="1"/>
      <name val="Microsoft YaHei"/>
      <family val="2"/>
    </font>
    <font>
      <sz val="12"/>
      <color theme="1"/>
      <name val="Microsoft YaHei"/>
      <family val="2"/>
      <charset val="134"/>
    </font>
    <font>
      <sz val="11"/>
      <color theme="1"/>
      <name val="Meiryo UI"/>
      <family val="2"/>
      <charset val="136"/>
    </font>
    <font>
      <sz val="11"/>
      <color theme="1"/>
      <name val="Meiryo UI"/>
      <family val="2"/>
      <charset val="134"/>
    </font>
    <font>
      <sz val="11"/>
      <color rgb="FF000000"/>
      <name val="Microsoft YaHei"/>
      <family val="2"/>
      <charset val="134"/>
    </font>
    <font>
      <sz val="11"/>
      <color rgb="FF000000"/>
      <name val="Microsoft JhengHei"/>
      <family val="2"/>
      <charset val="136"/>
    </font>
    <font>
      <sz val="11"/>
      <color rgb="FF000000"/>
      <name val="Meiryo UI"/>
      <family val="2"/>
      <charset val="136"/>
    </font>
    <font>
      <sz val="11"/>
      <color theme="1"/>
      <name val="Meiryo UI"/>
      <family val="2"/>
      <charset val="128"/>
    </font>
    <font>
      <sz val="11"/>
      <color rgb="FF000000"/>
      <name val="游ゴシック"/>
      <family val="2"/>
      <charset val="128"/>
    </font>
    <font>
      <sz val="11"/>
      <color rgb="FF000000"/>
      <name val="ＭＳ Ｐゴシック"/>
      <family val="2"/>
      <charset val="134"/>
    </font>
    <font>
      <sz val="12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color theme="1"/>
      <name val="メイリオ"/>
      <family val="3"/>
      <charset val="134"/>
    </font>
    <font>
      <sz val="11"/>
      <color theme="1"/>
      <name val="Meiryo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vertical="center" shrinkToFit="1"/>
    </xf>
    <xf numFmtId="38" fontId="3" fillId="0" borderId="0" xfId="1" applyFont="1">
      <alignment vertical="center"/>
    </xf>
    <xf numFmtId="0" fontId="13" fillId="0" borderId="1" xfId="0" applyFont="1" applyBorder="1">
      <alignment vertical="center"/>
    </xf>
    <xf numFmtId="38" fontId="3" fillId="3" borderId="7" xfId="1" applyFont="1" applyFill="1" applyBorder="1" applyAlignment="1">
      <alignment vertical="center"/>
    </xf>
    <xf numFmtId="177" fontId="3" fillId="0" borderId="7" xfId="0" applyNumberFormat="1" applyFont="1" applyBorder="1">
      <alignment vertical="center"/>
    </xf>
    <xf numFmtId="38" fontId="3" fillId="0" borderId="7" xfId="0" applyNumberFormat="1" applyFont="1" applyBorder="1">
      <alignment vertical="center"/>
    </xf>
    <xf numFmtId="177" fontId="3" fillId="0" borderId="7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>
      <alignment vertical="center"/>
    </xf>
    <xf numFmtId="38" fontId="3" fillId="2" borderId="7" xfId="0" applyNumberFormat="1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0" borderId="7" xfId="0" applyFont="1" applyBorder="1">
      <alignment vertical="center"/>
    </xf>
    <xf numFmtId="38" fontId="3" fillId="0" borderId="7" xfId="1" applyFont="1" applyBorder="1" applyAlignment="1">
      <alignment vertical="center"/>
    </xf>
    <xf numFmtId="179" fontId="3" fillId="0" borderId="7" xfId="0" applyNumberFormat="1" applyFont="1" applyBorder="1">
      <alignment vertical="center"/>
    </xf>
    <xf numFmtId="56" fontId="3" fillId="0" borderId="7" xfId="0" applyNumberFormat="1" applyFont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5" fillId="0" borderId="0" xfId="0" applyFont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3" fontId="3" fillId="0" borderId="3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55" fontId="3" fillId="0" borderId="5" xfId="0" applyNumberFormat="1" applyFont="1" applyBorder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>
      <alignment vertical="center"/>
    </xf>
    <xf numFmtId="0" fontId="12" fillId="0" borderId="3" xfId="0" applyFont="1" applyBorder="1" applyAlignment="1">
      <alignment vertical="center" shrinkToFit="1"/>
    </xf>
    <xf numFmtId="3" fontId="16" fillId="0" borderId="3" xfId="0" applyNumberFormat="1" applyFont="1" applyBorder="1">
      <alignment vertical="center"/>
    </xf>
    <xf numFmtId="0" fontId="16" fillId="0" borderId="3" xfId="0" applyFont="1" applyBorder="1">
      <alignment vertical="center"/>
    </xf>
    <xf numFmtId="55" fontId="16" fillId="0" borderId="5" xfId="0" applyNumberFormat="1" applyFont="1" applyBorder="1">
      <alignment vertical="center"/>
    </xf>
    <xf numFmtId="3" fontId="16" fillId="2" borderId="3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80" fontId="3" fillId="0" borderId="0" xfId="0" applyNumberFormat="1" applyFont="1">
      <alignment vertical="center"/>
    </xf>
    <xf numFmtId="180" fontId="3" fillId="0" borderId="8" xfId="0" applyNumberFormat="1" applyFont="1" applyBorder="1" applyAlignment="1">
      <alignment horizontal="center" vertical="center"/>
    </xf>
    <xf numFmtId="180" fontId="3" fillId="0" borderId="7" xfId="1" applyNumberFormat="1" applyFont="1" applyBorder="1" applyAlignment="1">
      <alignment vertical="center"/>
    </xf>
    <xf numFmtId="180" fontId="3" fillId="0" borderId="7" xfId="0" applyNumberFormat="1" applyFont="1" applyBorder="1">
      <alignment vertical="center"/>
    </xf>
    <xf numFmtId="180" fontId="3" fillId="0" borderId="6" xfId="0" applyNumberFormat="1" applyFont="1" applyBorder="1">
      <alignment vertical="center"/>
    </xf>
    <xf numFmtId="0" fontId="3" fillId="0" borderId="9" xfId="0" applyFont="1" applyBorder="1" applyAlignment="1">
      <alignment vertical="center" shrinkToFit="1"/>
    </xf>
    <xf numFmtId="3" fontId="3" fillId="0" borderId="5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6" fillId="6" borderId="4" xfId="0" applyFont="1" applyFill="1" applyBorder="1">
      <alignment vertical="center"/>
    </xf>
    <xf numFmtId="0" fontId="17" fillId="0" borderId="0" xfId="0" applyFont="1">
      <alignment vertical="center"/>
    </xf>
    <xf numFmtId="0" fontId="13" fillId="0" borderId="0" xfId="0" applyFont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7" xfId="0" quotePrefix="1" applyNumberFormat="1" applyFont="1" applyBorder="1">
      <alignment vertical="center"/>
    </xf>
    <xf numFmtId="0" fontId="18" fillId="0" borderId="3" xfId="0" applyFont="1" applyBorder="1" applyAlignment="1">
      <alignment vertical="center" shrinkToFit="1"/>
    </xf>
    <xf numFmtId="0" fontId="30" fillId="0" borderId="1" xfId="0" applyFont="1" applyBorder="1">
      <alignment vertical="center"/>
    </xf>
    <xf numFmtId="55" fontId="3" fillId="0" borderId="0" xfId="0" applyNumberFormat="1" applyFont="1">
      <alignment vertical="center"/>
    </xf>
    <xf numFmtId="0" fontId="12" fillId="0" borderId="0" xfId="0" applyFont="1" applyAlignment="1">
      <alignment vertical="center" shrinkToFit="1"/>
    </xf>
    <xf numFmtId="3" fontId="3" fillId="0" borderId="0" xfId="0" applyNumberFormat="1" applyFont="1">
      <alignment vertical="center"/>
    </xf>
    <xf numFmtId="56" fontId="3" fillId="0" borderId="6" xfId="0" applyNumberFormat="1" applyFont="1" applyBorder="1">
      <alignment vertical="center"/>
    </xf>
    <xf numFmtId="178" fontId="3" fillId="0" borderId="6" xfId="0" applyNumberFormat="1" applyFont="1" applyBorder="1">
      <alignment vertical="center"/>
    </xf>
    <xf numFmtId="14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38" fontId="3" fillId="0" borderId="6" xfId="0" applyNumberFormat="1" applyFont="1" applyBorder="1">
      <alignment vertical="center"/>
    </xf>
    <xf numFmtId="38" fontId="3" fillId="0" borderId="6" xfId="1" applyFont="1" applyBorder="1" applyAlignment="1">
      <alignment vertical="center"/>
    </xf>
    <xf numFmtId="177" fontId="3" fillId="0" borderId="6" xfId="0" applyNumberFormat="1" applyFont="1" applyBorder="1">
      <alignment vertical="center"/>
    </xf>
    <xf numFmtId="38" fontId="3" fillId="3" borderId="6" xfId="1" applyFont="1" applyFill="1" applyBorder="1" applyAlignment="1">
      <alignment vertical="center"/>
    </xf>
    <xf numFmtId="0" fontId="3" fillId="3" borderId="6" xfId="0" applyFont="1" applyFill="1" applyBorder="1">
      <alignment vertical="center"/>
    </xf>
    <xf numFmtId="38" fontId="3" fillId="2" borderId="6" xfId="0" applyNumberFormat="1" applyFont="1" applyFill="1" applyBorder="1">
      <alignment vertical="center"/>
    </xf>
    <xf numFmtId="0" fontId="32" fillId="0" borderId="10" xfId="0" applyFont="1" applyBorder="1">
      <alignment vertical="center"/>
    </xf>
    <xf numFmtId="38" fontId="12" fillId="0" borderId="0" xfId="1" applyFont="1" applyAlignment="1">
      <alignment vertical="center" shrinkToFit="1"/>
    </xf>
    <xf numFmtId="0" fontId="33" fillId="0" borderId="10" xfId="0" applyFont="1" applyBorder="1">
      <alignment vertical="center"/>
    </xf>
    <xf numFmtId="56" fontId="0" fillId="0" borderId="0" xfId="0" applyNumberFormat="1">
      <alignment vertical="center"/>
    </xf>
    <xf numFmtId="0" fontId="26" fillId="0" borderId="3" xfId="0" applyFont="1" applyBorder="1">
      <alignment vertical="center"/>
    </xf>
    <xf numFmtId="0" fontId="34" fillId="0" borderId="10" xfId="0" applyFont="1" applyBorder="1">
      <alignment vertical="center"/>
    </xf>
    <xf numFmtId="0" fontId="21" fillId="0" borderId="10" xfId="0" applyFont="1" applyBorder="1">
      <alignment vertical="center"/>
    </xf>
    <xf numFmtId="0" fontId="36" fillId="0" borderId="10" xfId="0" applyFont="1" applyBorder="1">
      <alignment vertical="center"/>
    </xf>
    <xf numFmtId="0" fontId="37" fillId="0" borderId="10" xfId="0" applyFont="1" applyBorder="1">
      <alignment vertical="center"/>
    </xf>
    <xf numFmtId="0" fontId="19" fillId="0" borderId="3" xfId="0" applyFont="1" applyBorder="1">
      <alignment vertical="center"/>
    </xf>
    <xf numFmtId="0" fontId="13" fillId="0" borderId="10" xfId="0" applyFont="1" applyBorder="1">
      <alignment vertical="center"/>
    </xf>
    <xf numFmtId="0" fontId="39" fillId="0" borderId="3" xfId="0" applyFont="1" applyBorder="1">
      <alignment vertical="center"/>
    </xf>
    <xf numFmtId="0" fontId="41" fillId="0" borderId="0" xfId="0" applyFont="1">
      <alignment vertical="center"/>
    </xf>
    <xf numFmtId="0" fontId="41" fillId="0" borderId="1" xfId="0" applyFont="1" applyBorder="1" applyAlignment="1">
      <alignment vertical="center" shrinkToFit="1"/>
    </xf>
    <xf numFmtId="0" fontId="41" fillId="0" borderId="1" xfId="0" applyFont="1" applyBorder="1">
      <alignment vertical="center"/>
    </xf>
    <xf numFmtId="0" fontId="4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176" fontId="41" fillId="0" borderId="1" xfId="1" applyNumberFormat="1" applyFont="1" applyBorder="1">
      <alignment vertical="center"/>
    </xf>
    <xf numFmtId="38" fontId="41" fillId="0" borderId="1" xfId="1" applyFont="1" applyBorder="1">
      <alignment vertical="center"/>
    </xf>
    <xf numFmtId="14" fontId="41" fillId="0" borderId="1" xfId="0" quotePrefix="1" applyNumberFormat="1" applyFont="1" applyBorder="1">
      <alignment vertical="center"/>
    </xf>
    <xf numFmtId="56" fontId="41" fillId="0" borderId="0" xfId="0" applyNumberFormat="1" applyFont="1">
      <alignment vertical="center"/>
    </xf>
    <xf numFmtId="38" fontId="41" fillId="0" borderId="1" xfId="1" applyFont="1" applyFill="1" applyBorder="1">
      <alignment vertical="center"/>
    </xf>
    <xf numFmtId="49" fontId="41" fillId="0" borderId="1" xfId="0" applyNumberFormat="1" applyFont="1" applyBorder="1">
      <alignment vertical="center"/>
    </xf>
    <xf numFmtId="0" fontId="41" fillId="0" borderId="1" xfId="0" applyFont="1" applyBorder="1" applyAlignment="1">
      <alignment vertical="center" wrapText="1"/>
    </xf>
    <xf numFmtId="38" fontId="41" fillId="4" borderId="1" xfId="1" applyFont="1" applyFill="1" applyBorder="1">
      <alignment vertical="center"/>
    </xf>
    <xf numFmtId="176" fontId="41" fillId="0" borderId="1" xfId="1" applyNumberFormat="1" applyFont="1" applyFill="1" applyBorder="1">
      <alignment vertical="center"/>
    </xf>
    <xf numFmtId="0" fontId="43" fillId="0" borderId="1" xfId="0" applyFont="1" applyBorder="1">
      <alignment vertical="center"/>
    </xf>
    <xf numFmtId="0" fontId="41" fillId="0" borderId="0" xfId="0" applyFont="1" applyAlignment="1">
      <alignment vertical="center" shrinkToFit="1"/>
    </xf>
    <xf numFmtId="176" fontId="41" fillId="0" borderId="0" xfId="1" applyNumberFormat="1" applyFont="1" applyBorder="1">
      <alignment vertical="center"/>
    </xf>
    <xf numFmtId="38" fontId="41" fillId="0" borderId="0" xfId="1" applyFont="1" applyFill="1" applyBorder="1">
      <alignment vertical="center"/>
    </xf>
    <xf numFmtId="176" fontId="41" fillId="0" borderId="0" xfId="1" applyNumberFormat="1" applyFont="1" applyFill="1" applyBorder="1">
      <alignment vertical="center"/>
    </xf>
    <xf numFmtId="49" fontId="41" fillId="0" borderId="0" xfId="0" applyNumberFormat="1" applyFont="1">
      <alignment vertical="center"/>
    </xf>
    <xf numFmtId="176" fontId="41" fillId="0" borderId="0" xfId="1" applyNumberFormat="1" applyFont="1">
      <alignment vertical="center"/>
    </xf>
    <xf numFmtId="38" fontId="41" fillId="0" borderId="0" xfId="1" applyFont="1">
      <alignment vertical="center"/>
    </xf>
    <xf numFmtId="0" fontId="44" fillId="0" borderId="1" xfId="0" applyFont="1" applyBorder="1">
      <alignment vertical="center"/>
    </xf>
    <xf numFmtId="55" fontId="3" fillId="0" borderId="3" xfId="0" applyNumberFormat="1" applyFont="1" applyBorder="1">
      <alignment vertical="center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6" fontId="41" fillId="0" borderId="1" xfId="0" applyNumberFormat="1" applyFont="1" applyBorder="1" applyAlignment="1">
      <alignment horizontal="center" vertical="center" wrapText="1"/>
    </xf>
    <xf numFmtId="176" fontId="41" fillId="0" borderId="1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49" fontId="4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62"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</dxfs>
  <tableStyles count="0" defaultTableStyle="TableStyleMedium2" defaultPivotStyle="PivotStyleLight16"/>
  <colors>
    <mruColors>
      <color rgb="FFFFDDDE"/>
      <color rgb="FFFFE5E6"/>
      <color rgb="FFFFF8E5"/>
      <color rgb="FFFFD9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0D13-1D9E-47EF-A914-B93C80776891}">
  <sheetPr codeName="Sheet1">
    <pageSetUpPr fitToPage="1"/>
  </sheetPr>
  <dimension ref="A1:Q259"/>
  <sheetViews>
    <sheetView view="pageBreakPreview" zoomScale="106" zoomScaleNormal="85" zoomScaleSheetLayoutView="106" workbookViewId="0">
      <pane xSplit="3" ySplit="3" topLeftCell="G237" activePane="bottomRight" state="frozen"/>
      <selection pane="topRight" activeCell="D1" sqref="D1"/>
      <selection pane="bottomLeft" activeCell="A4" sqref="A4"/>
      <selection pane="bottomRight" activeCell="J244" sqref="J244"/>
    </sheetView>
  </sheetViews>
  <sheetFormatPr defaultColWidth="7.875" defaultRowHeight="18.75" x14ac:dyDescent="0.4"/>
  <cols>
    <col min="1" max="1" width="4.125" style="97" bestFit="1" customWidth="1"/>
    <col min="2" max="2" width="6.375" style="81" bestFit="1" customWidth="1"/>
    <col min="3" max="3" width="5.125" style="81" customWidth="1"/>
    <col min="4" max="4" width="3.5" style="81" customWidth="1"/>
    <col min="5" max="5" width="13" style="81" customWidth="1"/>
    <col min="6" max="6" width="38" style="81" bestFit="1" customWidth="1"/>
    <col min="7" max="7" width="41.5" style="81" bestFit="1" customWidth="1"/>
    <col min="8" max="8" width="10.25" style="102" bestFit="1" customWidth="1"/>
    <col min="9" max="9" width="9.5" style="103" bestFit="1" customWidth="1"/>
    <col min="10" max="10" width="10.25" style="102" bestFit="1" customWidth="1"/>
    <col min="11" max="11" width="12.625" style="101" bestFit="1" customWidth="1"/>
    <col min="12" max="12" width="6.5" style="101" hidden="1" customWidth="1"/>
    <col min="13" max="13" width="7.25" style="81" customWidth="1"/>
    <col min="14" max="15" width="7.875" style="81"/>
    <col min="16" max="16" width="9" style="81" bestFit="1" customWidth="1"/>
    <col min="17" max="16372" width="7.875" style="81"/>
    <col min="16373" max="16384" width="7.25" style="81" customWidth="1"/>
  </cols>
  <sheetData>
    <row r="1" spans="1:17" ht="24.75" customHeight="1" x14ac:dyDescent="0.4">
      <c r="A1" s="110" t="s">
        <v>1057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7" ht="13.5" customHeight="1" x14ac:dyDescent="0.4">
      <c r="A2" s="82"/>
      <c r="B2" s="83">
        <v>2022</v>
      </c>
      <c r="C2" s="83" t="s">
        <v>0</v>
      </c>
      <c r="D2" s="83" t="s">
        <v>1</v>
      </c>
      <c r="E2" s="114" t="s">
        <v>2</v>
      </c>
      <c r="F2" s="114"/>
      <c r="G2" s="84"/>
      <c r="H2" s="111" t="s">
        <v>1058</v>
      </c>
      <c r="I2" s="113" t="s">
        <v>1059</v>
      </c>
      <c r="J2" s="112" t="s">
        <v>1060</v>
      </c>
      <c r="K2" s="115" t="s">
        <v>3</v>
      </c>
      <c r="L2" s="115" t="s">
        <v>1061</v>
      </c>
      <c r="M2" s="114" t="s">
        <v>1062</v>
      </c>
      <c r="N2" s="106" t="s">
        <v>4</v>
      </c>
      <c r="O2" s="85" t="s">
        <v>5</v>
      </c>
      <c r="P2" s="108" t="s">
        <v>6</v>
      </c>
      <c r="Q2" s="81" t="s">
        <v>7</v>
      </c>
    </row>
    <row r="3" spans="1:17" x14ac:dyDescent="0.4">
      <c r="A3" s="82" t="s">
        <v>8</v>
      </c>
      <c r="B3" s="84" t="s">
        <v>9</v>
      </c>
      <c r="C3" s="84" t="s">
        <v>10</v>
      </c>
      <c r="D3" s="84"/>
      <c r="E3" s="83" t="s">
        <v>11</v>
      </c>
      <c r="F3" s="83" t="s">
        <v>12</v>
      </c>
      <c r="G3" s="83" t="s">
        <v>1063</v>
      </c>
      <c r="H3" s="112"/>
      <c r="I3" s="114"/>
      <c r="J3" s="112"/>
      <c r="K3" s="115"/>
      <c r="L3" s="115"/>
      <c r="M3" s="114"/>
      <c r="N3" s="107"/>
      <c r="O3" s="86"/>
      <c r="P3" s="109"/>
    </row>
    <row r="4" spans="1:17" x14ac:dyDescent="0.4">
      <c r="A4" s="82">
        <f>ROW()-3</f>
        <v>1</v>
      </c>
      <c r="B4" s="83">
        <v>1</v>
      </c>
      <c r="C4" s="83">
        <v>18</v>
      </c>
      <c r="D4" s="83"/>
      <c r="E4" s="83" t="s">
        <v>1064</v>
      </c>
      <c r="F4" s="82" t="s">
        <v>13</v>
      </c>
      <c r="G4" s="83" t="s">
        <v>1065</v>
      </c>
      <c r="H4" s="87">
        <v>500000</v>
      </c>
      <c r="I4" s="88"/>
      <c r="J4" s="87">
        <v>503933</v>
      </c>
      <c r="K4" s="89"/>
      <c r="L4" s="89"/>
      <c r="M4" s="83"/>
      <c r="P4" s="90"/>
    </row>
    <row r="5" spans="1:17" x14ac:dyDescent="0.4">
      <c r="A5" s="82">
        <f t="shared" ref="A5:A68" si="0">ROW()-3</f>
        <v>2</v>
      </c>
      <c r="B5" s="83">
        <v>1</v>
      </c>
      <c r="C5" s="83">
        <v>18</v>
      </c>
      <c r="D5" s="83"/>
      <c r="E5" s="83"/>
      <c r="F5" s="82" t="s">
        <v>14</v>
      </c>
      <c r="G5" s="83" t="s">
        <v>1066</v>
      </c>
      <c r="H5" s="87"/>
      <c r="I5" s="88">
        <v>460693</v>
      </c>
      <c r="J5" s="87">
        <f t="shared" ref="J5:J72" si="1">H5+J4-I5</f>
        <v>43240</v>
      </c>
      <c r="K5" s="89" t="s">
        <v>15</v>
      </c>
      <c r="L5" s="89"/>
      <c r="M5" s="83"/>
      <c r="N5" s="81" t="s">
        <v>16</v>
      </c>
      <c r="P5" s="90">
        <v>44620</v>
      </c>
    </row>
    <row r="6" spans="1:17" x14ac:dyDescent="0.4">
      <c r="A6" s="82">
        <f t="shared" si="0"/>
        <v>3</v>
      </c>
      <c r="B6" s="83">
        <v>1</v>
      </c>
      <c r="C6" s="83">
        <v>18</v>
      </c>
      <c r="D6" s="83"/>
      <c r="E6" s="83" t="s">
        <v>1064</v>
      </c>
      <c r="F6" s="82" t="s">
        <v>17</v>
      </c>
      <c r="G6" s="83" t="s">
        <v>1067</v>
      </c>
      <c r="H6" s="87">
        <v>299626</v>
      </c>
      <c r="I6" s="88"/>
      <c r="J6" s="87">
        <f t="shared" si="1"/>
        <v>342866</v>
      </c>
      <c r="K6" s="89"/>
      <c r="L6" s="89"/>
      <c r="M6" s="83"/>
    </row>
    <row r="7" spans="1:17" x14ac:dyDescent="0.4">
      <c r="A7" s="82">
        <f t="shared" si="0"/>
        <v>4</v>
      </c>
      <c r="B7" s="83">
        <v>1</v>
      </c>
      <c r="C7" s="83">
        <v>21</v>
      </c>
      <c r="D7" s="83"/>
      <c r="E7" s="83" t="s">
        <v>18</v>
      </c>
      <c r="F7" s="83" t="s">
        <v>1068</v>
      </c>
      <c r="G7" s="83" t="s">
        <v>1069</v>
      </c>
      <c r="H7" s="87"/>
      <c r="I7" s="91">
        <v>15191</v>
      </c>
      <c r="J7" s="87">
        <f t="shared" si="1"/>
        <v>327675</v>
      </c>
      <c r="K7" s="89" t="s">
        <v>19</v>
      </c>
      <c r="L7" s="92"/>
      <c r="M7" s="83" t="s">
        <v>20</v>
      </c>
      <c r="N7" s="81" t="s">
        <v>16</v>
      </c>
      <c r="P7" s="90">
        <v>44620</v>
      </c>
    </row>
    <row r="8" spans="1:17" x14ac:dyDescent="0.4">
      <c r="A8" s="82">
        <f t="shared" si="0"/>
        <v>5</v>
      </c>
      <c r="B8" s="83">
        <v>1</v>
      </c>
      <c r="C8" s="83">
        <v>21</v>
      </c>
      <c r="D8" s="83"/>
      <c r="E8" s="83" t="s">
        <v>18</v>
      </c>
      <c r="F8" s="83" t="s">
        <v>1070</v>
      </c>
      <c r="G8" s="83" t="s">
        <v>1071</v>
      </c>
      <c r="H8" s="87"/>
      <c r="I8" s="91">
        <v>6156</v>
      </c>
      <c r="J8" s="87">
        <f t="shared" si="1"/>
        <v>321519</v>
      </c>
      <c r="K8" s="89" t="s">
        <v>21</v>
      </c>
      <c r="L8" s="92"/>
      <c r="M8" s="83" t="s">
        <v>22</v>
      </c>
      <c r="N8" s="81" t="s">
        <v>16</v>
      </c>
      <c r="P8" s="90">
        <v>44620</v>
      </c>
    </row>
    <row r="9" spans="1:17" x14ac:dyDescent="0.4">
      <c r="A9" s="82">
        <f t="shared" si="0"/>
        <v>6</v>
      </c>
      <c r="B9" s="83">
        <v>1</v>
      </c>
      <c r="C9" s="83">
        <v>21</v>
      </c>
      <c r="D9" s="83"/>
      <c r="E9" s="83" t="s">
        <v>18</v>
      </c>
      <c r="F9" s="83" t="s">
        <v>1072</v>
      </c>
      <c r="G9" s="83" t="s">
        <v>1073</v>
      </c>
      <c r="H9" s="87"/>
      <c r="I9" s="91">
        <v>15187</v>
      </c>
      <c r="J9" s="87">
        <f t="shared" si="1"/>
        <v>306332</v>
      </c>
      <c r="K9" s="89" t="s">
        <v>23</v>
      </c>
      <c r="L9" s="92"/>
      <c r="M9" s="83" t="s">
        <v>24</v>
      </c>
      <c r="N9" s="81" t="s">
        <v>16</v>
      </c>
      <c r="P9" s="90">
        <v>44620</v>
      </c>
    </row>
    <row r="10" spans="1:17" x14ac:dyDescent="0.4">
      <c r="A10" s="82">
        <f t="shared" si="0"/>
        <v>7</v>
      </c>
      <c r="B10" s="83">
        <v>1</v>
      </c>
      <c r="C10" s="83">
        <v>21</v>
      </c>
      <c r="D10" s="83"/>
      <c r="E10" s="83" t="s">
        <v>18</v>
      </c>
      <c r="F10" s="83" t="s">
        <v>1074</v>
      </c>
      <c r="G10" s="83" t="s">
        <v>1075</v>
      </c>
      <c r="H10" s="87"/>
      <c r="I10" s="91">
        <v>7209</v>
      </c>
      <c r="J10" s="87">
        <f t="shared" si="1"/>
        <v>299123</v>
      </c>
      <c r="K10" s="92" t="s">
        <v>25</v>
      </c>
      <c r="L10" s="92"/>
      <c r="M10" s="83" t="s">
        <v>26</v>
      </c>
      <c r="N10" s="81" t="s">
        <v>16</v>
      </c>
      <c r="P10" s="90">
        <v>44620</v>
      </c>
    </row>
    <row r="11" spans="1:17" x14ac:dyDescent="0.4">
      <c r="A11" s="82">
        <f t="shared" si="0"/>
        <v>8</v>
      </c>
      <c r="B11" s="83">
        <v>1</v>
      </c>
      <c r="C11" s="83">
        <v>21</v>
      </c>
      <c r="D11" s="83"/>
      <c r="E11" s="83" t="s">
        <v>27</v>
      </c>
      <c r="F11" s="83" t="s">
        <v>28</v>
      </c>
      <c r="G11" s="83" t="s">
        <v>1076</v>
      </c>
      <c r="H11" s="87"/>
      <c r="I11" s="91">
        <v>1990</v>
      </c>
      <c r="J11" s="87">
        <f t="shared" si="1"/>
        <v>297133</v>
      </c>
      <c r="K11" s="92" t="s">
        <v>29</v>
      </c>
      <c r="L11" s="92"/>
      <c r="M11" s="83" t="s">
        <v>24</v>
      </c>
      <c r="N11" s="81" t="s">
        <v>16</v>
      </c>
      <c r="P11" s="90">
        <v>44620</v>
      </c>
    </row>
    <row r="12" spans="1:17" x14ac:dyDescent="0.4">
      <c r="A12" s="82">
        <f t="shared" si="0"/>
        <v>9</v>
      </c>
      <c r="B12" s="83">
        <v>1</v>
      </c>
      <c r="C12" s="83">
        <v>21</v>
      </c>
      <c r="D12" s="83"/>
      <c r="E12" s="83" t="s">
        <v>30</v>
      </c>
      <c r="F12" s="93" t="s">
        <v>31</v>
      </c>
      <c r="G12" s="83" t="s">
        <v>32</v>
      </c>
      <c r="H12" s="87"/>
      <c r="I12" s="91">
        <v>10000</v>
      </c>
      <c r="J12" s="87">
        <f t="shared" si="1"/>
        <v>287133</v>
      </c>
      <c r="K12" s="92" t="s">
        <v>33</v>
      </c>
      <c r="L12" s="92"/>
      <c r="M12" s="83" t="s">
        <v>24</v>
      </c>
      <c r="N12" s="81" t="s">
        <v>16</v>
      </c>
      <c r="P12" s="90">
        <v>44620</v>
      </c>
    </row>
    <row r="13" spans="1:17" x14ac:dyDescent="0.4">
      <c r="A13" s="82">
        <f t="shared" si="0"/>
        <v>10</v>
      </c>
      <c r="B13" s="83">
        <v>1</v>
      </c>
      <c r="C13" s="83">
        <v>21</v>
      </c>
      <c r="D13" s="83"/>
      <c r="E13" s="83" t="s">
        <v>27</v>
      </c>
      <c r="F13" s="83" t="s">
        <v>34</v>
      </c>
      <c r="G13" s="83" t="s">
        <v>1077</v>
      </c>
      <c r="H13" s="87"/>
      <c r="I13" s="91">
        <v>1220</v>
      </c>
      <c r="J13" s="87">
        <f t="shared" si="1"/>
        <v>285913</v>
      </c>
      <c r="K13" s="92" t="s">
        <v>35</v>
      </c>
      <c r="L13" s="92"/>
      <c r="M13" s="83" t="s">
        <v>24</v>
      </c>
      <c r="N13" s="81" t="s">
        <v>16</v>
      </c>
      <c r="P13" s="90">
        <v>44620</v>
      </c>
    </row>
    <row r="14" spans="1:17" x14ac:dyDescent="0.4">
      <c r="A14" s="82">
        <f t="shared" si="0"/>
        <v>11</v>
      </c>
      <c r="B14" s="83">
        <v>1</v>
      </c>
      <c r="C14" s="83">
        <v>21</v>
      </c>
      <c r="D14" s="83"/>
      <c r="E14" s="83" t="s">
        <v>27</v>
      </c>
      <c r="F14" s="83" t="s">
        <v>36</v>
      </c>
      <c r="G14" s="83" t="s">
        <v>1078</v>
      </c>
      <c r="H14" s="87"/>
      <c r="I14" s="91">
        <v>3036</v>
      </c>
      <c r="J14" s="87">
        <f t="shared" si="1"/>
        <v>282877</v>
      </c>
      <c r="K14" s="92" t="s">
        <v>37</v>
      </c>
      <c r="L14" s="92"/>
      <c r="M14" s="83" t="s">
        <v>24</v>
      </c>
      <c r="N14" s="81" t="s">
        <v>16</v>
      </c>
      <c r="P14" s="90">
        <v>44620</v>
      </c>
    </row>
    <row r="15" spans="1:17" x14ac:dyDescent="0.4">
      <c r="A15" s="82">
        <f t="shared" si="0"/>
        <v>12</v>
      </c>
      <c r="B15" s="83">
        <v>1</v>
      </c>
      <c r="C15" s="83">
        <v>21</v>
      </c>
      <c r="D15" s="83"/>
      <c r="E15" s="83" t="s">
        <v>27</v>
      </c>
      <c r="F15" s="83" t="s">
        <v>38</v>
      </c>
      <c r="G15" s="83" t="s">
        <v>1079</v>
      </c>
      <c r="H15" s="87"/>
      <c r="I15" s="91">
        <v>554</v>
      </c>
      <c r="J15" s="87">
        <f t="shared" si="1"/>
        <v>282323</v>
      </c>
      <c r="K15" s="92" t="s">
        <v>39</v>
      </c>
      <c r="L15" s="92"/>
      <c r="M15" s="83" t="s">
        <v>24</v>
      </c>
      <c r="N15" s="81" t="s">
        <v>16</v>
      </c>
      <c r="P15" s="90">
        <v>44620</v>
      </c>
    </row>
    <row r="16" spans="1:17" x14ac:dyDescent="0.4">
      <c r="A16" s="82">
        <f t="shared" si="0"/>
        <v>13</v>
      </c>
      <c r="B16" s="83">
        <v>1</v>
      </c>
      <c r="C16" s="83">
        <v>21</v>
      </c>
      <c r="D16" s="83"/>
      <c r="E16" s="83" t="s">
        <v>40</v>
      </c>
      <c r="F16" s="83" t="s">
        <v>41</v>
      </c>
      <c r="G16" s="83" t="s">
        <v>1080</v>
      </c>
      <c r="H16" s="87"/>
      <c r="I16" s="91">
        <v>3700</v>
      </c>
      <c r="J16" s="87">
        <f t="shared" si="1"/>
        <v>278623</v>
      </c>
      <c r="K16" s="92" t="s">
        <v>42</v>
      </c>
      <c r="L16" s="92"/>
      <c r="M16" s="83" t="s">
        <v>24</v>
      </c>
      <c r="N16" s="81" t="s">
        <v>16</v>
      </c>
      <c r="P16" s="90">
        <v>44620</v>
      </c>
    </row>
    <row r="17" spans="1:16" x14ac:dyDescent="0.4">
      <c r="A17" s="82">
        <f t="shared" si="0"/>
        <v>14</v>
      </c>
      <c r="B17" s="83">
        <v>1</v>
      </c>
      <c r="C17" s="83">
        <v>21</v>
      </c>
      <c r="D17" s="83"/>
      <c r="E17" s="83" t="s">
        <v>40</v>
      </c>
      <c r="F17" s="83" t="s">
        <v>43</v>
      </c>
      <c r="G17" s="83" t="s">
        <v>1081</v>
      </c>
      <c r="H17" s="87"/>
      <c r="I17" s="91">
        <v>1200</v>
      </c>
      <c r="J17" s="87">
        <f t="shared" si="1"/>
        <v>277423</v>
      </c>
      <c r="K17" s="92" t="s">
        <v>44</v>
      </c>
      <c r="L17" s="92"/>
      <c r="M17" s="83" t="s">
        <v>24</v>
      </c>
      <c r="N17" s="81" t="s">
        <v>16</v>
      </c>
      <c r="P17" s="90">
        <v>44620</v>
      </c>
    </row>
    <row r="18" spans="1:16" x14ac:dyDescent="0.4">
      <c r="A18" s="82">
        <f t="shared" si="0"/>
        <v>15</v>
      </c>
      <c r="B18" s="83">
        <v>1</v>
      </c>
      <c r="C18" s="83">
        <v>21</v>
      </c>
      <c r="D18" s="83"/>
      <c r="E18" s="83" t="s">
        <v>40</v>
      </c>
      <c r="F18" s="83" t="s">
        <v>45</v>
      </c>
      <c r="G18" s="83" t="s">
        <v>1082</v>
      </c>
      <c r="H18" s="87"/>
      <c r="I18" s="91">
        <v>3150</v>
      </c>
      <c r="J18" s="87">
        <f t="shared" si="1"/>
        <v>274273</v>
      </c>
      <c r="K18" s="92" t="s">
        <v>46</v>
      </c>
      <c r="L18" s="92"/>
      <c r="M18" s="83" t="s">
        <v>24</v>
      </c>
      <c r="N18" s="81" t="s">
        <v>16</v>
      </c>
      <c r="P18" s="90">
        <v>44620</v>
      </c>
    </row>
    <row r="19" spans="1:16" x14ac:dyDescent="0.4">
      <c r="A19" s="82">
        <f t="shared" si="0"/>
        <v>16</v>
      </c>
      <c r="B19" s="83">
        <v>1</v>
      </c>
      <c r="C19" s="83">
        <v>21</v>
      </c>
      <c r="D19" s="83"/>
      <c r="E19" s="83" t="s">
        <v>40</v>
      </c>
      <c r="F19" s="83" t="s">
        <v>45</v>
      </c>
      <c r="G19" s="83" t="s">
        <v>1082</v>
      </c>
      <c r="H19" s="87"/>
      <c r="I19" s="91">
        <v>63</v>
      </c>
      <c r="J19" s="87">
        <f t="shared" si="1"/>
        <v>274210</v>
      </c>
      <c r="K19" s="92" t="s">
        <v>47</v>
      </c>
      <c r="L19" s="92"/>
      <c r="M19" s="83" t="s">
        <v>24</v>
      </c>
      <c r="N19" s="81" t="s">
        <v>16</v>
      </c>
      <c r="P19" s="90">
        <v>44620</v>
      </c>
    </row>
    <row r="20" spans="1:16" x14ac:dyDescent="0.4">
      <c r="A20" s="82">
        <f t="shared" si="0"/>
        <v>17</v>
      </c>
      <c r="B20" s="83">
        <v>1</v>
      </c>
      <c r="C20" s="83">
        <v>21</v>
      </c>
      <c r="D20" s="83"/>
      <c r="E20" s="83" t="s">
        <v>48</v>
      </c>
      <c r="F20" s="83" t="s">
        <v>49</v>
      </c>
      <c r="G20" s="83" t="s">
        <v>1083</v>
      </c>
      <c r="H20" s="87"/>
      <c r="I20" s="91">
        <v>19228</v>
      </c>
      <c r="J20" s="87">
        <f t="shared" si="1"/>
        <v>254982</v>
      </c>
      <c r="K20" s="92" t="s">
        <v>50</v>
      </c>
      <c r="L20" s="92"/>
      <c r="M20" s="83" t="s">
        <v>20</v>
      </c>
      <c r="N20" s="81" t="s">
        <v>16</v>
      </c>
      <c r="P20" s="90">
        <v>44620</v>
      </c>
    </row>
    <row r="21" spans="1:16" x14ac:dyDescent="0.4">
      <c r="A21" s="82">
        <f t="shared" si="0"/>
        <v>18</v>
      </c>
      <c r="B21" s="83">
        <v>1</v>
      </c>
      <c r="C21" s="83">
        <v>21</v>
      </c>
      <c r="D21" s="83"/>
      <c r="E21" s="83" t="s">
        <v>40</v>
      </c>
      <c r="F21" s="83" t="s">
        <v>51</v>
      </c>
      <c r="G21" s="83" t="s">
        <v>1084</v>
      </c>
      <c r="H21" s="87"/>
      <c r="I21" s="91">
        <v>1221</v>
      </c>
      <c r="J21" s="87">
        <f t="shared" si="1"/>
        <v>253761</v>
      </c>
      <c r="K21" s="92" t="s">
        <v>52</v>
      </c>
      <c r="L21" s="92"/>
      <c r="M21" s="83" t="s">
        <v>24</v>
      </c>
      <c r="N21" s="81" t="s">
        <v>16</v>
      </c>
      <c r="P21" s="90">
        <v>44620</v>
      </c>
    </row>
    <row r="22" spans="1:16" x14ac:dyDescent="0.4">
      <c r="A22" s="82">
        <f t="shared" si="0"/>
        <v>19</v>
      </c>
      <c r="B22" s="83">
        <v>1</v>
      </c>
      <c r="C22" s="83">
        <v>28</v>
      </c>
      <c r="D22" s="83"/>
      <c r="E22" s="83"/>
      <c r="F22" s="83" t="s">
        <v>53</v>
      </c>
      <c r="G22" s="83" t="s">
        <v>1085</v>
      </c>
      <c r="H22" s="87">
        <v>250000</v>
      </c>
      <c r="I22" s="91">
        <v>0</v>
      </c>
      <c r="J22" s="87">
        <f t="shared" si="1"/>
        <v>503761</v>
      </c>
      <c r="K22" s="92"/>
      <c r="L22" s="92"/>
      <c r="M22" s="83"/>
      <c r="P22" s="90"/>
    </row>
    <row r="23" spans="1:16" x14ac:dyDescent="0.4">
      <c r="A23" s="82">
        <f t="shared" si="0"/>
        <v>20</v>
      </c>
      <c r="B23" s="83">
        <v>1</v>
      </c>
      <c r="C23" s="83">
        <v>28</v>
      </c>
      <c r="D23" s="83"/>
      <c r="E23" s="83"/>
      <c r="F23" s="83" t="s">
        <v>54</v>
      </c>
      <c r="G23" s="83" t="s">
        <v>1086</v>
      </c>
      <c r="H23" s="87"/>
      <c r="I23" s="88">
        <v>500000</v>
      </c>
      <c r="J23" s="87">
        <f t="shared" si="1"/>
        <v>3761</v>
      </c>
      <c r="K23" s="92"/>
      <c r="L23" s="92"/>
      <c r="M23" s="83"/>
    </row>
    <row r="24" spans="1:16" x14ac:dyDescent="0.4">
      <c r="A24" s="82">
        <f t="shared" si="0"/>
        <v>21</v>
      </c>
      <c r="B24" s="83">
        <v>2</v>
      </c>
      <c r="C24" s="83">
        <v>14</v>
      </c>
      <c r="D24" s="83"/>
      <c r="E24" s="83" t="s">
        <v>1064</v>
      </c>
      <c r="F24" s="82" t="s">
        <v>13</v>
      </c>
      <c r="G24" s="83" t="s">
        <v>1065</v>
      </c>
      <c r="H24" s="87">
        <v>250000</v>
      </c>
      <c r="I24" s="88"/>
      <c r="J24" s="87">
        <f t="shared" si="1"/>
        <v>253761</v>
      </c>
      <c r="K24" s="92"/>
      <c r="L24" s="92"/>
      <c r="M24" s="83"/>
      <c r="N24" s="81" t="s">
        <v>55</v>
      </c>
      <c r="P24" s="90">
        <v>44648</v>
      </c>
    </row>
    <row r="25" spans="1:16" x14ac:dyDescent="0.4">
      <c r="A25" s="82">
        <f t="shared" si="0"/>
        <v>22</v>
      </c>
      <c r="B25" s="83">
        <v>2</v>
      </c>
      <c r="C25" s="83">
        <v>14</v>
      </c>
      <c r="D25" s="83"/>
      <c r="E25" s="83" t="s">
        <v>56</v>
      </c>
      <c r="F25" s="82" t="s">
        <v>57</v>
      </c>
      <c r="G25" s="83" t="s">
        <v>1087</v>
      </c>
      <c r="H25" s="87"/>
      <c r="I25" s="88">
        <v>16984</v>
      </c>
      <c r="J25" s="87">
        <f t="shared" si="1"/>
        <v>236777</v>
      </c>
      <c r="K25" s="92" t="s">
        <v>58</v>
      </c>
      <c r="L25" s="92"/>
      <c r="M25" s="83"/>
      <c r="N25" s="81" t="s">
        <v>16</v>
      </c>
      <c r="P25" s="90">
        <v>44648</v>
      </c>
    </row>
    <row r="26" spans="1:16" x14ac:dyDescent="0.4">
      <c r="A26" s="82">
        <f t="shared" si="0"/>
        <v>23</v>
      </c>
      <c r="B26" s="83">
        <v>2</v>
      </c>
      <c r="C26" s="83">
        <v>14</v>
      </c>
      <c r="D26" s="83"/>
      <c r="E26" s="83" t="s">
        <v>18</v>
      </c>
      <c r="F26" s="83" t="s">
        <v>1088</v>
      </c>
      <c r="G26" s="83" t="s">
        <v>1069</v>
      </c>
      <c r="H26" s="87"/>
      <c r="I26" s="88">
        <v>10306</v>
      </c>
      <c r="J26" s="87">
        <f t="shared" si="1"/>
        <v>226471</v>
      </c>
      <c r="K26" s="92" t="s">
        <v>59</v>
      </c>
      <c r="L26" s="92"/>
      <c r="M26" s="83" t="s">
        <v>20</v>
      </c>
      <c r="N26" s="81" t="s">
        <v>16</v>
      </c>
      <c r="P26" s="90">
        <v>44648</v>
      </c>
    </row>
    <row r="27" spans="1:16" x14ac:dyDescent="0.4">
      <c r="A27" s="82">
        <f t="shared" si="0"/>
        <v>24</v>
      </c>
      <c r="B27" s="83">
        <v>2</v>
      </c>
      <c r="C27" s="83">
        <v>14</v>
      </c>
      <c r="D27" s="83"/>
      <c r="E27" s="83" t="s">
        <v>18</v>
      </c>
      <c r="F27" s="83" t="s">
        <v>1088</v>
      </c>
      <c r="G27" s="83" t="s">
        <v>1089</v>
      </c>
      <c r="H27" s="87"/>
      <c r="I27" s="88">
        <v>11707</v>
      </c>
      <c r="J27" s="87">
        <f t="shared" si="1"/>
        <v>214764</v>
      </c>
      <c r="K27" s="92" t="s">
        <v>60</v>
      </c>
      <c r="L27" s="92"/>
      <c r="M27" s="83" t="s">
        <v>61</v>
      </c>
      <c r="N27" s="81" t="s">
        <v>16</v>
      </c>
      <c r="P27" s="90">
        <v>44648</v>
      </c>
    </row>
    <row r="28" spans="1:16" x14ac:dyDescent="0.4">
      <c r="A28" s="82">
        <f t="shared" si="0"/>
        <v>25</v>
      </c>
      <c r="B28" s="83">
        <v>2</v>
      </c>
      <c r="C28" s="83">
        <v>14</v>
      </c>
      <c r="D28" s="83"/>
      <c r="E28" s="83" t="s">
        <v>18</v>
      </c>
      <c r="F28" s="83" t="s">
        <v>1088</v>
      </c>
      <c r="G28" s="83" t="s">
        <v>1073</v>
      </c>
      <c r="H28" s="87"/>
      <c r="I28" s="88">
        <v>16997</v>
      </c>
      <c r="J28" s="87">
        <f t="shared" si="1"/>
        <v>197767</v>
      </c>
      <c r="K28" s="92" t="s">
        <v>62</v>
      </c>
      <c r="L28" s="92"/>
      <c r="M28" s="83" t="s">
        <v>24</v>
      </c>
      <c r="N28" s="81" t="s">
        <v>16</v>
      </c>
      <c r="P28" s="90">
        <v>44648</v>
      </c>
    </row>
    <row r="29" spans="1:16" x14ac:dyDescent="0.4">
      <c r="A29" s="82">
        <f t="shared" si="0"/>
        <v>26</v>
      </c>
      <c r="B29" s="83">
        <v>2</v>
      </c>
      <c r="C29" s="83">
        <v>14</v>
      </c>
      <c r="D29" s="83"/>
      <c r="E29" s="83" t="s">
        <v>18</v>
      </c>
      <c r="F29" s="83" t="s">
        <v>1088</v>
      </c>
      <c r="G29" s="83" t="s">
        <v>1071</v>
      </c>
      <c r="H29" s="87"/>
      <c r="I29" s="88">
        <v>4862</v>
      </c>
      <c r="J29" s="87">
        <f t="shared" si="1"/>
        <v>192905</v>
      </c>
      <c r="K29" s="92" t="s">
        <v>63</v>
      </c>
      <c r="L29" s="92"/>
      <c r="M29" s="83" t="s">
        <v>22</v>
      </c>
      <c r="N29" s="81" t="s">
        <v>16</v>
      </c>
      <c r="P29" s="90">
        <v>44648</v>
      </c>
    </row>
    <row r="30" spans="1:16" x14ac:dyDescent="0.4">
      <c r="A30" s="82">
        <f t="shared" si="0"/>
        <v>27</v>
      </c>
      <c r="B30" s="83">
        <v>2</v>
      </c>
      <c r="C30" s="83">
        <v>14</v>
      </c>
      <c r="D30" s="83"/>
      <c r="E30" s="83" t="s">
        <v>64</v>
      </c>
      <c r="F30" s="83" t="s">
        <v>65</v>
      </c>
      <c r="G30" s="83" t="s">
        <v>1090</v>
      </c>
      <c r="H30" s="87"/>
      <c r="I30" s="88">
        <v>4320</v>
      </c>
      <c r="J30" s="87">
        <f t="shared" si="1"/>
        <v>188585</v>
      </c>
      <c r="K30" s="92" t="s">
        <v>66</v>
      </c>
      <c r="L30" s="92"/>
      <c r="M30" s="83" t="s">
        <v>61</v>
      </c>
      <c r="N30" s="81" t="s">
        <v>16</v>
      </c>
      <c r="P30" s="90">
        <v>44648</v>
      </c>
    </row>
    <row r="31" spans="1:16" x14ac:dyDescent="0.4">
      <c r="A31" s="82">
        <f t="shared" si="0"/>
        <v>28</v>
      </c>
      <c r="B31" s="83">
        <v>2</v>
      </c>
      <c r="C31" s="83">
        <v>14</v>
      </c>
      <c r="D31" s="83"/>
      <c r="E31" s="83" t="s">
        <v>67</v>
      </c>
      <c r="F31" s="83" t="s">
        <v>68</v>
      </c>
      <c r="G31" s="83" t="s">
        <v>1091</v>
      </c>
      <c r="H31" s="87"/>
      <c r="I31" s="88">
        <v>7260</v>
      </c>
      <c r="J31" s="87">
        <f t="shared" si="1"/>
        <v>181325</v>
      </c>
      <c r="K31" s="92" t="s">
        <v>69</v>
      </c>
      <c r="L31" s="92"/>
      <c r="M31" s="83" t="s">
        <v>61</v>
      </c>
      <c r="N31" s="81" t="s">
        <v>16</v>
      </c>
      <c r="P31" s="90">
        <v>44648</v>
      </c>
    </row>
    <row r="32" spans="1:16" x14ac:dyDescent="0.4">
      <c r="A32" s="82">
        <f t="shared" si="0"/>
        <v>29</v>
      </c>
      <c r="B32" s="83">
        <v>2</v>
      </c>
      <c r="C32" s="83">
        <v>14</v>
      </c>
      <c r="D32" s="83"/>
      <c r="E32" s="83" t="s">
        <v>1092</v>
      </c>
      <c r="F32" s="93" t="s">
        <v>31</v>
      </c>
      <c r="G32" s="83" t="s">
        <v>1093</v>
      </c>
      <c r="H32" s="87"/>
      <c r="I32" s="88">
        <v>9000</v>
      </c>
      <c r="J32" s="87">
        <f t="shared" si="1"/>
        <v>172325</v>
      </c>
      <c r="K32" s="92" t="s">
        <v>70</v>
      </c>
      <c r="L32" s="92"/>
      <c r="M32" s="83" t="s">
        <v>24</v>
      </c>
      <c r="N32" s="81" t="s">
        <v>16</v>
      </c>
      <c r="P32" s="90">
        <v>44648</v>
      </c>
    </row>
    <row r="33" spans="1:14" x14ac:dyDescent="0.4">
      <c r="A33" s="82">
        <f t="shared" si="0"/>
        <v>30</v>
      </c>
      <c r="B33" s="83">
        <v>3</v>
      </c>
      <c r="C33" s="83">
        <v>2</v>
      </c>
      <c r="D33" s="83"/>
      <c r="E33" s="83"/>
      <c r="F33" s="93" t="s">
        <v>71</v>
      </c>
      <c r="G33" s="83" t="s">
        <v>1094</v>
      </c>
      <c r="H33" s="87"/>
      <c r="I33" s="88">
        <v>100000</v>
      </c>
      <c r="J33" s="87">
        <f t="shared" si="1"/>
        <v>72325</v>
      </c>
      <c r="K33" s="92"/>
      <c r="L33" s="92"/>
      <c r="M33" s="83"/>
    </row>
    <row r="34" spans="1:14" x14ac:dyDescent="0.4">
      <c r="A34" s="82">
        <f t="shared" si="0"/>
        <v>31</v>
      </c>
      <c r="B34" s="83">
        <v>3</v>
      </c>
      <c r="C34" s="83">
        <v>7</v>
      </c>
      <c r="D34" s="83"/>
      <c r="E34" s="83" t="s">
        <v>1064</v>
      </c>
      <c r="F34" s="82" t="s">
        <v>13</v>
      </c>
      <c r="G34" s="83" t="s">
        <v>1065</v>
      </c>
      <c r="H34" s="87">
        <v>100000</v>
      </c>
      <c r="I34" s="88"/>
      <c r="J34" s="87">
        <f t="shared" si="1"/>
        <v>172325</v>
      </c>
      <c r="K34" s="92"/>
      <c r="L34" s="92"/>
      <c r="M34" s="83"/>
    </row>
    <row r="35" spans="1:14" x14ac:dyDescent="0.4">
      <c r="A35" s="82">
        <f t="shared" si="0"/>
        <v>32</v>
      </c>
      <c r="B35" s="83">
        <v>3</v>
      </c>
      <c r="C35" s="83">
        <v>7</v>
      </c>
      <c r="D35" s="83"/>
      <c r="E35" s="83" t="s">
        <v>18</v>
      </c>
      <c r="F35" s="83" t="s">
        <v>1095</v>
      </c>
      <c r="G35" s="83" t="s">
        <v>1069</v>
      </c>
      <c r="H35" s="87"/>
      <c r="I35" s="91">
        <v>15084</v>
      </c>
      <c r="J35" s="87">
        <f t="shared" si="1"/>
        <v>157241</v>
      </c>
      <c r="K35" s="92" t="s">
        <v>72</v>
      </c>
      <c r="L35" s="92"/>
      <c r="M35" s="83" t="s">
        <v>20</v>
      </c>
      <c r="N35" s="81" t="s">
        <v>16</v>
      </c>
    </row>
    <row r="36" spans="1:14" x14ac:dyDescent="0.4">
      <c r="A36" s="82">
        <f t="shared" si="0"/>
        <v>33</v>
      </c>
      <c r="B36" s="83">
        <v>3</v>
      </c>
      <c r="C36" s="83">
        <v>7</v>
      </c>
      <c r="D36" s="83"/>
      <c r="E36" s="83" t="s">
        <v>18</v>
      </c>
      <c r="F36" s="83" t="s">
        <v>1095</v>
      </c>
      <c r="G36" s="83" t="s">
        <v>1073</v>
      </c>
      <c r="H36" s="87"/>
      <c r="I36" s="91">
        <v>13013</v>
      </c>
      <c r="J36" s="87">
        <f t="shared" si="1"/>
        <v>144228</v>
      </c>
      <c r="K36" s="92" t="s">
        <v>73</v>
      </c>
      <c r="L36" s="92"/>
      <c r="M36" s="83" t="s">
        <v>24</v>
      </c>
      <c r="N36" s="81" t="s">
        <v>16</v>
      </c>
    </row>
    <row r="37" spans="1:14" x14ac:dyDescent="0.4">
      <c r="A37" s="82">
        <f t="shared" si="0"/>
        <v>34</v>
      </c>
      <c r="B37" s="83">
        <v>3</v>
      </c>
      <c r="C37" s="83">
        <v>7</v>
      </c>
      <c r="D37" s="83"/>
      <c r="E37" s="83" t="s">
        <v>18</v>
      </c>
      <c r="F37" s="83" t="s">
        <v>1095</v>
      </c>
      <c r="G37" s="83" t="s">
        <v>1071</v>
      </c>
      <c r="H37" s="87"/>
      <c r="I37" s="91">
        <v>5660</v>
      </c>
      <c r="J37" s="87">
        <f t="shared" si="1"/>
        <v>138568</v>
      </c>
      <c r="K37" s="92" t="s">
        <v>74</v>
      </c>
      <c r="L37" s="92"/>
      <c r="M37" s="83" t="s">
        <v>22</v>
      </c>
      <c r="N37" s="81" t="s">
        <v>16</v>
      </c>
    </row>
    <row r="38" spans="1:14" x14ac:dyDescent="0.4">
      <c r="A38" s="82">
        <f t="shared" si="0"/>
        <v>35</v>
      </c>
      <c r="B38" s="83">
        <v>3</v>
      </c>
      <c r="C38" s="83">
        <v>7</v>
      </c>
      <c r="D38" s="83"/>
      <c r="E38" s="83" t="s">
        <v>18</v>
      </c>
      <c r="F38" s="83" t="s">
        <v>1095</v>
      </c>
      <c r="G38" s="83" t="s">
        <v>1075</v>
      </c>
      <c r="H38" s="87"/>
      <c r="I38" s="91">
        <v>10992</v>
      </c>
      <c r="J38" s="87">
        <f t="shared" si="1"/>
        <v>127576</v>
      </c>
      <c r="K38" s="92" t="s">
        <v>75</v>
      </c>
      <c r="L38" s="92"/>
      <c r="M38" s="83" t="s">
        <v>26</v>
      </c>
      <c r="N38" s="81" t="s">
        <v>16</v>
      </c>
    </row>
    <row r="39" spans="1:14" x14ac:dyDescent="0.4">
      <c r="A39" s="82">
        <f t="shared" si="0"/>
        <v>36</v>
      </c>
      <c r="B39" s="83">
        <v>3</v>
      </c>
      <c r="C39" s="83">
        <v>7</v>
      </c>
      <c r="D39" s="83"/>
      <c r="E39" s="83" t="s">
        <v>30</v>
      </c>
      <c r="F39" s="93" t="s">
        <v>31</v>
      </c>
      <c r="G39" s="83" t="s">
        <v>1093</v>
      </c>
      <c r="H39" s="87"/>
      <c r="I39" s="91">
        <v>8000</v>
      </c>
      <c r="J39" s="87">
        <f t="shared" si="1"/>
        <v>119576</v>
      </c>
      <c r="K39" s="92" t="s">
        <v>76</v>
      </c>
      <c r="L39" s="92"/>
      <c r="M39" s="83" t="s">
        <v>24</v>
      </c>
      <c r="N39" s="81" t="s">
        <v>16</v>
      </c>
    </row>
    <row r="40" spans="1:14" x14ac:dyDescent="0.4">
      <c r="A40" s="82">
        <f t="shared" si="0"/>
        <v>37</v>
      </c>
      <c r="B40" s="83">
        <v>3</v>
      </c>
      <c r="C40" s="83">
        <v>7</v>
      </c>
      <c r="D40" s="83"/>
      <c r="E40" s="83" t="s">
        <v>30</v>
      </c>
      <c r="F40" s="93" t="s">
        <v>31</v>
      </c>
      <c r="G40" s="83" t="s">
        <v>1093</v>
      </c>
      <c r="H40" s="87"/>
      <c r="I40" s="91">
        <v>11000</v>
      </c>
      <c r="J40" s="87">
        <f t="shared" si="1"/>
        <v>108576</v>
      </c>
      <c r="K40" s="92" t="s">
        <v>77</v>
      </c>
      <c r="L40" s="92"/>
      <c r="M40" s="83" t="s">
        <v>24</v>
      </c>
      <c r="N40" s="81" t="s">
        <v>16</v>
      </c>
    </row>
    <row r="41" spans="1:14" x14ac:dyDescent="0.4">
      <c r="A41" s="82">
        <f t="shared" si="0"/>
        <v>38</v>
      </c>
      <c r="B41" s="83">
        <v>3</v>
      </c>
      <c r="C41" s="83">
        <v>7</v>
      </c>
      <c r="D41" s="83"/>
      <c r="E41" s="83" t="s">
        <v>78</v>
      </c>
      <c r="F41" s="83" t="s">
        <v>79</v>
      </c>
      <c r="G41" s="83" t="s">
        <v>1096</v>
      </c>
      <c r="H41" s="87"/>
      <c r="I41" s="91">
        <v>600</v>
      </c>
      <c r="J41" s="87">
        <f t="shared" si="1"/>
        <v>107976</v>
      </c>
      <c r="K41" s="92" t="s">
        <v>80</v>
      </c>
      <c r="L41" s="92"/>
      <c r="M41" s="83" t="s">
        <v>26</v>
      </c>
      <c r="N41" s="81" t="s">
        <v>16</v>
      </c>
    </row>
    <row r="42" spans="1:14" x14ac:dyDescent="0.4">
      <c r="A42" s="82">
        <f t="shared" si="0"/>
        <v>39</v>
      </c>
      <c r="B42" s="83">
        <v>3</v>
      </c>
      <c r="C42" s="83">
        <v>7</v>
      </c>
      <c r="D42" s="83"/>
      <c r="E42" s="83" t="s">
        <v>81</v>
      </c>
      <c r="F42" s="83" t="s">
        <v>82</v>
      </c>
      <c r="G42" s="83" t="s">
        <v>1097</v>
      </c>
      <c r="H42" s="87"/>
      <c r="I42" s="91">
        <v>4900</v>
      </c>
      <c r="J42" s="87">
        <f t="shared" si="1"/>
        <v>103076</v>
      </c>
      <c r="K42" s="92" t="s">
        <v>83</v>
      </c>
      <c r="L42" s="92"/>
      <c r="M42" s="83" t="s">
        <v>26</v>
      </c>
      <c r="N42" s="81" t="s">
        <v>16</v>
      </c>
    </row>
    <row r="43" spans="1:14" x14ac:dyDescent="0.4">
      <c r="A43" s="82">
        <f t="shared" si="0"/>
        <v>40</v>
      </c>
      <c r="B43" s="83">
        <v>3</v>
      </c>
      <c r="C43" s="83">
        <v>7</v>
      </c>
      <c r="D43" s="83"/>
      <c r="E43" s="83" t="s">
        <v>84</v>
      </c>
      <c r="F43" s="83" t="s">
        <v>85</v>
      </c>
      <c r="G43" s="83" t="s">
        <v>1098</v>
      </c>
      <c r="H43" s="88"/>
      <c r="I43" s="88">
        <v>30000</v>
      </c>
      <c r="J43" s="87">
        <f t="shared" si="1"/>
        <v>73076</v>
      </c>
      <c r="K43" s="92"/>
      <c r="L43" s="92"/>
      <c r="M43" s="83" t="s">
        <v>26</v>
      </c>
      <c r="N43" s="81" t="s">
        <v>16</v>
      </c>
    </row>
    <row r="44" spans="1:14" x14ac:dyDescent="0.4">
      <c r="A44" s="82">
        <f t="shared" si="0"/>
        <v>41</v>
      </c>
      <c r="B44" s="83">
        <v>4</v>
      </c>
      <c r="C44" s="83">
        <v>4</v>
      </c>
      <c r="D44" s="83"/>
      <c r="E44" s="83"/>
      <c r="F44" s="82" t="s">
        <v>13</v>
      </c>
      <c r="G44" s="83" t="s">
        <v>1065</v>
      </c>
      <c r="H44" s="87">
        <v>100000</v>
      </c>
      <c r="I44" s="88"/>
      <c r="J44" s="87">
        <f t="shared" si="1"/>
        <v>173076</v>
      </c>
      <c r="K44" s="92"/>
      <c r="L44" s="92"/>
      <c r="M44" s="83" t="s">
        <v>86</v>
      </c>
    </row>
    <row r="45" spans="1:14" x14ac:dyDescent="0.4">
      <c r="A45" s="82">
        <f t="shared" si="0"/>
        <v>42</v>
      </c>
      <c r="B45" s="83">
        <v>4</v>
      </c>
      <c r="C45" s="83">
        <v>4</v>
      </c>
      <c r="D45" s="83"/>
      <c r="E45" s="83" t="s">
        <v>56</v>
      </c>
      <c r="F45" s="82" t="s">
        <v>87</v>
      </c>
      <c r="G45" s="83" t="s">
        <v>1099</v>
      </c>
      <c r="H45" s="87"/>
      <c r="I45" s="88">
        <v>40472</v>
      </c>
      <c r="J45" s="87">
        <f t="shared" si="1"/>
        <v>132604</v>
      </c>
      <c r="K45" s="92" t="s">
        <v>88</v>
      </c>
      <c r="L45" s="92"/>
      <c r="M45" s="83" t="s">
        <v>86</v>
      </c>
      <c r="N45" s="81" t="s">
        <v>16</v>
      </c>
    </row>
    <row r="46" spans="1:14" x14ac:dyDescent="0.4">
      <c r="A46" s="82">
        <f t="shared" si="0"/>
        <v>43</v>
      </c>
      <c r="B46" s="83">
        <v>4</v>
      </c>
      <c r="C46" s="83">
        <v>28</v>
      </c>
      <c r="D46" s="83"/>
      <c r="E46" s="83"/>
      <c r="F46" s="82" t="s">
        <v>13</v>
      </c>
      <c r="G46" s="83" t="s">
        <v>1065</v>
      </c>
      <c r="H46" s="87">
        <v>150000</v>
      </c>
      <c r="I46" s="88"/>
      <c r="J46" s="87">
        <f t="shared" si="1"/>
        <v>282604</v>
      </c>
      <c r="K46" s="92"/>
      <c r="L46" s="92"/>
      <c r="M46" s="83"/>
    </row>
    <row r="47" spans="1:14" x14ac:dyDescent="0.4">
      <c r="A47" s="82">
        <f t="shared" si="0"/>
        <v>44</v>
      </c>
      <c r="B47" s="83">
        <v>4</v>
      </c>
      <c r="C47" s="83">
        <v>28</v>
      </c>
      <c r="D47" s="83"/>
      <c r="E47" s="83" t="s">
        <v>18</v>
      </c>
      <c r="F47" s="83" t="s">
        <v>89</v>
      </c>
      <c r="G47" s="83" t="s">
        <v>1100</v>
      </c>
      <c r="H47" s="87"/>
      <c r="I47" s="91">
        <v>12965</v>
      </c>
      <c r="J47" s="87">
        <f t="shared" si="1"/>
        <v>269639</v>
      </c>
      <c r="K47" s="92" t="s">
        <v>90</v>
      </c>
      <c r="L47" s="92"/>
      <c r="M47" s="83" t="s">
        <v>20</v>
      </c>
    </row>
    <row r="48" spans="1:14" x14ac:dyDescent="0.4">
      <c r="A48" s="82">
        <f t="shared" si="0"/>
        <v>45</v>
      </c>
      <c r="B48" s="83">
        <v>4</v>
      </c>
      <c r="C48" s="83">
        <v>28</v>
      </c>
      <c r="D48" s="83"/>
      <c r="E48" s="83" t="s">
        <v>18</v>
      </c>
      <c r="F48" s="83" t="s">
        <v>91</v>
      </c>
      <c r="G48" s="83" t="s">
        <v>1101</v>
      </c>
      <c r="H48" s="87"/>
      <c r="I48" s="88">
        <v>73320</v>
      </c>
      <c r="J48" s="87">
        <f t="shared" si="1"/>
        <v>196319</v>
      </c>
      <c r="K48" s="92" t="s">
        <v>92</v>
      </c>
      <c r="L48" s="92"/>
      <c r="M48" s="83" t="s">
        <v>20</v>
      </c>
    </row>
    <row r="49" spans="1:13" x14ac:dyDescent="0.4">
      <c r="A49" s="82">
        <f t="shared" si="0"/>
        <v>46</v>
      </c>
      <c r="B49" s="83">
        <v>4</v>
      </c>
      <c r="C49" s="83">
        <v>28</v>
      </c>
      <c r="D49" s="83"/>
      <c r="E49" s="83" t="s">
        <v>18</v>
      </c>
      <c r="F49" s="83" t="s">
        <v>93</v>
      </c>
      <c r="G49" s="83" t="s">
        <v>1102</v>
      </c>
      <c r="H49" s="87"/>
      <c r="I49" s="88">
        <v>13346</v>
      </c>
      <c r="J49" s="87">
        <f t="shared" si="1"/>
        <v>182973</v>
      </c>
      <c r="K49" s="92" t="s">
        <v>94</v>
      </c>
      <c r="L49" s="92"/>
      <c r="M49" s="83" t="s">
        <v>24</v>
      </c>
    </row>
    <row r="50" spans="1:13" x14ac:dyDescent="0.4">
      <c r="A50" s="82">
        <f t="shared" si="0"/>
        <v>47</v>
      </c>
      <c r="B50" s="83">
        <v>4</v>
      </c>
      <c r="C50" s="83">
        <v>28</v>
      </c>
      <c r="D50" s="83"/>
      <c r="E50" s="83" t="s">
        <v>18</v>
      </c>
      <c r="F50" s="83" t="s">
        <v>95</v>
      </c>
      <c r="G50" s="83" t="s">
        <v>1103</v>
      </c>
      <c r="H50" s="87"/>
      <c r="I50" s="88">
        <v>1886</v>
      </c>
      <c r="J50" s="87">
        <f t="shared" si="1"/>
        <v>181087</v>
      </c>
      <c r="K50" s="92" t="s">
        <v>96</v>
      </c>
      <c r="L50" s="92"/>
      <c r="M50" s="83" t="s">
        <v>22</v>
      </c>
    </row>
    <row r="51" spans="1:13" x14ac:dyDescent="0.4">
      <c r="A51" s="82">
        <f t="shared" si="0"/>
        <v>48</v>
      </c>
      <c r="B51" s="83">
        <v>4</v>
      </c>
      <c r="C51" s="83">
        <v>28</v>
      </c>
      <c r="D51" s="83"/>
      <c r="E51" s="83" t="s">
        <v>18</v>
      </c>
      <c r="F51" s="83" t="s">
        <v>97</v>
      </c>
      <c r="G51" s="83" t="s">
        <v>1104</v>
      </c>
      <c r="H51" s="87"/>
      <c r="I51" s="88">
        <v>4860</v>
      </c>
      <c r="J51" s="87">
        <f t="shared" si="1"/>
        <v>176227</v>
      </c>
      <c r="K51" s="92" t="s">
        <v>98</v>
      </c>
      <c r="L51" s="92"/>
      <c r="M51" s="83" t="s">
        <v>99</v>
      </c>
    </row>
    <row r="52" spans="1:13" x14ac:dyDescent="0.4">
      <c r="A52" s="82">
        <f t="shared" si="0"/>
        <v>49</v>
      </c>
      <c r="B52" s="83">
        <v>4</v>
      </c>
      <c r="C52" s="83">
        <v>28</v>
      </c>
      <c r="D52" s="83"/>
      <c r="E52" s="83" t="s">
        <v>18</v>
      </c>
      <c r="F52" s="83" t="s">
        <v>100</v>
      </c>
      <c r="G52" s="83" t="s">
        <v>1105</v>
      </c>
      <c r="H52" s="87"/>
      <c r="I52" s="88">
        <v>4831</v>
      </c>
      <c r="J52" s="87">
        <f t="shared" si="1"/>
        <v>171396</v>
      </c>
      <c r="K52" s="92" t="s">
        <v>101</v>
      </c>
      <c r="L52" s="92"/>
      <c r="M52" s="83" t="s">
        <v>61</v>
      </c>
    </row>
    <row r="53" spans="1:13" x14ac:dyDescent="0.4">
      <c r="A53" s="82">
        <f t="shared" si="0"/>
        <v>50</v>
      </c>
      <c r="B53" s="83">
        <v>4</v>
      </c>
      <c r="C53" s="83">
        <v>28</v>
      </c>
      <c r="D53" s="83"/>
      <c r="E53" s="83" t="s">
        <v>27</v>
      </c>
      <c r="F53" s="83" t="s">
        <v>102</v>
      </c>
      <c r="G53" s="83" t="s">
        <v>1106</v>
      </c>
      <c r="H53" s="87"/>
      <c r="I53" s="88">
        <v>220</v>
      </c>
      <c r="J53" s="87">
        <f t="shared" si="1"/>
        <v>171176</v>
      </c>
      <c r="K53" s="92" t="s">
        <v>103</v>
      </c>
      <c r="L53" s="92"/>
      <c r="M53" s="83" t="s">
        <v>61</v>
      </c>
    </row>
    <row r="54" spans="1:13" x14ac:dyDescent="0.4">
      <c r="A54" s="82">
        <f t="shared" si="0"/>
        <v>51</v>
      </c>
      <c r="B54" s="83">
        <v>4</v>
      </c>
      <c r="C54" s="83">
        <v>28</v>
      </c>
      <c r="D54" s="83"/>
      <c r="E54" s="83" t="s">
        <v>27</v>
      </c>
      <c r="F54" s="83" t="s">
        <v>104</v>
      </c>
      <c r="G54" s="83" t="s">
        <v>1107</v>
      </c>
      <c r="H54" s="87"/>
      <c r="I54" s="88">
        <v>660</v>
      </c>
      <c r="J54" s="87">
        <f t="shared" si="1"/>
        <v>170516</v>
      </c>
      <c r="K54" s="92" t="s">
        <v>105</v>
      </c>
      <c r="L54" s="92"/>
      <c r="M54" s="83" t="s">
        <v>61</v>
      </c>
    </row>
    <row r="55" spans="1:13" x14ac:dyDescent="0.4">
      <c r="A55" s="82">
        <f t="shared" si="0"/>
        <v>52</v>
      </c>
      <c r="B55" s="83">
        <v>4</v>
      </c>
      <c r="C55" s="83">
        <v>28</v>
      </c>
      <c r="D55" s="83"/>
      <c r="E55" s="83" t="s">
        <v>106</v>
      </c>
      <c r="F55" s="83" t="s">
        <v>107</v>
      </c>
      <c r="G55" s="83" t="s">
        <v>1108</v>
      </c>
      <c r="H55" s="87"/>
      <c r="I55" s="88">
        <v>1430</v>
      </c>
      <c r="J55" s="87">
        <f t="shared" si="1"/>
        <v>169086</v>
      </c>
      <c r="K55" s="92" t="s">
        <v>108</v>
      </c>
      <c r="L55" s="92"/>
      <c r="M55" s="83" t="s">
        <v>61</v>
      </c>
    </row>
    <row r="56" spans="1:13" x14ac:dyDescent="0.4">
      <c r="A56" s="82">
        <f t="shared" si="0"/>
        <v>53</v>
      </c>
      <c r="B56" s="83">
        <v>4</v>
      </c>
      <c r="C56" s="83">
        <v>28</v>
      </c>
      <c r="D56" s="83"/>
      <c r="E56" s="83" t="s">
        <v>109</v>
      </c>
      <c r="F56" s="83" t="s">
        <v>110</v>
      </c>
      <c r="G56" s="83" t="s">
        <v>1109</v>
      </c>
      <c r="H56" s="87"/>
      <c r="I56" s="88">
        <v>7590</v>
      </c>
      <c r="J56" s="87">
        <f t="shared" si="1"/>
        <v>161496</v>
      </c>
      <c r="K56" s="92" t="s">
        <v>111</v>
      </c>
      <c r="L56" s="92"/>
      <c r="M56" s="83" t="s">
        <v>24</v>
      </c>
    </row>
    <row r="57" spans="1:13" x14ac:dyDescent="0.4">
      <c r="A57" s="82">
        <f t="shared" si="0"/>
        <v>54</v>
      </c>
      <c r="B57" s="83">
        <v>4</v>
      </c>
      <c r="C57" s="83">
        <v>28</v>
      </c>
      <c r="D57" s="83"/>
      <c r="E57" s="83" t="s">
        <v>109</v>
      </c>
      <c r="F57" s="83" t="s">
        <v>110</v>
      </c>
      <c r="G57" s="83" t="s">
        <v>1109</v>
      </c>
      <c r="H57" s="87"/>
      <c r="I57" s="88">
        <v>4510</v>
      </c>
      <c r="J57" s="87">
        <f t="shared" si="1"/>
        <v>156986</v>
      </c>
      <c r="K57" s="92" t="s">
        <v>112</v>
      </c>
      <c r="L57" s="92"/>
      <c r="M57" s="83" t="s">
        <v>24</v>
      </c>
    </row>
    <row r="58" spans="1:13" x14ac:dyDescent="0.4">
      <c r="A58" s="82">
        <f t="shared" si="0"/>
        <v>55</v>
      </c>
      <c r="B58" s="83">
        <v>4</v>
      </c>
      <c r="C58" s="83">
        <v>28</v>
      </c>
      <c r="D58" s="83"/>
      <c r="E58" s="83" t="s">
        <v>27</v>
      </c>
      <c r="F58" s="83" t="s">
        <v>113</v>
      </c>
      <c r="G58" s="83" t="s">
        <v>1110</v>
      </c>
      <c r="H58" s="87"/>
      <c r="I58" s="88">
        <v>3185</v>
      </c>
      <c r="J58" s="87">
        <f t="shared" si="1"/>
        <v>153801</v>
      </c>
      <c r="K58" s="92" t="s">
        <v>114</v>
      </c>
      <c r="L58" s="92"/>
      <c r="M58" s="83" t="s">
        <v>24</v>
      </c>
    </row>
    <row r="59" spans="1:13" x14ac:dyDescent="0.4">
      <c r="A59" s="82">
        <f t="shared" si="0"/>
        <v>56</v>
      </c>
      <c r="B59" s="83">
        <v>4</v>
      </c>
      <c r="C59" s="83">
        <v>28</v>
      </c>
      <c r="D59" s="83"/>
      <c r="E59" s="83" t="s">
        <v>27</v>
      </c>
      <c r="F59" s="83" t="s">
        <v>113</v>
      </c>
      <c r="G59" s="83" t="s">
        <v>1110</v>
      </c>
      <c r="H59" s="87"/>
      <c r="I59" s="88">
        <v>198</v>
      </c>
      <c r="J59" s="87">
        <f t="shared" si="1"/>
        <v>153603</v>
      </c>
      <c r="K59" s="92" t="s">
        <v>115</v>
      </c>
      <c r="L59" s="92"/>
      <c r="M59" s="83" t="s">
        <v>24</v>
      </c>
    </row>
    <row r="60" spans="1:13" x14ac:dyDescent="0.4">
      <c r="A60" s="82">
        <f t="shared" si="0"/>
        <v>57</v>
      </c>
      <c r="B60" s="83">
        <v>4</v>
      </c>
      <c r="C60" s="83">
        <v>28</v>
      </c>
      <c r="D60" s="83"/>
      <c r="E60" s="83" t="s">
        <v>27</v>
      </c>
      <c r="F60" s="83" t="s">
        <v>116</v>
      </c>
      <c r="G60" s="83" t="s">
        <v>1091</v>
      </c>
      <c r="H60" s="87"/>
      <c r="I60" s="88">
        <v>3420</v>
      </c>
      <c r="J60" s="87">
        <f t="shared" si="1"/>
        <v>150183</v>
      </c>
      <c r="K60" s="92" t="s">
        <v>117</v>
      </c>
      <c r="L60" s="92"/>
      <c r="M60" s="83" t="s">
        <v>26</v>
      </c>
    </row>
    <row r="61" spans="1:13" x14ac:dyDescent="0.4">
      <c r="A61" s="82">
        <f t="shared" si="0"/>
        <v>58</v>
      </c>
      <c r="B61" s="83">
        <v>4</v>
      </c>
      <c r="C61" s="83">
        <v>28</v>
      </c>
      <c r="D61" s="83"/>
      <c r="E61" s="83" t="s">
        <v>118</v>
      </c>
      <c r="F61" s="83" t="s">
        <v>119</v>
      </c>
      <c r="G61" s="83" t="s">
        <v>1111</v>
      </c>
      <c r="H61" s="87"/>
      <c r="I61" s="88">
        <v>3700</v>
      </c>
      <c r="J61" s="87">
        <f t="shared" si="1"/>
        <v>146483</v>
      </c>
      <c r="K61" s="92" t="s">
        <v>120</v>
      </c>
      <c r="L61" s="92"/>
      <c r="M61" s="83" t="s">
        <v>26</v>
      </c>
    </row>
    <row r="62" spans="1:13" x14ac:dyDescent="0.4">
      <c r="A62" s="82">
        <f t="shared" si="0"/>
        <v>59</v>
      </c>
      <c r="B62" s="83">
        <v>4</v>
      </c>
      <c r="C62" s="83">
        <v>28</v>
      </c>
      <c r="D62" s="83"/>
      <c r="E62" s="83" t="s">
        <v>106</v>
      </c>
      <c r="F62" s="83" t="s">
        <v>121</v>
      </c>
      <c r="G62" s="83" t="s">
        <v>1112</v>
      </c>
      <c r="H62" s="87"/>
      <c r="I62" s="88">
        <v>22500</v>
      </c>
      <c r="J62" s="87">
        <f t="shared" si="1"/>
        <v>123983</v>
      </c>
      <c r="K62" s="92" t="s">
        <v>122</v>
      </c>
      <c r="L62" s="92"/>
      <c r="M62" s="83" t="s">
        <v>26</v>
      </c>
    </row>
    <row r="63" spans="1:13" x14ac:dyDescent="0.4">
      <c r="A63" s="82">
        <f t="shared" si="0"/>
        <v>60</v>
      </c>
      <c r="B63" s="83">
        <v>4</v>
      </c>
      <c r="C63" s="83">
        <v>28</v>
      </c>
      <c r="D63" s="83"/>
      <c r="E63" s="83" t="s">
        <v>106</v>
      </c>
      <c r="F63" s="83" t="s">
        <v>123</v>
      </c>
      <c r="G63" s="83" t="s">
        <v>1113</v>
      </c>
      <c r="H63" s="87"/>
      <c r="I63" s="88">
        <v>33000</v>
      </c>
      <c r="J63" s="87">
        <f t="shared" si="1"/>
        <v>90983</v>
      </c>
      <c r="K63" s="92" t="s">
        <v>124</v>
      </c>
      <c r="L63" s="92"/>
      <c r="M63" s="83" t="s">
        <v>26</v>
      </c>
    </row>
    <row r="64" spans="1:13" x14ac:dyDescent="0.4">
      <c r="A64" s="82">
        <f t="shared" si="0"/>
        <v>61</v>
      </c>
      <c r="B64" s="83">
        <v>5</v>
      </c>
      <c r="C64" s="83">
        <v>20</v>
      </c>
      <c r="D64" s="83"/>
      <c r="E64" s="83" t="s">
        <v>27</v>
      </c>
      <c r="F64" s="83" t="s">
        <v>116</v>
      </c>
      <c r="G64" s="83" t="s">
        <v>1091</v>
      </c>
      <c r="H64" s="87"/>
      <c r="I64" s="88">
        <v>3420</v>
      </c>
      <c r="J64" s="87">
        <f t="shared" si="1"/>
        <v>87563</v>
      </c>
      <c r="K64" s="92" t="s">
        <v>125</v>
      </c>
      <c r="L64" s="92"/>
      <c r="M64" s="83" t="s">
        <v>99</v>
      </c>
    </row>
    <row r="65" spans="1:13" x14ac:dyDescent="0.4">
      <c r="A65" s="82">
        <f t="shared" si="0"/>
        <v>62</v>
      </c>
      <c r="B65" s="83">
        <v>5</v>
      </c>
      <c r="C65" s="83">
        <v>20</v>
      </c>
      <c r="D65" s="83"/>
      <c r="E65" s="83" t="s">
        <v>126</v>
      </c>
      <c r="F65" s="83" t="s">
        <v>82</v>
      </c>
      <c r="G65" s="83" t="s">
        <v>1097</v>
      </c>
      <c r="H65" s="87"/>
      <c r="I65" s="88">
        <v>2900</v>
      </c>
      <c r="J65" s="87">
        <f t="shared" si="1"/>
        <v>84663</v>
      </c>
      <c r="K65" s="92" t="s">
        <v>127</v>
      </c>
      <c r="L65" s="92"/>
      <c r="M65" s="83" t="s">
        <v>99</v>
      </c>
    </row>
    <row r="66" spans="1:13" x14ac:dyDescent="0.4">
      <c r="A66" s="82">
        <f t="shared" si="0"/>
        <v>63</v>
      </c>
      <c r="B66" s="83">
        <v>6</v>
      </c>
      <c r="C66" s="83">
        <v>2</v>
      </c>
      <c r="D66" s="83"/>
      <c r="E66" s="83"/>
      <c r="F66" s="82" t="s">
        <v>13</v>
      </c>
      <c r="G66" s="83" t="s">
        <v>1065</v>
      </c>
      <c r="H66" s="87">
        <v>100000</v>
      </c>
      <c r="I66" s="88"/>
      <c r="J66" s="87">
        <f t="shared" si="1"/>
        <v>184663</v>
      </c>
      <c r="K66" s="92"/>
      <c r="L66" s="92"/>
      <c r="M66" s="83"/>
    </row>
    <row r="67" spans="1:13" x14ac:dyDescent="0.4">
      <c r="A67" s="82">
        <f t="shared" si="0"/>
        <v>64</v>
      </c>
      <c r="B67" s="83">
        <v>6</v>
      </c>
      <c r="C67" s="83">
        <v>6</v>
      </c>
      <c r="D67" s="83"/>
      <c r="E67" s="83" t="s">
        <v>27</v>
      </c>
      <c r="F67" s="83" t="s">
        <v>128</v>
      </c>
      <c r="G67" s="83" t="s">
        <v>1114</v>
      </c>
      <c r="H67" s="87"/>
      <c r="I67" s="94">
        <v>217</v>
      </c>
      <c r="J67" s="87">
        <f t="shared" si="1"/>
        <v>184446</v>
      </c>
      <c r="K67" s="92" t="s">
        <v>129</v>
      </c>
      <c r="L67" s="92"/>
      <c r="M67" s="83" t="s">
        <v>24</v>
      </c>
    </row>
    <row r="68" spans="1:13" x14ac:dyDescent="0.4">
      <c r="A68" s="82">
        <f t="shared" si="0"/>
        <v>65</v>
      </c>
      <c r="B68" s="83">
        <v>6</v>
      </c>
      <c r="C68" s="83">
        <v>6</v>
      </c>
      <c r="D68" s="83"/>
      <c r="E68" s="83" t="s">
        <v>27</v>
      </c>
      <c r="F68" s="83" t="s">
        <v>128</v>
      </c>
      <c r="G68" s="83" t="s">
        <v>1115</v>
      </c>
      <c r="H68" s="87"/>
      <c r="I68" s="94">
        <v>440</v>
      </c>
      <c r="J68" s="87">
        <f t="shared" si="1"/>
        <v>184006</v>
      </c>
      <c r="K68" s="92" t="s">
        <v>130</v>
      </c>
      <c r="L68" s="92"/>
      <c r="M68" s="83" t="s">
        <v>24</v>
      </c>
    </row>
    <row r="69" spans="1:13" x14ac:dyDescent="0.4">
      <c r="A69" s="82">
        <f t="shared" ref="A69:A150" si="2">ROW()-3</f>
        <v>66</v>
      </c>
      <c r="B69" s="83">
        <v>6</v>
      </c>
      <c r="C69" s="83">
        <v>6</v>
      </c>
      <c r="D69" s="83"/>
      <c r="E69" s="83" t="s">
        <v>27</v>
      </c>
      <c r="F69" s="83" t="s">
        <v>131</v>
      </c>
      <c r="G69" s="83" t="s">
        <v>1116</v>
      </c>
      <c r="H69" s="87"/>
      <c r="I69" s="94">
        <v>110</v>
      </c>
      <c r="J69" s="87">
        <f t="shared" si="1"/>
        <v>183896</v>
      </c>
      <c r="K69" s="92" t="s">
        <v>132</v>
      </c>
      <c r="L69" s="92"/>
      <c r="M69" s="83" t="s">
        <v>24</v>
      </c>
    </row>
    <row r="70" spans="1:13" x14ac:dyDescent="0.4">
      <c r="A70" s="82">
        <f t="shared" si="2"/>
        <v>67</v>
      </c>
      <c r="B70" s="83">
        <v>6</v>
      </c>
      <c r="C70" s="83">
        <v>6</v>
      </c>
      <c r="D70" s="83"/>
      <c r="E70" s="83" t="s">
        <v>27</v>
      </c>
      <c r="F70" s="83" t="s">
        <v>133</v>
      </c>
      <c r="G70" s="83" t="s">
        <v>1117</v>
      </c>
      <c r="H70" s="87"/>
      <c r="I70" s="94">
        <v>548</v>
      </c>
      <c r="J70" s="87">
        <f t="shared" si="1"/>
        <v>183348</v>
      </c>
      <c r="K70" s="92" t="s">
        <v>134</v>
      </c>
      <c r="L70" s="92"/>
      <c r="M70" s="83" t="s">
        <v>24</v>
      </c>
    </row>
    <row r="71" spans="1:13" x14ac:dyDescent="0.4">
      <c r="A71" s="82">
        <f t="shared" si="2"/>
        <v>68</v>
      </c>
      <c r="B71" s="83">
        <v>6</v>
      </c>
      <c r="C71" s="83">
        <v>6</v>
      </c>
      <c r="D71" s="83"/>
      <c r="E71" s="83" t="s">
        <v>118</v>
      </c>
      <c r="F71" s="83" t="s">
        <v>135</v>
      </c>
      <c r="G71" s="83" t="s">
        <v>1118</v>
      </c>
      <c r="H71" s="87"/>
      <c r="I71" s="94">
        <v>4020</v>
      </c>
      <c r="J71" s="87">
        <f t="shared" si="1"/>
        <v>179328</v>
      </c>
      <c r="K71" s="92" t="s">
        <v>136</v>
      </c>
      <c r="L71" s="92"/>
      <c r="M71" s="83" t="s">
        <v>24</v>
      </c>
    </row>
    <row r="72" spans="1:13" x14ac:dyDescent="0.4">
      <c r="A72" s="82">
        <f t="shared" si="2"/>
        <v>69</v>
      </c>
      <c r="B72" s="83">
        <v>6</v>
      </c>
      <c r="C72" s="83">
        <v>6</v>
      </c>
      <c r="D72" s="83"/>
      <c r="E72" s="83" t="s">
        <v>27</v>
      </c>
      <c r="F72" s="83" t="s">
        <v>137</v>
      </c>
      <c r="G72" s="83" t="s">
        <v>1119</v>
      </c>
      <c r="H72" s="87"/>
      <c r="I72" s="94">
        <v>19250</v>
      </c>
      <c r="J72" s="87">
        <f t="shared" si="1"/>
        <v>160078</v>
      </c>
      <c r="K72" s="92" t="s">
        <v>138</v>
      </c>
      <c r="L72" s="92"/>
      <c r="M72" s="83" t="s">
        <v>24</v>
      </c>
    </row>
    <row r="73" spans="1:13" x14ac:dyDescent="0.4">
      <c r="A73" s="82">
        <f t="shared" si="2"/>
        <v>70</v>
      </c>
      <c r="B73" s="83">
        <v>6</v>
      </c>
      <c r="C73" s="83">
        <v>6</v>
      </c>
      <c r="D73" s="83"/>
      <c r="E73" s="83" t="s">
        <v>1120</v>
      </c>
      <c r="F73" s="83" t="s">
        <v>139</v>
      </c>
      <c r="G73" s="83" t="s">
        <v>1121</v>
      </c>
      <c r="H73" s="95"/>
      <c r="I73" s="91">
        <v>23683</v>
      </c>
      <c r="J73" s="95">
        <f t="shared" ref="J73:J89" si="3">H73+J72-I73</f>
        <v>136395</v>
      </c>
      <c r="K73" s="92" t="s">
        <v>140</v>
      </c>
      <c r="L73" s="92"/>
      <c r="M73" s="83" t="s">
        <v>24</v>
      </c>
    </row>
    <row r="74" spans="1:13" x14ac:dyDescent="0.4">
      <c r="A74" s="82">
        <f t="shared" si="2"/>
        <v>71</v>
      </c>
      <c r="B74" s="83">
        <v>6</v>
      </c>
      <c r="C74" s="83">
        <v>6</v>
      </c>
      <c r="D74" s="83"/>
      <c r="E74" s="83" t="s">
        <v>1120</v>
      </c>
      <c r="F74" s="83" t="s">
        <v>1122</v>
      </c>
      <c r="G74" s="83" t="s">
        <v>1123</v>
      </c>
      <c r="H74" s="95"/>
      <c r="I74" s="91">
        <v>16988</v>
      </c>
      <c r="J74" s="95">
        <f t="shared" si="3"/>
        <v>119407</v>
      </c>
      <c r="K74" s="92" t="s">
        <v>141</v>
      </c>
      <c r="L74" s="92"/>
      <c r="M74" s="83" t="s">
        <v>142</v>
      </c>
    </row>
    <row r="75" spans="1:13" x14ac:dyDescent="0.4">
      <c r="A75" s="82">
        <f t="shared" si="2"/>
        <v>72</v>
      </c>
      <c r="B75" s="83">
        <v>6</v>
      </c>
      <c r="C75" s="83">
        <v>6</v>
      </c>
      <c r="D75" s="83"/>
      <c r="E75" s="83" t="s">
        <v>143</v>
      </c>
      <c r="F75" s="83" t="s">
        <v>144</v>
      </c>
      <c r="G75" s="83" t="s">
        <v>1124</v>
      </c>
      <c r="H75" s="95"/>
      <c r="I75" s="91">
        <v>2160</v>
      </c>
      <c r="J75" s="95">
        <f t="shared" si="3"/>
        <v>117247</v>
      </c>
      <c r="K75" s="92" t="s">
        <v>145</v>
      </c>
      <c r="L75" s="92"/>
      <c r="M75" s="83" t="s">
        <v>142</v>
      </c>
    </row>
    <row r="76" spans="1:13" x14ac:dyDescent="0.4">
      <c r="A76" s="82">
        <f t="shared" si="2"/>
        <v>73</v>
      </c>
      <c r="B76" s="83">
        <v>6</v>
      </c>
      <c r="C76" s="83">
        <v>6</v>
      </c>
      <c r="D76" s="83"/>
      <c r="E76" s="83" t="s">
        <v>27</v>
      </c>
      <c r="F76" s="83" t="s">
        <v>146</v>
      </c>
      <c r="G76" s="83" t="s">
        <v>1110</v>
      </c>
      <c r="H76" s="87"/>
      <c r="I76" s="91">
        <v>1978</v>
      </c>
      <c r="J76" s="95">
        <f t="shared" si="3"/>
        <v>115269</v>
      </c>
      <c r="K76" s="92" t="s">
        <v>147</v>
      </c>
      <c r="L76" s="92"/>
      <c r="M76" s="83" t="s">
        <v>26</v>
      </c>
    </row>
    <row r="77" spans="1:13" x14ac:dyDescent="0.4">
      <c r="A77" s="82">
        <f t="shared" si="2"/>
        <v>74</v>
      </c>
      <c r="B77" s="83">
        <v>6</v>
      </c>
      <c r="C77" s="83">
        <v>6</v>
      </c>
      <c r="D77" s="83"/>
      <c r="E77" s="83" t="s">
        <v>143</v>
      </c>
      <c r="F77" s="83" t="s">
        <v>148</v>
      </c>
      <c r="G77" s="83" t="s">
        <v>1125</v>
      </c>
      <c r="H77" s="87"/>
      <c r="I77" s="91">
        <v>16214</v>
      </c>
      <c r="J77" s="95">
        <f t="shared" si="3"/>
        <v>99055</v>
      </c>
      <c r="K77" s="92" t="s">
        <v>149</v>
      </c>
      <c r="L77" s="92"/>
      <c r="M77" s="83" t="s">
        <v>61</v>
      </c>
    </row>
    <row r="78" spans="1:13" x14ac:dyDescent="0.4">
      <c r="A78" s="82">
        <f t="shared" si="2"/>
        <v>75</v>
      </c>
      <c r="B78" s="83">
        <v>6</v>
      </c>
      <c r="C78" s="83">
        <v>6</v>
      </c>
      <c r="D78" s="83"/>
      <c r="E78" s="83" t="s">
        <v>118</v>
      </c>
      <c r="F78" s="83" t="s">
        <v>150</v>
      </c>
      <c r="G78" s="83" t="s">
        <v>1126</v>
      </c>
      <c r="H78" s="87"/>
      <c r="I78" s="91">
        <v>1320</v>
      </c>
      <c r="J78" s="95">
        <f t="shared" si="3"/>
        <v>97735</v>
      </c>
      <c r="K78" s="92" t="s">
        <v>151</v>
      </c>
      <c r="L78" s="92"/>
      <c r="M78" s="83" t="s">
        <v>61</v>
      </c>
    </row>
    <row r="79" spans="1:13" x14ac:dyDescent="0.4">
      <c r="A79" s="82">
        <f t="shared" si="2"/>
        <v>76</v>
      </c>
      <c r="B79" s="83">
        <v>6</v>
      </c>
      <c r="C79" s="83">
        <v>6</v>
      </c>
      <c r="D79" s="83"/>
      <c r="E79" s="83" t="s">
        <v>106</v>
      </c>
      <c r="F79" s="83" t="s">
        <v>152</v>
      </c>
      <c r="G79" s="83" t="s">
        <v>1127</v>
      </c>
      <c r="H79" s="87"/>
      <c r="I79" s="91">
        <v>750</v>
      </c>
      <c r="J79" s="95">
        <f t="shared" si="3"/>
        <v>96985</v>
      </c>
      <c r="K79" s="92" t="s">
        <v>153</v>
      </c>
      <c r="L79" s="92"/>
      <c r="M79" s="83" t="s">
        <v>99</v>
      </c>
    </row>
    <row r="80" spans="1:13" x14ac:dyDescent="0.4">
      <c r="A80" s="82">
        <f t="shared" si="2"/>
        <v>77</v>
      </c>
      <c r="B80" s="83">
        <v>6</v>
      </c>
      <c r="C80" s="83">
        <v>6</v>
      </c>
      <c r="D80" s="83"/>
      <c r="E80" s="83" t="s">
        <v>27</v>
      </c>
      <c r="F80" s="83" t="s">
        <v>154</v>
      </c>
      <c r="G80" s="83" t="s">
        <v>1128</v>
      </c>
      <c r="H80" s="87"/>
      <c r="I80" s="91">
        <v>2000</v>
      </c>
      <c r="J80" s="95">
        <f t="shared" si="3"/>
        <v>94985</v>
      </c>
      <c r="K80" s="92" t="s">
        <v>155</v>
      </c>
      <c r="L80" s="92"/>
      <c r="M80" s="83" t="s">
        <v>99</v>
      </c>
    </row>
    <row r="81" spans="1:13" x14ac:dyDescent="0.4">
      <c r="A81" s="82">
        <f t="shared" si="2"/>
        <v>78</v>
      </c>
      <c r="B81" s="83">
        <v>6</v>
      </c>
      <c r="C81" s="83">
        <v>20</v>
      </c>
      <c r="D81" s="83"/>
      <c r="E81" s="83"/>
      <c r="F81" s="82" t="s">
        <v>13</v>
      </c>
      <c r="G81" s="83" t="s">
        <v>1065</v>
      </c>
      <c r="H81" s="87">
        <v>100000</v>
      </c>
      <c r="I81" s="91"/>
      <c r="J81" s="95">
        <f t="shared" si="3"/>
        <v>194985</v>
      </c>
      <c r="K81" s="92"/>
      <c r="L81" s="92"/>
      <c r="M81" s="83"/>
    </row>
    <row r="82" spans="1:13" x14ac:dyDescent="0.4">
      <c r="A82" s="82">
        <f t="shared" si="2"/>
        <v>79</v>
      </c>
      <c r="B82" s="83">
        <v>6</v>
      </c>
      <c r="C82" s="83">
        <v>21</v>
      </c>
      <c r="D82" s="83"/>
      <c r="E82" s="83" t="s">
        <v>109</v>
      </c>
      <c r="F82" s="83" t="s">
        <v>156</v>
      </c>
      <c r="G82" s="83" t="s">
        <v>1129</v>
      </c>
      <c r="H82" s="87"/>
      <c r="I82" s="91">
        <v>9790</v>
      </c>
      <c r="J82" s="95">
        <f t="shared" si="3"/>
        <v>185195</v>
      </c>
      <c r="K82" s="92" t="s">
        <v>157</v>
      </c>
      <c r="L82" s="92"/>
      <c r="M82" s="83" t="s">
        <v>24</v>
      </c>
    </row>
    <row r="83" spans="1:13" x14ac:dyDescent="0.4">
      <c r="A83" s="82">
        <f t="shared" si="2"/>
        <v>80</v>
      </c>
      <c r="B83" s="83">
        <v>6</v>
      </c>
      <c r="C83" s="83">
        <v>21</v>
      </c>
      <c r="D83" s="83"/>
      <c r="E83" s="83" t="s">
        <v>1120</v>
      </c>
      <c r="F83" s="83" t="s">
        <v>1130</v>
      </c>
      <c r="G83" s="83" t="s">
        <v>1131</v>
      </c>
      <c r="H83" s="87"/>
      <c r="I83" s="91">
        <v>16551</v>
      </c>
      <c r="J83" s="95">
        <f t="shared" si="3"/>
        <v>168644</v>
      </c>
      <c r="K83" s="92" t="s">
        <v>158</v>
      </c>
      <c r="L83" s="92"/>
      <c r="M83" s="83" t="s">
        <v>24</v>
      </c>
    </row>
    <row r="84" spans="1:13" x14ac:dyDescent="0.4">
      <c r="A84" s="82">
        <f t="shared" si="2"/>
        <v>81</v>
      </c>
      <c r="B84" s="83">
        <v>6</v>
      </c>
      <c r="C84" s="83">
        <v>21</v>
      </c>
      <c r="D84" s="83"/>
      <c r="E84" s="83" t="s">
        <v>1120</v>
      </c>
      <c r="F84" s="83" t="s">
        <v>1132</v>
      </c>
      <c r="G84" s="83" t="s">
        <v>1133</v>
      </c>
      <c r="H84" s="87"/>
      <c r="I84" s="91">
        <v>14534</v>
      </c>
      <c r="J84" s="95">
        <f t="shared" si="3"/>
        <v>154110</v>
      </c>
      <c r="K84" s="92" t="s">
        <v>159</v>
      </c>
      <c r="L84" s="92"/>
      <c r="M84" s="83" t="s">
        <v>142</v>
      </c>
    </row>
    <row r="85" spans="1:13" x14ac:dyDescent="0.4">
      <c r="A85" s="82">
        <f t="shared" si="2"/>
        <v>82</v>
      </c>
      <c r="B85" s="83">
        <v>6</v>
      </c>
      <c r="C85" s="83">
        <v>21</v>
      </c>
      <c r="D85" s="83"/>
      <c r="E85" s="83" t="s">
        <v>1120</v>
      </c>
      <c r="F85" s="83" t="s">
        <v>160</v>
      </c>
      <c r="G85" s="83" t="s">
        <v>1134</v>
      </c>
      <c r="H85" s="87"/>
      <c r="I85" s="91">
        <v>15213</v>
      </c>
      <c r="J85" s="95">
        <f t="shared" si="3"/>
        <v>138897</v>
      </c>
      <c r="K85" s="92" t="s">
        <v>161</v>
      </c>
      <c r="L85" s="92"/>
      <c r="M85" s="83" t="s">
        <v>61</v>
      </c>
    </row>
    <row r="86" spans="1:13" x14ac:dyDescent="0.4">
      <c r="A86" s="82">
        <f t="shared" si="2"/>
        <v>83</v>
      </c>
      <c r="B86" s="83">
        <v>6</v>
      </c>
      <c r="C86" s="83">
        <v>21</v>
      </c>
      <c r="D86" s="83"/>
      <c r="E86" s="83" t="s">
        <v>1120</v>
      </c>
      <c r="F86" s="83" t="s">
        <v>162</v>
      </c>
      <c r="G86" s="83" t="s">
        <v>1135</v>
      </c>
      <c r="H86" s="87"/>
      <c r="I86" s="91">
        <v>7626</v>
      </c>
      <c r="J86" s="95">
        <f t="shared" si="3"/>
        <v>131271</v>
      </c>
      <c r="K86" s="92" t="s">
        <v>163</v>
      </c>
      <c r="L86" s="92"/>
      <c r="M86" s="83" t="s">
        <v>22</v>
      </c>
    </row>
    <row r="87" spans="1:13" x14ac:dyDescent="0.4">
      <c r="A87" s="82">
        <f t="shared" si="2"/>
        <v>84</v>
      </c>
      <c r="B87" s="83">
        <v>6</v>
      </c>
      <c r="C87" s="83">
        <v>21</v>
      </c>
      <c r="D87" s="83"/>
      <c r="E87" s="83" t="s">
        <v>1120</v>
      </c>
      <c r="F87" s="83" t="s">
        <v>164</v>
      </c>
      <c r="G87" s="83" t="s">
        <v>1136</v>
      </c>
      <c r="H87" s="87"/>
      <c r="I87" s="91">
        <v>4938</v>
      </c>
      <c r="J87" s="95">
        <f t="shared" si="3"/>
        <v>126333</v>
      </c>
      <c r="K87" s="92" t="s">
        <v>165</v>
      </c>
      <c r="L87" s="92"/>
      <c r="M87" s="83" t="s">
        <v>99</v>
      </c>
    </row>
    <row r="88" spans="1:13" x14ac:dyDescent="0.4">
      <c r="A88" s="82">
        <f t="shared" si="2"/>
        <v>85</v>
      </c>
      <c r="B88" s="83">
        <v>6</v>
      </c>
      <c r="C88" s="83">
        <v>21</v>
      </c>
      <c r="D88" s="83"/>
      <c r="E88" s="83" t="s">
        <v>27</v>
      </c>
      <c r="F88" s="83" t="s">
        <v>166</v>
      </c>
      <c r="G88" s="83" t="s">
        <v>1137</v>
      </c>
      <c r="H88" s="87"/>
      <c r="I88" s="91">
        <v>2551</v>
      </c>
      <c r="J88" s="95">
        <f t="shared" si="3"/>
        <v>123782</v>
      </c>
      <c r="K88" s="92" t="s">
        <v>167</v>
      </c>
      <c r="L88" s="92"/>
      <c r="M88" s="83" t="s">
        <v>142</v>
      </c>
    </row>
    <row r="89" spans="1:13" x14ac:dyDescent="0.4">
      <c r="A89" s="82">
        <f t="shared" si="2"/>
        <v>86</v>
      </c>
      <c r="B89" s="83">
        <v>6</v>
      </c>
      <c r="C89" s="83">
        <v>21</v>
      </c>
      <c r="D89" s="83"/>
      <c r="E89" s="83" t="s">
        <v>56</v>
      </c>
      <c r="F89" s="82" t="s">
        <v>168</v>
      </c>
      <c r="G89" s="83" t="s">
        <v>1138</v>
      </c>
      <c r="H89" s="87"/>
      <c r="I89" s="91">
        <v>49110</v>
      </c>
      <c r="J89" s="95">
        <f t="shared" si="3"/>
        <v>74672</v>
      </c>
      <c r="K89" s="92" t="s">
        <v>169</v>
      </c>
      <c r="L89" s="92"/>
      <c r="M89" s="83" t="s">
        <v>99</v>
      </c>
    </row>
    <row r="90" spans="1:13" x14ac:dyDescent="0.4">
      <c r="A90" s="82">
        <f t="shared" si="2"/>
        <v>87</v>
      </c>
      <c r="B90" s="83">
        <v>6</v>
      </c>
      <c r="C90" s="83">
        <v>29</v>
      </c>
      <c r="D90" s="83"/>
      <c r="E90" s="83"/>
      <c r="F90" s="82" t="s">
        <v>13</v>
      </c>
      <c r="G90" s="83" t="s">
        <v>1065</v>
      </c>
      <c r="H90" s="87">
        <v>400000</v>
      </c>
      <c r="I90" s="91"/>
      <c r="J90" s="95">
        <f t="shared" ref="J90:J153" si="4">H90+J89-I90</f>
        <v>474672</v>
      </c>
      <c r="K90" s="92"/>
      <c r="L90" s="92"/>
      <c r="M90" s="83"/>
    </row>
    <row r="91" spans="1:13" x14ac:dyDescent="0.4">
      <c r="A91" s="82">
        <f t="shared" si="2"/>
        <v>88</v>
      </c>
      <c r="B91" s="83">
        <v>6</v>
      </c>
      <c r="C91" s="83">
        <v>29</v>
      </c>
      <c r="D91" s="83"/>
      <c r="E91" s="83" t="s">
        <v>170</v>
      </c>
      <c r="F91" s="83" t="s">
        <v>171</v>
      </c>
      <c r="G91" s="83" t="s">
        <v>1139</v>
      </c>
      <c r="H91" s="87"/>
      <c r="I91" s="91">
        <v>307390</v>
      </c>
      <c r="J91" s="95">
        <f t="shared" si="4"/>
        <v>167282</v>
      </c>
      <c r="K91" s="92" t="s">
        <v>172</v>
      </c>
      <c r="L91" s="92"/>
      <c r="M91" s="83" t="s">
        <v>99</v>
      </c>
    </row>
    <row r="92" spans="1:13" x14ac:dyDescent="0.4">
      <c r="A92" s="82">
        <f t="shared" si="2"/>
        <v>89</v>
      </c>
      <c r="B92" s="83">
        <v>7</v>
      </c>
      <c r="C92" s="83">
        <v>28</v>
      </c>
      <c r="D92" s="83"/>
      <c r="E92" s="83" t="s">
        <v>106</v>
      </c>
      <c r="F92" s="83" t="s">
        <v>121</v>
      </c>
      <c r="G92" s="83" t="s">
        <v>1112</v>
      </c>
      <c r="H92" s="87"/>
      <c r="I92" s="88">
        <v>18840</v>
      </c>
      <c r="J92" s="87">
        <f t="shared" si="4"/>
        <v>148442</v>
      </c>
      <c r="K92" s="92" t="s">
        <v>173</v>
      </c>
      <c r="L92" s="92"/>
      <c r="M92" s="83" t="s">
        <v>99</v>
      </c>
    </row>
    <row r="93" spans="1:13" x14ac:dyDescent="0.4">
      <c r="A93" s="82">
        <f t="shared" si="2"/>
        <v>90</v>
      </c>
      <c r="B93" s="83">
        <v>7</v>
      </c>
      <c r="C93" s="83">
        <v>29</v>
      </c>
      <c r="D93" s="83"/>
      <c r="E93" s="83" t="s">
        <v>174</v>
      </c>
      <c r="F93" s="83" t="s">
        <v>175</v>
      </c>
      <c r="G93" s="83" t="s">
        <v>1140</v>
      </c>
      <c r="H93" s="87"/>
      <c r="I93" s="91">
        <v>9340</v>
      </c>
      <c r="J93" s="87">
        <f t="shared" si="4"/>
        <v>139102</v>
      </c>
      <c r="K93" s="92" t="s">
        <v>176</v>
      </c>
      <c r="L93" s="92"/>
      <c r="M93" s="83" t="s">
        <v>61</v>
      </c>
    </row>
    <row r="94" spans="1:13" x14ac:dyDescent="0.4">
      <c r="A94" s="82">
        <f t="shared" si="2"/>
        <v>91</v>
      </c>
      <c r="B94" s="83">
        <v>7</v>
      </c>
      <c r="C94" s="83">
        <v>29</v>
      </c>
      <c r="D94" s="83"/>
      <c r="E94" s="83" t="s">
        <v>174</v>
      </c>
      <c r="F94" s="83" t="s">
        <v>175</v>
      </c>
      <c r="G94" s="83" t="s">
        <v>1140</v>
      </c>
      <c r="H94" s="87"/>
      <c r="I94" s="91">
        <v>105</v>
      </c>
      <c r="J94" s="87">
        <f t="shared" si="4"/>
        <v>138997</v>
      </c>
      <c r="K94" s="92" t="s">
        <v>177</v>
      </c>
      <c r="L94" s="92"/>
      <c r="M94" s="83" t="s">
        <v>61</v>
      </c>
    </row>
    <row r="95" spans="1:13" x14ac:dyDescent="0.4">
      <c r="A95" s="82">
        <f t="shared" si="2"/>
        <v>92</v>
      </c>
      <c r="B95" s="83">
        <v>8</v>
      </c>
      <c r="C95" s="83">
        <v>1</v>
      </c>
      <c r="D95" s="83"/>
      <c r="E95" s="83"/>
      <c r="F95" s="82" t="s">
        <v>13</v>
      </c>
      <c r="G95" s="83" t="s">
        <v>1065</v>
      </c>
      <c r="H95" s="87">
        <v>70000</v>
      </c>
      <c r="I95" s="91"/>
      <c r="J95" s="95">
        <f t="shared" si="4"/>
        <v>208997</v>
      </c>
      <c r="K95" s="92"/>
      <c r="L95" s="92"/>
      <c r="M95" s="83"/>
    </row>
    <row r="96" spans="1:13" x14ac:dyDescent="0.4">
      <c r="A96" s="82">
        <f t="shared" si="2"/>
        <v>93</v>
      </c>
      <c r="B96" s="83">
        <v>8</v>
      </c>
      <c r="C96" s="83">
        <v>1</v>
      </c>
      <c r="D96" s="83">
        <v>7</v>
      </c>
      <c r="E96" s="83" t="s">
        <v>118</v>
      </c>
      <c r="F96" s="83" t="s">
        <v>178</v>
      </c>
      <c r="G96" s="83" t="s">
        <v>1141</v>
      </c>
      <c r="H96" s="87"/>
      <c r="I96" s="91">
        <v>840</v>
      </c>
      <c r="J96" s="95">
        <f t="shared" si="4"/>
        <v>208157</v>
      </c>
      <c r="K96" s="92" t="s">
        <v>179</v>
      </c>
      <c r="L96" s="92"/>
      <c r="M96" s="83" t="s">
        <v>24</v>
      </c>
    </row>
    <row r="97" spans="1:13" x14ac:dyDescent="0.4">
      <c r="A97" s="82">
        <f t="shared" si="2"/>
        <v>94</v>
      </c>
      <c r="B97" s="83">
        <v>8</v>
      </c>
      <c r="C97" s="83">
        <v>1</v>
      </c>
      <c r="D97" s="83">
        <v>7</v>
      </c>
      <c r="E97" s="83" t="s">
        <v>174</v>
      </c>
      <c r="F97" s="83" t="s">
        <v>180</v>
      </c>
      <c r="G97" s="83" t="s">
        <v>1142</v>
      </c>
      <c r="H97" s="95"/>
      <c r="I97" s="91">
        <v>2430</v>
      </c>
      <c r="J97" s="95">
        <f t="shared" si="4"/>
        <v>205727</v>
      </c>
      <c r="K97" s="92" t="s">
        <v>181</v>
      </c>
      <c r="L97" s="92"/>
      <c r="M97" s="83" t="s">
        <v>24</v>
      </c>
    </row>
    <row r="98" spans="1:13" x14ac:dyDescent="0.4">
      <c r="A98" s="82">
        <f t="shared" si="2"/>
        <v>95</v>
      </c>
      <c r="B98" s="83">
        <v>8</v>
      </c>
      <c r="C98" s="83">
        <v>1</v>
      </c>
      <c r="D98" s="83">
        <v>7</v>
      </c>
      <c r="E98" s="83" t="s">
        <v>174</v>
      </c>
      <c r="F98" s="83" t="s">
        <v>182</v>
      </c>
      <c r="G98" s="83" t="s">
        <v>1143</v>
      </c>
      <c r="H98" s="87"/>
      <c r="I98" s="91">
        <v>1200</v>
      </c>
      <c r="J98" s="95">
        <f t="shared" si="4"/>
        <v>204527</v>
      </c>
      <c r="K98" s="92" t="s">
        <v>183</v>
      </c>
      <c r="L98" s="92"/>
      <c r="M98" s="83" t="s">
        <v>24</v>
      </c>
    </row>
    <row r="99" spans="1:13" x14ac:dyDescent="0.4">
      <c r="A99" s="82">
        <f t="shared" si="2"/>
        <v>96</v>
      </c>
      <c r="B99" s="83">
        <v>8</v>
      </c>
      <c r="C99" s="83">
        <v>1</v>
      </c>
      <c r="D99" s="83">
        <v>7</v>
      </c>
      <c r="E99" s="83" t="s">
        <v>1120</v>
      </c>
      <c r="F99" s="83" t="s">
        <v>184</v>
      </c>
      <c r="G99" s="83" t="s">
        <v>1144</v>
      </c>
      <c r="H99" s="87"/>
      <c r="I99" s="91">
        <v>18481</v>
      </c>
      <c r="J99" s="95">
        <f t="shared" si="4"/>
        <v>186046</v>
      </c>
      <c r="K99" s="92" t="s">
        <v>185</v>
      </c>
      <c r="L99" s="92"/>
      <c r="M99" s="83" t="s">
        <v>24</v>
      </c>
    </row>
    <row r="100" spans="1:13" x14ac:dyDescent="0.4">
      <c r="A100" s="82">
        <f t="shared" si="2"/>
        <v>97</v>
      </c>
      <c r="B100" s="83">
        <v>8</v>
      </c>
      <c r="C100" s="83">
        <v>1</v>
      </c>
      <c r="D100" s="83">
        <v>7</v>
      </c>
      <c r="E100" s="83" t="s">
        <v>1120</v>
      </c>
      <c r="F100" s="83" t="s">
        <v>186</v>
      </c>
      <c r="G100" s="83" t="s">
        <v>1145</v>
      </c>
      <c r="H100" s="87"/>
      <c r="I100" s="91">
        <v>26793</v>
      </c>
      <c r="J100" s="95">
        <f t="shared" si="4"/>
        <v>159253</v>
      </c>
      <c r="K100" s="92" t="s">
        <v>187</v>
      </c>
      <c r="L100" s="92"/>
      <c r="M100" s="83" t="s">
        <v>142</v>
      </c>
    </row>
    <row r="101" spans="1:13" x14ac:dyDescent="0.4">
      <c r="A101" s="82">
        <f t="shared" si="2"/>
        <v>98</v>
      </c>
      <c r="B101" s="83">
        <v>8</v>
      </c>
      <c r="C101" s="83">
        <v>1</v>
      </c>
      <c r="D101" s="83">
        <v>7</v>
      </c>
      <c r="E101" s="83" t="s">
        <v>1120</v>
      </c>
      <c r="F101" s="83" t="s">
        <v>186</v>
      </c>
      <c r="G101" s="83" t="s">
        <v>1145</v>
      </c>
      <c r="H101" s="87"/>
      <c r="I101" s="91">
        <v>1430</v>
      </c>
      <c r="J101" s="95">
        <f t="shared" si="4"/>
        <v>157823</v>
      </c>
      <c r="K101" s="92" t="s">
        <v>188</v>
      </c>
      <c r="L101" s="92"/>
      <c r="M101" s="83" t="s">
        <v>142</v>
      </c>
    </row>
    <row r="102" spans="1:13" x14ac:dyDescent="0.4">
      <c r="A102" s="82">
        <f t="shared" si="2"/>
        <v>99</v>
      </c>
      <c r="B102" s="83">
        <v>8</v>
      </c>
      <c r="C102" s="83">
        <v>1</v>
      </c>
      <c r="D102" s="83">
        <v>7</v>
      </c>
      <c r="E102" s="83" t="s">
        <v>1120</v>
      </c>
      <c r="F102" s="83" t="s">
        <v>186</v>
      </c>
      <c r="G102" s="83" t="s">
        <v>1145</v>
      </c>
      <c r="H102" s="87"/>
      <c r="I102" s="91">
        <v>920</v>
      </c>
      <c r="J102" s="95">
        <f t="shared" si="4"/>
        <v>156903</v>
      </c>
      <c r="K102" s="92" t="s">
        <v>189</v>
      </c>
      <c r="L102" s="92"/>
      <c r="M102" s="83" t="s">
        <v>142</v>
      </c>
    </row>
    <row r="103" spans="1:13" x14ac:dyDescent="0.4">
      <c r="A103" s="82">
        <f t="shared" si="2"/>
        <v>100</v>
      </c>
      <c r="B103" s="83">
        <v>8</v>
      </c>
      <c r="C103" s="83">
        <v>1</v>
      </c>
      <c r="D103" s="83">
        <v>7</v>
      </c>
      <c r="E103" s="83" t="s">
        <v>1120</v>
      </c>
      <c r="F103" s="83" t="s">
        <v>1146</v>
      </c>
      <c r="G103" s="83" t="s">
        <v>1147</v>
      </c>
      <c r="H103" s="87"/>
      <c r="I103" s="91">
        <v>10040</v>
      </c>
      <c r="J103" s="95">
        <f t="shared" si="4"/>
        <v>146863</v>
      </c>
      <c r="K103" s="92" t="s">
        <v>190</v>
      </c>
      <c r="L103" s="92"/>
      <c r="M103" s="83" t="s">
        <v>61</v>
      </c>
    </row>
    <row r="104" spans="1:13" x14ac:dyDescent="0.4">
      <c r="A104" s="82">
        <f t="shared" si="2"/>
        <v>101</v>
      </c>
      <c r="B104" s="83">
        <v>8</v>
      </c>
      <c r="C104" s="83">
        <v>1</v>
      </c>
      <c r="D104" s="83">
        <v>7</v>
      </c>
      <c r="E104" s="83" t="s">
        <v>174</v>
      </c>
      <c r="F104" s="83" t="s">
        <v>191</v>
      </c>
      <c r="G104" s="83" t="s">
        <v>1148</v>
      </c>
      <c r="H104" s="95"/>
      <c r="I104" s="91">
        <v>3240</v>
      </c>
      <c r="J104" s="95">
        <f t="shared" si="4"/>
        <v>143623</v>
      </c>
      <c r="K104" s="92" t="s">
        <v>192</v>
      </c>
      <c r="L104" s="92"/>
      <c r="M104" s="83" t="s">
        <v>142</v>
      </c>
    </row>
    <row r="105" spans="1:13" x14ac:dyDescent="0.4">
      <c r="A105" s="82">
        <f t="shared" si="2"/>
        <v>102</v>
      </c>
      <c r="B105" s="83">
        <v>8</v>
      </c>
      <c r="C105" s="83">
        <v>1</v>
      </c>
      <c r="D105" s="83">
        <v>7</v>
      </c>
      <c r="E105" s="83" t="s">
        <v>174</v>
      </c>
      <c r="F105" s="83" t="s">
        <v>193</v>
      </c>
      <c r="G105" s="83" t="s">
        <v>1149</v>
      </c>
      <c r="H105" s="95"/>
      <c r="I105" s="91">
        <v>10854</v>
      </c>
      <c r="J105" s="95">
        <f t="shared" si="4"/>
        <v>132769</v>
      </c>
      <c r="K105" s="92" t="s">
        <v>194</v>
      </c>
      <c r="L105" s="92"/>
      <c r="M105" s="83" t="s">
        <v>142</v>
      </c>
    </row>
    <row r="106" spans="1:13" x14ac:dyDescent="0.4">
      <c r="A106" s="82">
        <f t="shared" si="2"/>
        <v>103</v>
      </c>
      <c r="B106" s="83">
        <v>8</v>
      </c>
      <c r="C106" s="83">
        <v>1</v>
      </c>
      <c r="D106" s="83">
        <v>7</v>
      </c>
      <c r="E106" s="83" t="s">
        <v>118</v>
      </c>
      <c r="F106" s="83" t="s">
        <v>195</v>
      </c>
      <c r="G106" s="83" t="s">
        <v>1127</v>
      </c>
      <c r="H106" s="87"/>
      <c r="I106" s="91">
        <v>1001</v>
      </c>
      <c r="J106" s="95">
        <f t="shared" si="4"/>
        <v>131768</v>
      </c>
      <c r="K106" s="92" t="s">
        <v>196</v>
      </c>
      <c r="L106" s="92"/>
      <c r="M106" s="83" t="s">
        <v>61</v>
      </c>
    </row>
    <row r="107" spans="1:13" x14ac:dyDescent="0.4">
      <c r="A107" s="82">
        <f t="shared" si="2"/>
        <v>104</v>
      </c>
      <c r="B107" s="83">
        <v>8</v>
      </c>
      <c r="C107" s="83">
        <v>1</v>
      </c>
      <c r="D107" s="83">
        <v>7</v>
      </c>
      <c r="E107" s="83" t="s">
        <v>118</v>
      </c>
      <c r="F107" s="83" t="s">
        <v>197</v>
      </c>
      <c r="G107" s="83" t="s">
        <v>1150</v>
      </c>
      <c r="H107" s="87"/>
      <c r="I107" s="91">
        <v>120</v>
      </c>
      <c r="J107" s="95">
        <f t="shared" si="4"/>
        <v>131648</v>
      </c>
      <c r="K107" s="92" t="s">
        <v>198</v>
      </c>
      <c r="L107" s="92"/>
      <c r="M107" s="83" t="s">
        <v>61</v>
      </c>
    </row>
    <row r="108" spans="1:13" x14ac:dyDescent="0.4">
      <c r="A108" s="82">
        <f t="shared" si="2"/>
        <v>105</v>
      </c>
      <c r="B108" s="83">
        <v>8</v>
      </c>
      <c r="C108" s="83">
        <v>1</v>
      </c>
      <c r="D108" s="83">
        <v>7</v>
      </c>
      <c r="E108" s="83" t="s">
        <v>27</v>
      </c>
      <c r="F108" s="83" t="s">
        <v>199</v>
      </c>
      <c r="G108" s="83" t="s">
        <v>1151</v>
      </c>
      <c r="H108" s="87"/>
      <c r="I108" s="91">
        <v>2180</v>
      </c>
      <c r="J108" s="95">
        <f t="shared" si="4"/>
        <v>129468</v>
      </c>
      <c r="K108" s="92" t="s">
        <v>200</v>
      </c>
      <c r="L108" s="92"/>
      <c r="M108" s="83" t="s">
        <v>61</v>
      </c>
    </row>
    <row r="109" spans="1:13" x14ac:dyDescent="0.4">
      <c r="A109" s="82">
        <f t="shared" si="2"/>
        <v>106</v>
      </c>
      <c r="B109" s="83">
        <v>8</v>
      </c>
      <c r="C109" s="83">
        <v>1</v>
      </c>
      <c r="D109" s="83">
        <v>7</v>
      </c>
      <c r="E109" s="83" t="s">
        <v>27</v>
      </c>
      <c r="F109" s="83" t="s">
        <v>201</v>
      </c>
      <c r="G109" s="83" t="s">
        <v>1152</v>
      </c>
      <c r="H109" s="87"/>
      <c r="I109" s="91">
        <v>128172</v>
      </c>
      <c r="J109" s="95">
        <f t="shared" si="4"/>
        <v>1296</v>
      </c>
      <c r="K109" s="92" t="s">
        <v>202</v>
      </c>
      <c r="L109" s="92"/>
      <c r="M109" s="83" t="s">
        <v>61</v>
      </c>
    </row>
    <row r="110" spans="1:13" x14ac:dyDescent="0.4">
      <c r="A110" s="82">
        <f t="shared" si="2"/>
        <v>107</v>
      </c>
      <c r="B110" s="83">
        <v>8</v>
      </c>
      <c r="C110" s="83">
        <v>3</v>
      </c>
      <c r="D110" s="83"/>
      <c r="E110" s="83"/>
      <c r="F110" s="82" t="s">
        <v>13</v>
      </c>
      <c r="G110" s="83" t="s">
        <v>1065</v>
      </c>
      <c r="H110" s="95">
        <v>200000</v>
      </c>
      <c r="I110" s="91"/>
      <c r="J110" s="95">
        <f t="shared" si="4"/>
        <v>201296</v>
      </c>
      <c r="K110" s="92"/>
      <c r="L110" s="92"/>
      <c r="M110" s="83" t="s">
        <v>99</v>
      </c>
    </row>
    <row r="111" spans="1:13" x14ac:dyDescent="0.4">
      <c r="A111" s="82">
        <f t="shared" si="2"/>
        <v>108</v>
      </c>
      <c r="B111" s="83">
        <v>8</v>
      </c>
      <c r="C111" s="83">
        <v>3</v>
      </c>
      <c r="D111" s="83"/>
      <c r="E111" s="83"/>
      <c r="F111" s="82" t="s">
        <v>71</v>
      </c>
      <c r="G111" s="83" t="s">
        <v>1094</v>
      </c>
      <c r="H111" s="95"/>
      <c r="I111" s="91">
        <v>80000</v>
      </c>
      <c r="J111" s="95">
        <f t="shared" si="4"/>
        <v>121296</v>
      </c>
      <c r="K111" s="92" t="s">
        <v>203</v>
      </c>
      <c r="L111" s="92"/>
      <c r="M111" s="83" t="s">
        <v>99</v>
      </c>
    </row>
    <row r="112" spans="1:13" x14ac:dyDescent="0.4">
      <c r="A112" s="82">
        <f t="shared" si="2"/>
        <v>109</v>
      </c>
      <c r="B112" s="83">
        <v>8</v>
      </c>
      <c r="C112" s="83">
        <v>10</v>
      </c>
      <c r="D112" s="83"/>
      <c r="E112" s="83"/>
      <c r="F112" s="82" t="s">
        <v>13</v>
      </c>
      <c r="G112" s="83" t="s">
        <v>1065</v>
      </c>
      <c r="H112" s="95">
        <v>200000</v>
      </c>
      <c r="I112" s="91"/>
      <c r="J112" s="95">
        <f t="shared" si="4"/>
        <v>321296</v>
      </c>
      <c r="K112" s="92"/>
      <c r="L112" s="92"/>
      <c r="M112" s="83" t="s">
        <v>99</v>
      </c>
    </row>
    <row r="113" spans="1:13" x14ac:dyDescent="0.4">
      <c r="A113" s="82">
        <f t="shared" si="2"/>
        <v>110</v>
      </c>
      <c r="B113" s="83">
        <v>8</v>
      </c>
      <c r="C113" s="83">
        <v>10</v>
      </c>
      <c r="D113" s="83"/>
      <c r="E113" s="83"/>
      <c r="F113" s="82" t="s">
        <v>13</v>
      </c>
      <c r="G113" s="83" t="s">
        <v>1065</v>
      </c>
      <c r="H113" s="95">
        <v>200000</v>
      </c>
      <c r="I113" s="91"/>
      <c r="J113" s="95">
        <f t="shared" si="4"/>
        <v>521296</v>
      </c>
      <c r="K113" s="92"/>
      <c r="L113" s="92"/>
      <c r="M113" s="83" t="s">
        <v>99</v>
      </c>
    </row>
    <row r="114" spans="1:13" x14ac:dyDescent="0.4">
      <c r="A114" s="82">
        <f t="shared" si="2"/>
        <v>111</v>
      </c>
      <c r="B114" s="83">
        <v>8</v>
      </c>
      <c r="C114" s="83">
        <v>10</v>
      </c>
      <c r="D114" s="83" t="s">
        <v>204</v>
      </c>
      <c r="E114" s="83" t="s">
        <v>205</v>
      </c>
      <c r="F114" s="82" t="s">
        <v>1153</v>
      </c>
      <c r="G114" s="83" t="s">
        <v>1154</v>
      </c>
      <c r="H114" s="95"/>
      <c r="I114" s="91">
        <v>510000</v>
      </c>
      <c r="J114" s="95">
        <f t="shared" si="4"/>
        <v>11296</v>
      </c>
      <c r="K114" s="92" t="s">
        <v>206</v>
      </c>
      <c r="L114" s="92"/>
      <c r="M114" s="83" t="s">
        <v>99</v>
      </c>
    </row>
    <row r="115" spans="1:13" x14ac:dyDescent="0.4">
      <c r="A115" s="82">
        <f t="shared" si="2"/>
        <v>112</v>
      </c>
      <c r="B115" s="83">
        <v>8</v>
      </c>
      <c r="C115" s="83">
        <v>17</v>
      </c>
      <c r="D115" s="83"/>
      <c r="E115" s="83"/>
      <c r="F115" s="82" t="s">
        <v>13</v>
      </c>
      <c r="G115" s="83" t="s">
        <v>1065</v>
      </c>
      <c r="H115" s="95">
        <v>100000</v>
      </c>
      <c r="I115" s="91"/>
      <c r="J115" s="95">
        <f t="shared" si="4"/>
        <v>111296</v>
      </c>
      <c r="K115" s="92"/>
      <c r="L115" s="92"/>
      <c r="M115" s="83" t="s">
        <v>99</v>
      </c>
    </row>
    <row r="116" spans="1:13" x14ac:dyDescent="0.4">
      <c r="A116" s="82">
        <f t="shared" si="2"/>
        <v>113</v>
      </c>
      <c r="B116" s="83">
        <v>8</v>
      </c>
      <c r="C116" s="83">
        <v>22</v>
      </c>
      <c r="D116" s="83">
        <v>8</v>
      </c>
      <c r="E116" s="83" t="s">
        <v>106</v>
      </c>
      <c r="F116" s="83" t="s">
        <v>207</v>
      </c>
      <c r="G116" s="83" t="s">
        <v>1155</v>
      </c>
      <c r="H116" s="95"/>
      <c r="I116" s="91">
        <v>1430</v>
      </c>
      <c r="J116" s="95">
        <f t="shared" si="4"/>
        <v>109866</v>
      </c>
      <c r="K116" s="92" t="s">
        <v>208</v>
      </c>
      <c r="L116" s="92"/>
      <c r="M116" s="83" t="s">
        <v>99</v>
      </c>
    </row>
    <row r="117" spans="1:13" x14ac:dyDescent="0.4">
      <c r="A117" s="82">
        <f t="shared" si="2"/>
        <v>114</v>
      </c>
      <c r="B117" s="83">
        <v>8</v>
      </c>
      <c r="C117" s="83">
        <v>29</v>
      </c>
      <c r="D117" s="83">
        <v>8</v>
      </c>
      <c r="E117" s="83" t="s">
        <v>174</v>
      </c>
      <c r="F117" s="83" t="s">
        <v>209</v>
      </c>
      <c r="G117" s="83" t="s">
        <v>1156</v>
      </c>
      <c r="H117" s="95"/>
      <c r="I117" s="91">
        <v>8800</v>
      </c>
      <c r="J117" s="95">
        <f t="shared" si="4"/>
        <v>101066</v>
      </c>
      <c r="K117" s="92" t="s">
        <v>210</v>
      </c>
      <c r="L117" s="92"/>
      <c r="M117" s="83" t="s">
        <v>142</v>
      </c>
    </row>
    <row r="118" spans="1:13" x14ac:dyDescent="0.4">
      <c r="A118" s="82">
        <f t="shared" si="2"/>
        <v>115</v>
      </c>
      <c r="B118" s="83">
        <v>8</v>
      </c>
      <c r="C118" s="83">
        <v>29</v>
      </c>
      <c r="D118" s="83">
        <v>8</v>
      </c>
      <c r="E118" s="83" t="s">
        <v>174</v>
      </c>
      <c r="F118" s="83" t="s">
        <v>209</v>
      </c>
      <c r="G118" s="83" t="s">
        <v>1156</v>
      </c>
      <c r="H118" s="95"/>
      <c r="I118" s="91">
        <v>2500</v>
      </c>
      <c r="J118" s="95">
        <f t="shared" si="4"/>
        <v>98566</v>
      </c>
      <c r="K118" s="92" t="s">
        <v>211</v>
      </c>
      <c r="L118" s="92"/>
      <c r="M118" s="96" t="s">
        <v>212</v>
      </c>
    </row>
    <row r="119" spans="1:13" x14ac:dyDescent="0.4">
      <c r="A119" s="82">
        <f t="shared" si="2"/>
        <v>116</v>
      </c>
      <c r="B119" s="83">
        <v>8</v>
      </c>
      <c r="C119" s="83">
        <v>29</v>
      </c>
      <c r="D119" s="83">
        <v>8</v>
      </c>
      <c r="E119" s="83" t="s">
        <v>174</v>
      </c>
      <c r="F119" s="83" t="s">
        <v>209</v>
      </c>
      <c r="G119" s="83" t="s">
        <v>1156</v>
      </c>
      <c r="H119" s="95"/>
      <c r="I119" s="91">
        <v>1200</v>
      </c>
      <c r="J119" s="95">
        <f t="shared" si="4"/>
        <v>97366</v>
      </c>
      <c r="K119" s="92" t="s">
        <v>213</v>
      </c>
      <c r="L119" s="92"/>
      <c r="M119" s="83" t="s">
        <v>61</v>
      </c>
    </row>
    <row r="120" spans="1:13" x14ac:dyDescent="0.4">
      <c r="A120" s="82">
        <f t="shared" si="2"/>
        <v>117</v>
      </c>
      <c r="B120" s="83">
        <v>8</v>
      </c>
      <c r="C120" s="83">
        <v>29</v>
      </c>
      <c r="D120" s="83">
        <v>8</v>
      </c>
      <c r="E120" s="83" t="s">
        <v>174</v>
      </c>
      <c r="F120" s="83" t="s">
        <v>209</v>
      </c>
      <c r="G120" s="83" t="s">
        <v>1156</v>
      </c>
      <c r="H120" s="95"/>
      <c r="I120" s="91">
        <v>550</v>
      </c>
      <c r="J120" s="95">
        <f t="shared" si="4"/>
        <v>96816</v>
      </c>
      <c r="K120" s="92" t="s">
        <v>214</v>
      </c>
      <c r="L120" s="92"/>
      <c r="M120" s="83" t="s">
        <v>61</v>
      </c>
    </row>
    <row r="121" spans="1:13" x14ac:dyDescent="0.4">
      <c r="A121" s="82">
        <f t="shared" si="2"/>
        <v>118</v>
      </c>
      <c r="B121" s="83">
        <v>8</v>
      </c>
      <c r="C121" s="83">
        <v>29</v>
      </c>
      <c r="D121" s="83">
        <v>8</v>
      </c>
      <c r="E121" s="83" t="s">
        <v>174</v>
      </c>
      <c r="F121" s="83" t="s">
        <v>209</v>
      </c>
      <c r="G121" s="83" t="s">
        <v>1156</v>
      </c>
      <c r="H121" s="95"/>
      <c r="I121" s="91">
        <v>110</v>
      </c>
      <c r="J121" s="95">
        <f t="shared" si="4"/>
        <v>96706</v>
      </c>
      <c r="K121" s="92" t="s">
        <v>215</v>
      </c>
      <c r="L121" s="92"/>
      <c r="M121" s="83" t="s">
        <v>61</v>
      </c>
    </row>
    <row r="122" spans="1:13" x14ac:dyDescent="0.4">
      <c r="A122" s="82">
        <f t="shared" si="2"/>
        <v>119</v>
      </c>
      <c r="B122" s="83">
        <v>8</v>
      </c>
      <c r="C122" s="83">
        <v>29</v>
      </c>
      <c r="D122" s="83">
        <v>8</v>
      </c>
      <c r="E122" s="83" t="s">
        <v>174</v>
      </c>
      <c r="F122" s="83" t="s">
        <v>209</v>
      </c>
      <c r="G122" s="83" t="s">
        <v>1156</v>
      </c>
      <c r="H122" s="95"/>
      <c r="I122" s="91">
        <v>990</v>
      </c>
      <c r="J122" s="95">
        <f t="shared" si="4"/>
        <v>95716</v>
      </c>
      <c r="K122" s="92" t="s">
        <v>216</v>
      </c>
      <c r="L122" s="92"/>
      <c r="M122" s="83" t="s">
        <v>61</v>
      </c>
    </row>
    <row r="123" spans="1:13" x14ac:dyDescent="0.4">
      <c r="A123" s="82">
        <f t="shared" si="2"/>
        <v>120</v>
      </c>
      <c r="B123" s="83">
        <v>8</v>
      </c>
      <c r="C123" s="83">
        <v>29</v>
      </c>
      <c r="D123" s="83">
        <v>8</v>
      </c>
      <c r="E123" s="83" t="s">
        <v>174</v>
      </c>
      <c r="F123" s="83" t="s">
        <v>209</v>
      </c>
      <c r="G123" s="83" t="s">
        <v>1156</v>
      </c>
      <c r="H123" s="95"/>
      <c r="I123" s="91">
        <v>3800</v>
      </c>
      <c r="J123" s="95">
        <f t="shared" si="4"/>
        <v>91916</v>
      </c>
      <c r="K123" s="92" t="s">
        <v>217</v>
      </c>
      <c r="L123" s="92"/>
      <c r="M123" s="83" t="s">
        <v>61</v>
      </c>
    </row>
    <row r="124" spans="1:13" x14ac:dyDescent="0.4">
      <c r="A124" s="82">
        <f t="shared" si="2"/>
        <v>121</v>
      </c>
      <c r="B124" s="83">
        <v>8</v>
      </c>
      <c r="C124" s="83">
        <v>29</v>
      </c>
      <c r="D124" s="83">
        <v>8</v>
      </c>
      <c r="E124" s="83" t="s">
        <v>1120</v>
      </c>
      <c r="F124" s="83" t="s">
        <v>1157</v>
      </c>
      <c r="G124" s="83" t="s">
        <v>1158</v>
      </c>
      <c r="H124" s="95"/>
      <c r="I124" s="91">
        <v>9186</v>
      </c>
      <c r="J124" s="95">
        <f t="shared" si="4"/>
        <v>82730</v>
      </c>
      <c r="K124" s="92" t="s">
        <v>218</v>
      </c>
      <c r="L124" s="92"/>
      <c r="M124" s="83" t="s">
        <v>61</v>
      </c>
    </row>
    <row r="125" spans="1:13" x14ac:dyDescent="0.4">
      <c r="A125" s="82">
        <f t="shared" si="2"/>
        <v>122</v>
      </c>
      <c r="B125" s="83">
        <v>8</v>
      </c>
      <c r="C125" s="83">
        <v>29</v>
      </c>
      <c r="D125" s="83">
        <v>8</v>
      </c>
      <c r="E125" s="83" t="s">
        <v>1120</v>
      </c>
      <c r="F125" s="83" t="s">
        <v>219</v>
      </c>
      <c r="G125" s="83" t="s">
        <v>1159</v>
      </c>
      <c r="H125" s="95"/>
      <c r="I125" s="91">
        <v>13234</v>
      </c>
      <c r="J125" s="95">
        <f t="shared" si="4"/>
        <v>69496</v>
      </c>
      <c r="K125" s="92" t="s">
        <v>220</v>
      </c>
      <c r="L125" s="92"/>
      <c r="M125" s="83" t="s">
        <v>24</v>
      </c>
    </row>
    <row r="126" spans="1:13" x14ac:dyDescent="0.4">
      <c r="A126" s="82">
        <f t="shared" si="2"/>
        <v>123</v>
      </c>
      <c r="B126" s="83">
        <v>8</v>
      </c>
      <c r="C126" s="83">
        <v>29</v>
      </c>
      <c r="D126" s="83">
        <v>8</v>
      </c>
      <c r="E126" s="83" t="s">
        <v>1120</v>
      </c>
      <c r="F126" s="83" t="s">
        <v>1160</v>
      </c>
      <c r="G126" s="83" t="s">
        <v>1161</v>
      </c>
      <c r="H126" s="95"/>
      <c r="I126" s="91">
        <v>13410</v>
      </c>
      <c r="J126" s="95">
        <f t="shared" si="4"/>
        <v>56086</v>
      </c>
      <c r="K126" s="92" t="s">
        <v>221</v>
      </c>
      <c r="L126" s="92"/>
      <c r="M126" s="83" t="s">
        <v>142</v>
      </c>
    </row>
    <row r="127" spans="1:13" x14ac:dyDescent="0.4">
      <c r="A127" s="82">
        <f t="shared" si="2"/>
        <v>124</v>
      </c>
      <c r="B127" s="83">
        <v>8</v>
      </c>
      <c r="C127" s="83">
        <v>29</v>
      </c>
      <c r="D127" s="83">
        <v>8</v>
      </c>
      <c r="E127" s="83" t="s">
        <v>1120</v>
      </c>
      <c r="F127" s="83" t="s">
        <v>1160</v>
      </c>
      <c r="G127" s="83" t="s">
        <v>1161</v>
      </c>
      <c r="H127" s="95"/>
      <c r="I127" s="91">
        <v>8140</v>
      </c>
      <c r="J127" s="95">
        <f t="shared" si="4"/>
        <v>47946</v>
      </c>
      <c r="K127" s="92" t="s">
        <v>222</v>
      </c>
      <c r="L127" s="92"/>
      <c r="M127" s="83" t="s">
        <v>142</v>
      </c>
    </row>
    <row r="128" spans="1:13" x14ac:dyDescent="0.4">
      <c r="A128" s="82">
        <f t="shared" si="2"/>
        <v>125</v>
      </c>
      <c r="B128" s="83">
        <v>8</v>
      </c>
      <c r="C128" s="83">
        <v>29</v>
      </c>
      <c r="D128" s="83">
        <v>8</v>
      </c>
      <c r="E128" s="83" t="s">
        <v>1120</v>
      </c>
      <c r="F128" s="83" t="s">
        <v>1160</v>
      </c>
      <c r="G128" s="83" t="s">
        <v>1161</v>
      </c>
      <c r="H128" s="95"/>
      <c r="I128" s="91">
        <v>4070</v>
      </c>
      <c r="J128" s="95">
        <f t="shared" si="4"/>
        <v>43876</v>
      </c>
      <c r="K128" s="92" t="s">
        <v>223</v>
      </c>
      <c r="L128" s="92"/>
      <c r="M128" s="83" t="s">
        <v>142</v>
      </c>
    </row>
    <row r="129" spans="1:13" x14ac:dyDescent="0.4">
      <c r="A129" s="82">
        <f t="shared" si="2"/>
        <v>126</v>
      </c>
      <c r="B129" s="83">
        <v>9</v>
      </c>
      <c r="C129" s="83">
        <v>5</v>
      </c>
      <c r="D129" s="83"/>
      <c r="E129" s="83" t="s">
        <v>174</v>
      </c>
      <c r="F129" s="82" t="s">
        <v>224</v>
      </c>
      <c r="G129" s="83" t="s">
        <v>1162</v>
      </c>
      <c r="H129" s="95"/>
      <c r="I129" s="91">
        <v>16500</v>
      </c>
      <c r="J129" s="95">
        <f t="shared" si="4"/>
        <v>27376</v>
      </c>
      <c r="K129" s="92" t="s">
        <v>225</v>
      </c>
      <c r="L129" s="92"/>
      <c r="M129" s="83" t="s">
        <v>142</v>
      </c>
    </row>
    <row r="130" spans="1:13" x14ac:dyDescent="0.4">
      <c r="A130" s="82">
        <f t="shared" si="2"/>
        <v>127</v>
      </c>
      <c r="B130" s="83">
        <v>9</v>
      </c>
      <c r="C130" s="83">
        <v>5</v>
      </c>
      <c r="D130" s="83"/>
      <c r="E130" s="83" t="s">
        <v>27</v>
      </c>
      <c r="F130" s="83" t="s">
        <v>226</v>
      </c>
      <c r="G130" s="83" t="s">
        <v>1163</v>
      </c>
      <c r="H130" s="87"/>
      <c r="I130" s="88">
        <v>550</v>
      </c>
      <c r="J130" s="95">
        <f t="shared" si="4"/>
        <v>26826</v>
      </c>
      <c r="K130" s="92" t="s">
        <v>227</v>
      </c>
      <c r="L130" s="92"/>
      <c r="M130" s="83" t="s">
        <v>99</v>
      </c>
    </row>
    <row r="131" spans="1:13" x14ac:dyDescent="0.4">
      <c r="A131" s="82">
        <f t="shared" si="2"/>
        <v>128</v>
      </c>
      <c r="B131" s="83">
        <v>9</v>
      </c>
      <c r="C131" s="83">
        <v>5</v>
      </c>
      <c r="D131" s="83"/>
      <c r="E131" s="83" t="s">
        <v>40</v>
      </c>
      <c r="F131" s="83" t="s">
        <v>228</v>
      </c>
      <c r="G131" s="83" t="s">
        <v>1164</v>
      </c>
      <c r="H131" s="87"/>
      <c r="I131" s="88">
        <v>250</v>
      </c>
      <c r="J131" s="95">
        <f t="shared" si="4"/>
        <v>26576</v>
      </c>
      <c r="K131" s="92" t="s">
        <v>229</v>
      </c>
      <c r="L131" s="92"/>
      <c r="M131" s="83" t="s">
        <v>99</v>
      </c>
    </row>
    <row r="132" spans="1:13" x14ac:dyDescent="0.4">
      <c r="A132" s="82">
        <f t="shared" si="2"/>
        <v>129</v>
      </c>
      <c r="B132" s="83">
        <v>9</v>
      </c>
      <c r="C132" s="83">
        <v>5</v>
      </c>
      <c r="D132" s="83"/>
      <c r="E132" s="83" t="s">
        <v>40</v>
      </c>
      <c r="F132" s="83" t="s">
        <v>228</v>
      </c>
      <c r="G132" s="83" t="s">
        <v>1164</v>
      </c>
      <c r="H132" s="87"/>
      <c r="I132" s="88">
        <v>500</v>
      </c>
      <c r="J132" s="95">
        <f t="shared" si="4"/>
        <v>26076</v>
      </c>
      <c r="K132" s="92" t="s">
        <v>230</v>
      </c>
      <c r="L132" s="92"/>
      <c r="M132" s="83" t="s">
        <v>99</v>
      </c>
    </row>
    <row r="133" spans="1:13" x14ac:dyDescent="0.4">
      <c r="A133" s="82">
        <f t="shared" si="2"/>
        <v>130</v>
      </c>
      <c r="B133" s="83">
        <v>9</v>
      </c>
      <c r="C133" s="83">
        <v>9</v>
      </c>
      <c r="D133" s="83"/>
      <c r="E133" s="83" t="s">
        <v>106</v>
      </c>
      <c r="F133" s="83" t="s">
        <v>207</v>
      </c>
      <c r="G133" s="83" t="s">
        <v>1155</v>
      </c>
      <c r="H133" s="95"/>
      <c r="I133" s="91">
        <v>1221</v>
      </c>
      <c r="J133" s="95">
        <f t="shared" si="4"/>
        <v>24855</v>
      </c>
      <c r="K133" s="92" t="s">
        <v>231</v>
      </c>
      <c r="L133" s="92"/>
      <c r="M133" s="83" t="s">
        <v>142</v>
      </c>
    </row>
    <row r="134" spans="1:13" x14ac:dyDescent="0.4">
      <c r="A134" s="82">
        <f t="shared" si="2"/>
        <v>131</v>
      </c>
      <c r="B134" s="83">
        <v>9</v>
      </c>
      <c r="C134" s="83">
        <v>16</v>
      </c>
      <c r="D134" s="83"/>
      <c r="E134" s="83"/>
      <c r="F134" s="82" t="s">
        <v>13</v>
      </c>
      <c r="G134" s="83" t="s">
        <v>1065</v>
      </c>
      <c r="H134" s="95">
        <v>100000</v>
      </c>
      <c r="I134" s="91"/>
      <c r="J134" s="95">
        <f t="shared" si="4"/>
        <v>124855</v>
      </c>
      <c r="K134" s="92" t="s">
        <v>55</v>
      </c>
      <c r="L134" s="92"/>
      <c r="M134" s="83" t="s">
        <v>99</v>
      </c>
    </row>
    <row r="135" spans="1:13" x14ac:dyDescent="0.4">
      <c r="A135" s="82">
        <f t="shared" si="2"/>
        <v>132</v>
      </c>
      <c r="B135" s="83">
        <v>9</v>
      </c>
      <c r="C135" s="83">
        <v>16</v>
      </c>
      <c r="D135" s="83"/>
      <c r="E135" s="83"/>
      <c r="F135" s="82" t="s">
        <v>71</v>
      </c>
      <c r="G135" s="83" t="s">
        <v>1094</v>
      </c>
      <c r="H135" s="95"/>
      <c r="I135" s="91">
        <v>100000</v>
      </c>
      <c r="J135" s="95">
        <f t="shared" si="4"/>
        <v>24855</v>
      </c>
      <c r="K135" s="92" t="s">
        <v>232</v>
      </c>
      <c r="L135" s="92"/>
      <c r="M135" s="83" t="s">
        <v>99</v>
      </c>
    </row>
    <row r="136" spans="1:13" x14ac:dyDescent="0.4">
      <c r="A136" s="82">
        <f t="shared" si="2"/>
        <v>133</v>
      </c>
      <c r="B136" s="83">
        <v>9</v>
      </c>
      <c r="C136" s="83">
        <v>28</v>
      </c>
      <c r="D136" s="83"/>
      <c r="E136" s="83"/>
      <c r="F136" s="82" t="s">
        <v>13</v>
      </c>
      <c r="G136" s="83" t="s">
        <v>1065</v>
      </c>
      <c r="H136" s="95">
        <v>100000</v>
      </c>
      <c r="I136" s="91"/>
      <c r="J136" s="95">
        <f t="shared" si="4"/>
        <v>124855</v>
      </c>
      <c r="K136" s="92" t="s">
        <v>55</v>
      </c>
      <c r="L136" s="92"/>
      <c r="M136" s="83" t="s">
        <v>99</v>
      </c>
    </row>
    <row r="137" spans="1:13" x14ac:dyDescent="0.4">
      <c r="A137" s="82">
        <f t="shared" si="2"/>
        <v>134</v>
      </c>
      <c r="B137" s="83">
        <v>9</v>
      </c>
      <c r="C137" s="83">
        <v>30</v>
      </c>
      <c r="D137" s="83"/>
      <c r="E137" s="83" t="s">
        <v>27</v>
      </c>
      <c r="F137" s="83" t="s">
        <v>116</v>
      </c>
      <c r="G137" s="83" t="s">
        <v>1091</v>
      </c>
      <c r="H137" s="87"/>
      <c r="I137" s="88">
        <v>3420</v>
      </c>
      <c r="J137" s="95">
        <f t="shared" si="4"/>
        <v>121435</v>
      </c>
      <c r="K137" s="92" t="s">
        <v>233</v>
      </c>
      <c r="L137" s="92"/>
      <c r="M137" s="83" t="s">
        <v>24</v>
      </c>
    </row>
    <row r="138" spans="1:13" x14ac:dyDescent="0.4">
      <c r="A138" s="82">
        <f t="shared" si="2"/>
        <v>135</v>
      </c>
      <c r="B138" s="83">
        <v>9</v>
      </c>
      <c r="C138" s="83">
        <v>30</v>
      </c>
      <c r="D138" s="83"/>
      <c r="E138" s="83" t="s">
        <v>27</v>
      </c>
      <c r="F138" s="81" t="s">
        <v>234</v>
      </c>
      <c r="G138" s="83" t="s">
        <v>1165</v>
      </c>
      <c r="H138" s="87"/>
      <c r="I138" s="88">
        <v>2500</v>
      </c>
      <c r="J138" s="95">
        <f t="shared" si="4"/>
        <v>118935</v>
      </c>
      <c r="K138" s="92" t="s">
        <v>235</v>
      </c>
      <c r="L138" s="92"/>
      <c r="M138" s="83" t="s">
        <v>24</v>
      </c>
    </row>
    <row r="139" spans="1:13" x14ac:dyDescent="0.4">
      <c r="A139" s="82">
        <f t="shared" si="2"/>
        <v>136</v>
      </c>
      <c r="B139" s="83">
        <v>9</v>
      </c>
      <c r="C139" s="83">
        <v>30</v>
      </c>
      <c r="D139" s="83"/>
      <c r="E139" s="83" t="s">
        <v>27</v>
      </c>
      <c r="F139" s="81" t="s">
        <v>236</v>
      </c>
      <c r="G139" s="83" t="s">
        <v>1166</v>
      </c>
      <c r="H139" s="87"/>
      <c r="I139" s="88">
        <v>5000</v>
      </c>
      <c r="J139" s="95">
        <f t="shared" si="4"/>
        <v>113935</v>
      </c>
      <c r="K139" s="92" t="s">
        <v>237</v>
      </c>
      <c r="L139" s="92"/>
      <c r="M139" s="83" t="s">
        <v>24</v>
      </c>
    </row>
    <row r="140" spans="1:13" x14ac:dyDescent="0.4">
      <c r="A140" s="82">
        <f t="shared" si="2"/>
        <v>137</v>
      </c>
      <c r="B140" s="83">
        <v>9</v>
      </c>
      <c r="C140" s="83">
        <v>30</v>
      </c>
      <c r="D140" s="83"/>
      <c r="E140" s="83" t="s">
        <v>1120</v>
      </c>
      <c r="F140" s="83" t="s">
        <v>1167</v>
      </c>
      <c r="G140" s="83" t="s">
        <v>1167</v>
      </c>
      <c r="H140" s="87"/>
      <c r="I140" s="88">
        <v>23498</v>
      </c>
      <c r="J140" s="95">
        <f t="shared" si="4"/>
        <v>90437</v>
      </c>
      <c r="K140" s="92" t="s">
        <v>238</v>
      </c>
      <c r="L140" s="92"/>
      <c r="M140" s="83" t="s">
        <v>24</v>
      </c>
    </row>
    <row r="141" spans="1:13" x14ac:dyDescent="0.4">
      <c r="A141" s="82">
        <f t="shared" si="2"/>
        <v>138</v>
      </c>
      <c r="B141" s="83">
        <v>9</v>
      </c>
      <c r="C141" s="83">
        <v>30</v>
      </c>
      <c r="D141" s="83"/>
      <c r="E141" s="83" t="s">
        <v>106</v>
      </c>
      <c r="F141" s="83" t="s">
        <v>207</v>
      </c>
      <c r="G141" s="83" t="s">
        <v>1155</v>
      </c>
      <c r="H141" s="87"/>
      <c r="I141" s="88">
        <v>1430</v>
      </c>
      <c r="J141" s="95">
        <f t="shared" si="4"/>
        <v>89007</v>
      </c>
      <c r="K141" s="92" t="s">
        <v>239</v>
      </c>
      <c r="L141" s="92"/>
      <c r="M141" s="83" t="s">
        <v>61</v>
      </c>
    </row>
    <row r="142" spans="1:13" x14ac:dyDescent="0.4">
      <c r="A142" s="82">
        <f t="shared" si="2"/>
        <v>139</v>
      </c>
      <c r="B142" s="83">
        <v>9</v>
      </c>
      <c r="C142" s="83">
        <v>30</v>
      </c>
      <c r="D142" s="83"/>
      <c r="E142" s="83" t="s">
        <v>106</v>
      </c>
      <c r="F142" s="83" t="s">
        <v>207</v>
      </c>
      <c r="G142" s="83" t="s">
        <v>1155</v>
      </c>
      <c r="H142" s="95"/>
      <c r="I142" s="91">
        <v>1430</v>
      </c>
      <c r="J142" s="95">
        <f t="shared" si="4"/>
        <v>87577</v>
      </c>
      <c r="K142" s="92" t="s">
        <v>240</v>
      </c>
      <c r="L142" s="92"/>
      <c r="M142" s="83" t="s">
        <v>61</v>
      </c>
    </row>
    <row r="143" spans="1:13" x14ac:dyDescent="0.4">
      <c r="A143" s="82">
        <f t="shared" si="2"/>
        <v>140</v>
      </c>
      <c r="B143" s="83">
        <v>9</v>
      </c>
      <c r="C143" s="83">
        <v>30</v>
      </c>
      <c r="D143" s="83"/>
      <c r="E143" s="83" t="s">
        <v>1120</v>
      </c>
      <c r="F143" s="83" t="s">
        <v>1168</v>
      </c>
      <c r="G143" s="83" t="s">
        <v>1168</v>
      </c>
      <c r="H143" s="87"/>
      <c r="I143" s="88">
        <v>10209</v>
      </c>
      <c r="J143" s="95">
        <f t="shared" si="4"/>
        <v>77368</v>
      </c>
      <c r="K143" s="92" t="s">
        <v>241</v>
      </c>
      <c r="L143" s="92"/>
      <c r="M143" s="83" t="s">
        <v>61</v>
      </c>
    </row>
    <row r="144" spans="1:13" x14ac:dyDescent="0.4">
      <c r="A144" s="82">
        <f t="shared" si="2"/>
        <v>141</v>
      </c>
      <c r="B144" s="83">
        <v>9</v>
      </c>
      <c r="C144" s="83">
        <v>30</v>
      </c>
      <c r="D144" s="83"/>
      <c r="E144" s="83" t="s">
        <v>1120</v>
      </c>
      <c r="F144" s="83" t="s">
        <v>1169</v>
      </c>
      <c r="G144" s="83" t="s">
        <v>1169</v>
      </c>
      <c r="H144" s="87"/>
      <c r="I144" s="88">
        <v>34752</v>
      </c>
      <c r="J144" s="95">
        <f t="shared" si="4"/>
        <v>42616</v>
      </c>
      <c r="K144" s="92" t="s">
        <v>242</v>
      </c>
      <c r="L144" s="92"/>
      <c r="M144" s="83" t="s">
        <v>26</v>
      </c>
    </row>
    <row r="145" spans="1:14" x14ac:dyDescent="0.4">
      <c r="A145" s="82">
        <f t="shared" si="2"/>
        <v>142</v>
      </c>
      <c r="B145" s="83">
        <v>9</v>
      </c>
      <c r="C145" s="83">
        <v>30</v>
      </c>
      <c r="D145" s="83"/>
      <c r="E145" s="83" t="s">
        <v>156</v>
      </c>
      <c r="F145" s="83" t="s">
        <v>156</v>
      </c>
      <c r="G145" s="83" t="s">
        <v>1170</v>
      </c>
      <c r="H145" s="87"/>
      <c r="I145" s="88">
        <v>1815</v>
      </c>
      <c r="J145" s="95">
        <f t="shared" si="4"/>
        <v>40801</v>
      </c>
      <c r="K145" s="92" t="s">
        <v>243</v>
      </c>
      <c r="L145" s="92"/>
      <c r="M145" s="83" t="s">
        <v>26</v>
      </c>
    </row>
    <row r="146" spans="1:14" x14ac:dyDescent="0.4">
      <c r="A146" s="82">
        <f t="shared" si="2"/>
        <v>143</v>
      </c>
      <c r="B146" s="83">
        <v>9</v>
      </c>
      <c r="C146" s="83">
        <v>30</v>
      </c>
      <c r="D146" s="83"/>
      <c r="E146" s="83" t="s">
        <v>27</v>
      </c>
      <c r="F146" s="83" t="s">
        <v>1171</v>
      </c>
      <c r="G146" s="83" t="s">
        <v>1172</v>
      </c>
      <c r="H146" s="87"/>
      <c r="I146" s="88">
        <v>110</v>
      </c>
      <c r="J146" s="95">
        <f t="shared" si="4"/>
        <v>40691</v>
      </c>
      <c r="K146" s="92" t="s">
        <v>244</v>
      </c>
      <c r="L146" s="92"/>
      <c r="M146" s="83" t="s">
        <v>26</v>
      </c>
    </row>
    <row r="147" spans="1:14" x14ac:dyDescent="0.4">
      <c r="A147" s="82">
        <f t="shared" si="2"/>
        <v>144</v>
      </c>
      <c r="B147" s="83">
        <v>9</v>
      </c>
      <c r="C147" s="83">
        <v>30</v>
      </c>
      <c r="D147" s="83"/>
      <c r="E147" s="83" t="s">
        <v>174</v>
      </c>
      <c r="F147" s="82" t="s">
        <v>245</v>
      </c>
      <c r="G147" s="83" t="s">
        <v>1173</v>
      </c>
      <c r="H147" s="95"/>
      <c r="I147" s="91">
        <v>3240</v>
      </c>
      <c r="J147" s="95">
        <f t="shared" si="4"/>
        <v>37451</v>
      </c>
      <c r="K147" s="92" t="s">
        <v>246</v>
      </c>
      <c r="L147" s="92"/>
      <c r="M147" s="83" t="s">
        <v>142</v>
      </c>
    </row>
    <row r="148" spans="1:14" x14ac:dyDescent="0.4">
      <c r="A148" s="82">
        <f t="shared" si="2"/>
        <v>145</v>
      </c>
      <c r="B148" s="83">
        <v>9</v>
      </c>
      <c r="C148" s="83">
        <v>30</v>
      </c>
      <c r="D148" s="83"/>
      <c r="E148" s="83" t="s">
        <v>1120</v>
      </c>
      <c r="F148" s="83" t="s">
        <v>1174</v>
      </c>
      <c r="G148" s="83" t="s">
        <v>1174</v>
      </c>
      <c r="H148" s="87"/>
      <c r="I148" s="88">
        <v>21667</v>
      </c>
      <c r="J148" s="95">
        <f t="shared" si="4"/>
        <v>15784</v>
      </c>
      <c r="K148" s="92" t="s">
        <v>247</v>
      </c>
      <c r="L148" s="92"/>
      <c r="M148" s="83" t="s">
        <v>142</v>
      </c>
    </row>
    <row r="149" spans="1:14" x14ac:dyDescent="0.4">
      <c r="A149" s="82">
        <f t="shared" si="2"/>
        <v>146</v>
      </c>
      <c r="B149" s="83">
        <v>9</v>
      </c>
      <c r="C149" s="83">
        <v>30</v>
      </c>
      <c r="D149" s="83"/>
      <c r="E149" s="83" t="s">
        <v>1120</v>
      </c>
      <c r="F149" s="83" t="s">
        <v>1175</v>
      </c>
      <c r="G149" s="83" t="s">
        <v>1175</v>
      </c>
      <c r="H149" s="87"/>
      <c r="I149" s="88">
        <v>8140</v>
      </c>
      <c r="J149" s="95">
        <f t="shared" si="4"/>
        <v>7644</v>
      </c>
      <c r="K149" s="92" t="s">
        <v>248</v>
      </c>
      <c r="L149" s="92"/>
      <c r="M149" s="83" t="s">
        <v>99</v>
      </c>
    </row>
    <row r="150" spans="1:14" x14ac:dyDescent="0.4">
      <c r="A150" s="82">
        <f t="shared" si="2"/>
        <v>147</v>
      </c>
      <c r="B150" s="83">
        <v>10</v>
      </c>
      <c r="C150" s="83">
        <v>3</v>
      </c>
      <c r="D150" s="83"/>
      <c r="E150" s="83"/>
      <c r="F150" s="82" t="s">
        <v>13</v>
      </c>
      <c r="G150" s="83" t="s">
        <v>1065</v>
      </c>
      <c r="H150" s="95">
        <v>50000</v>
      </c>
      <c r="I150" s="91"/>
      <c r="J150" s="95">
        <f t="shared" si="4"/>
        <v>57644</v>
      </c>
      <c r="K150" s="92"/>
      <c r="L150" s="92"/>
      <c r="M150" s="83" t="s">
        <v>99</v>
      </c>
    </row>
    <row r="151" spans="1:14" x14ac:dyDescent="0.4">
      <c r="A151" s="82">
        <f t="shared" ref="A151:A201" si="5">ROW()-3</f>
        <v>148</v>
      </c>
      <c r="B151" s="83">
        <v>10</v>
      </c>
      <c r="C151" s="83">
        <v>3</v>
      </c>
      <c r="D151" s="83"/>
      <c r="E151" s="83"/>
      <c r="F151" s="83"/>
      <c r="G151" s="83" t="s">
        <v>1094</v>
      </c>
      <c r="H151" s="87"/>
      <c r="I151" s="88">
        <v>50000</v>
      </c>
      <c r="J151" s="95">
        <f t="shared" si="4"/>
        <v>7644</v>
      </c>
      <c r="K151" s="92" t="s">
        <v>249</v>
      </c>
      <c r="L151" s="92"/>
      <c r="M151" s="83" t="s">
        <v>99</v>
      </c>
    </row>
    <row r="152" spans="1:14" x14ac:dyDescent="0.4">
      <c r="A152" s="82">
        <f t="shared" si="5"/>
        <v>149</v>
      </c>
      <c r="B152" s="83">
        <v>10</v>
      </c>
      <c r="C152" s="83">
        <v>6</v>
      </c>
      <c r="D152" s="83"/>
      <c r="E152" s="83" t="s">
        <v>106</v>
      </c>
      <c r="F152" s="83" t="s">
        <v>250</v>
      </c>
      <c r="G152" s="83" t="s">
        <v>1176</v>
      </c>
      <c r="H152" s="87"/>
      <c r="I152" s="88">
        <v>6155</v>
      </c>
      <c r="J152" s="95">
        <f t="shared" si="4"/>
        <v>1489</v>
      </c>
      <c r="K152" s="92" t="s">
        <v>251</v>
      </c>
      <c r="L152" s="92"/>
      <c r="M152" s="83" t="s">
        <v>99</v>
      </c>
    </row>
    <row r="153" spans="1:14" x14ac:dyDescent="0.4">
      <c r="A153" s="82">
        <v>150</v>
      </c>
      <c r="B153" s="83">
        <v>10</v>
      </c>
      <c r="C153" s="83">
        <v>11</v>
      </c>
      <c r="D153" s="83"/>
      <c r="E153" s="83" t="s">
        <v>106</v>
      </c>
      <c r="F153" s="83" t="s">
        <v>207</v>
      </c>
      <c r="G153" s="83" t="s">
        <v>1155</v>
      </c>
      <c r="H153" s="95"/>
      <c r="I153" s="91">
        <v>1221</v>
      </c>
      <c r="J153" s="95">
        <f t="shared" si="4"/>
        <v>268</v>
      </c>
      <c r="K153" s="92" t="s">
        <v>252</v>
      </c>
      <c r="L153" s="92"/>
      <c r="M153" s="83" t="s">
        <v>26</v>
      </c>
    </row>
    <row r="154" spans="1:14" x14ac:dyDescent="0.4">
      <c r="A154" s="82">
        <f t="shared" si="5"/>
        <v>151</v>
      </c>
      <c r="B154" s="83">
        <v>10</v>
      </c>
      <c r="C154" s="83">
        <v>19</v>
      </c>
      <c r="D154" s="83"/>
      <c r="E154" s="83"/>
      <c r="F154" s="82" t="s">
        <v>13</v>
      </c>
      <c r="G154" s="83" t="s">
        <v>1065</v>
      </c>
      <c r="H154" s="95">
        <v>180000</v>
      </c>
      <c r="I154" s="91"/>
      <c r="J154" s="95">
        <f t="shared" ref="J154:J201" si="6">H154+J153-I154</f>
        <v>180268</v>
      </c>
      <c r="K154" s="92" t="s">
        <v>55</v>
      </c>
      <c r="L154" s="92"/>
      <c r="M154" s="83" t="s">
        <v>99</v>
      </c>
    </row>
    <row r="155" spans="1:14" x14ac:dyDescent="0.4">
      <c r="A155" s="82">
        <f t="shared" si="5"/>
        <v>152</v>
      </c>
      <c r="B155" s="83">
        <v>10</v>
      </c>
      <c r="C155" s="83">
        <v>31</v>
      </c>
      <c r="D155" s="83"/>
      <c r="E155" s="83" t="s">
        <v>174</v>
      </c>
      <c r="F155" s="82" t="s">
        <v>253</v>
      </c>
      <c r="G155" s="83" t="s">
        <v>1177</v>
      </c>
      <c r="H155" s="95"/>
      <c r="I155" s="91">
        <v>2268</v>
      </c>
      <c r="J155" s="95">
        <f t="shared" si="6"/>
        <v>178000</v>
      </c>
      <c r="K155" s="92" t="s">
        <v>254</v>
      </c>
      <c r="L155" s="92"/>
      <c r="M155" s="83" t="s">
        <v>142</v>
      </c>
    </row>
    <row r="156" spans="1:14" x14ac:dyDescent="0.4">
      <c r="A156" s="82">
        <f t="shared" si="5"/>
        <v>153</v>
      </c>
      <c r="B156" s="83">
        <v>10</v>
      </c>
      <c r="C156" s="83">
        <v>31</v>
      </c>
      <c r="D156" s="83"/>
      <c r="E156" s="83" t="s">
        <v>1178</v>
      </c>
      <c r="F156" s="82" t="s">
        <v>1179</v>
      </c>
      <c r="G156" s="83" t="s">
        <v>1180</v>
      </c>
      <c r="H156" s="95"/>
      <c r="I156" s="91">
        <v>13937</v>
      </c>
      <c r="J156" s="95">
        <f t="shared" si="6"/>
        <v>164063</v>
      </c>
      <c r="K156" s="92" t="s">
        <v>255</v>
      </c>
      <c r="L156" s="92"/>
      <c r="M156" s="83" t="s">
        <v>142</v>
      </c>
    </row>
    <row r="157" spans="1:14" x14ac:dyDescent="0.4">
      <c r="A157" s="82">
        <f t="shared" si="5"/>
        <v>154</v>
      </c>
      <c r="B157" s="83">
        <v>10</v>
      </c>
      <c r="C157" s="83">
        <v>31</v>
      </c>
      <c r="D157" s="83"/>
      <c r="E157" s="83" t="s">
        <v>1178</v>
      </c>
      <c r="F157" s="82" t="s">
        <v>1181</v>
      </c>
      <c r="G157" s="83" t="s">
        <v>1182</v>
      </c>
      <c r="H157" s="95"/>
      <c r="I157" s="91">
        <v>10244</v>
      </c>
      <c r="J157" s="95">
        <f t="shared" si="6"/>
        <v>153819</v>
      </c>
      <c r="K157" s="92" t="s">
        <v>256</v>
      </c>
      <c r="L157" s="92"/>
      <c r="M157" s="83" t="s">
        <v>257</v>
      </c>
    </row>
    <row r="158" spans="1:14" x14ac:dyDescent="0.4">
      <c r="A158" s="82">
        <f t="shared" si="5"/>
        <v>155</v>
      </c>
      <c r="B158" s="83">
        <v>11</v>
      </c>
      <c r="C158" s="83">
        <v>15</v>
      </c>
      <c r="D158" s="83"/>
      <c r="E158" s="83"/>
      <c r="F158" s="82" t="s">
        <v>71</v>
      </c>
      <c r="G158" s="83" t="s">
        <v>1094</v>
      </c>
      <c r="H158" s="95"/>
      <c r="I158" s="91">
        <v>100000</v>
      </c>
      <c r="J158" s="95">
        <f t="shared" si="6"/>
        <v>53819</v>
      </c>
      <c r="K158" s="92" t="s">
        <v>258</v>
      </c>
      <c r="L158" s="92"/>
      <c r="M158" s="83" t="s">
        <v>99</v>
      </c>
    </row>
    <row r="159" spans="1:14" x14ac:dyDescent="0.4">
      <c r="A159" s="82">
        <f t="shared" si="5"/>
        <v>156</v>
      </c>
      <c r="B159" s="83">
        <v>11</v>
      </c>
      <c r="C159" s="83">
        <v>17</v>
      </c>
      <c r="D159" s="83"/>
      <c r="E159" s="83"/>
      <c r="F159" s="82" t="s">
        <v>13</v>
      </c>
      <c r="G159" s="83" t="s">
        <v>1065</v>
      </c>
      <c r="H159" s="95">
        <v>100000</v>
      </c>
      <c r="I159" s="91"/>
      <c r="J159" s="95">
        <f t="shared" si="6"/>
        <v>153819</v>
      </c>
      <c r="K159" s="92" t="s">
        <v>55</v>
      </c>
      <c r="L159" s="92"/>
      <c r="M159" s="83" t="s">
        <v>99</v>
      </c>
    </row>
    <row r="160" spans="1:14" x14ac:dyDescent="0.4">
      <c r="A160" s="82">
        <f t="shared" si="5"/>
        <v>157</v>
      </c>
      <c r="B160" s="83">
        <v>11</v>
      </c>
      <c r="C160" s="83">
        <v>24</v>
      </c>
      <c r="D160" s="83"/>
      <c r="E160" s="83" t="s">
        <v>56</v>
      </c>
      <c r="F160" s="82" t="s">
        <v>259</v>
      </c>
      <c r="G160" s="83" t="s">
        <v>1183</v>
      </c>
      <c r="H160" s="87"/>
      <c r="I160" s="91">
        <v>61297</v>
      </c>
      <c r="J160" s="87">
        <f t="shared" si="6"/>
        <v>92522</v>
      </c>
      <c r="K160" s="92" t="s">
        <v>260</v>
      </c>
      <c r="L160" s="92"/>
      <c r="M160" s="83" t="s">
        <v>86</v>
      </c>
      <c r="N160" s="81" t="s">
        <v>16</v>
      </c>
    </row>
    <row r="161" spans="1:13" x14ac:dyDescent="0.4">
      <c r="A161" s="82">
        <f t="shared" si="5"/>
        <v>158</v>
      </c>
      <c r="B161" s="83">
        <v>11</v>
      </c>
      <c r="C161" s="83">
        <v>30</v>
      </c>
      <c r="D161" s="83"/>
      <c r="E161" s="83" t="s">
        <v>27</v>
      </c>
      <c r="F161" s="82" t="s">
        <v>261</v>
      </c>
      <c r="G161" s="83" t="s">
        <v>1184</v>
      </c>
      <c r="H161" s="95"/>
      <c r="I161" s="91">
        <v>220</v>
      </c>
      <c r="J161" s="87">
        <f t="shared" si="6"/>
        <v>92302</v>
      </c>
      <c r="K161" s="92" t="s">
        <v>262</v>
      </c>
      <c r="L161" s="92"/>
      <c r="M161" s="83" t="s">
        <v>257</v>
      </c>
    </row>
    <row r="162" spans="1:13" x14ac:dyDescent="0.4">
      <c r="A162" s="82">
        <f t="shared" si="5"/>
        <v>159</v>
      </c>
      <c r="B162" s="83">
        <v>11</v>
      </c>
      <c r="C162" s="83">
        <v>30</v>
      </c>
      <c r="D162" s="83"/>
      <c r="E162" s="83" t="s">
        <v>118</v>
      </c>
      <c r="F162" s="83" t="s">
        <v>119</v>
      </c>
      <c r="G162" s="83" t="s">
        <v>1111</v>
      </c>
      <c r="H162" s="87"/>
      <c r="I162" s="91">
        <v>3700</v>
      </c>
      <c r="J162" s="87">
        <f t="shared" si="6"/>
        <v>88602</v>
      </c>
      <c r="K162" s="92" t="s">
        <v>263</v>
      </c>
      <c r="L162" s="92"/>
      <c r="M162" s="83" t="s">
        <v>257</v>
      </c>
    </row>
    <row r="163" spans="1:13" x14ac:dyDescent="0.4">
      <c r="A163" s="82">
        <f t="shared" si="5"/>
        <v>160</v>
      </c>
      <c r="B163" s="83">
        <v>11</v>
      </c>
      <c r="C163" s="83">
        <v>30</v>
      </c>
      <c r="D163" s="83"/>
      <c r="E163" s="83" t="s">
        <v>27</v>
      </c>
      <c r="F163" s="82" t="s">
        <v>264</v>
      </c>
      <c r="G163" s="83" t="s">
        <v>1185</v>
      </c>
      <c r="H163" s="95"/>
      <c r="I163" s="91">
        <v>712</v>
      </c>
      <c r="J163" s="87">
        <f t="shared" si="6"/>
        <v>87890</v>
      </c>
      <c r="K163" s="92" t="s">
        <v>265</v>
      </c>
      <c r="L163" s="92"/>
      <c r="M163" s="83" t="s">
        <v>257</v>
      </c>
    </row>
    <row r="164" spans="1:13" x14ac:dyDescent="0.4">
      <c r="A164" s="82">
        <f t="shared" si="5"/>
        <v>161</v>
      </c>
      <c r="B164" s="83">
        <v>11</v>
      </c>
      <c r="C164" s="83">
        <v>30</v>
      </c>
      <c r="D164" s="83"/>
      <c r="E164" s="83" t="s">
        <v>27</v>
      </c>
      <c r="F164" s="82" t="s">
        <v>261</v>
      </c>
      <c r="G164" s="83" t="s">
        <v>1184</v>
      </c>
      <c r="H164" s="95"/>
      <c r="I164" s="91">
        <v>295</v>
      </c>
      <c r="J164" s="87">
        <f t="shared" si="6"/>
        <v>87595</v>
      </c>
      <c r="K164" s="92" t="s">
        <v>266</v>
      </c>
      <c r="L164" s="92"/>
      <c r="M164" s="83" t="s">
        <v>257</v>
      </c>
    </row>
    <row r="165" spans="1:13" x14ac:dyDescent="0.4">
      <c r="A165" s="82">
        <f t="shared" si="5"/>
        <v>162</v>
      </c>
      <c r="B165" s="83">
        <v>11</v>
      </c>
      <c r="C165" s="83">
        <v>30</v>
      </c>
      <c r="D165" s="83"/>
      <c r="E165" s="83" t="s">
        <v>1178</v>
      </c>
      <c r="F165" s="82" t="s">
        <v>1186</v>
      </c>
      <c r="G165" s="83" t="s">
        <v>1187</v>
      </c>
      <c r="H165" s="95"/>
      <c r="I165" s="91">
        <v>23766</v>
      </c>
      <c r="J165" s="87">
        <f t="shared" si="6"/>
        <v>63829</v>
      </c>
      <c r="K165" s="92" t="s">
        <v>267</v>
      </c>
      <c r="L165" s="92"/>
      <c r="M165" s="83" t="s">
        <v>257</v>
      </c>
    </row>
    <row r="166" spans="1:13" x14ac:dyDescent="0.4">
      <c r="A166" s="82">
        <f t="shared" si="5"/>
        <v>163</v>
      </c>
      <c r="B166" s="83">
        <v>11</v>
      </c>
      <c r="C166" s="83">
        <v>30</v>
      </c>
      <c r="D166" s="83"/>
      <c r="E166" s="83" t="s">
        <v>1178</v>
      </c>
      <c r="F166" s="82" t="s">
        <v>1188</v>
      </c>
      <c r="G166" s="83" t="s">
        <v>1189</v>
      </c>
      <c r="H166" s="95"/>
      <c r="I166" s="91">
        <v>45300</v>
      </c>
      <c r="J166" s="87">
        <f t="shared" si="6"/>
        <v>18529</v>
      </c>
      <c r="K166" s="92" t="s">
        <v>268</v>
      </c>
      <c r="L166" s="92"/>
      <c r="M166" s="83" t="s">
        <v>142</v>
      </c>
    </row>
    <row r="167" spans="1:13" x14ac:dyDescent="0.4">
      <c r="A167" s="82">
        <f t="shared" si="5"/>
        <v>164</v>
      </c>
      <c r="B167" s="83">
        <v>12</v>
      </c>
      <c r="C167" s="83">
        <v>2</v>
      </c>
      <c r="D167" s="83"/>
      <c r="E167" s="83"/>
      <c r="F167" s="82" t="s">
        <v>13</v>
      </c>
      <c r="G167" s="83" t="s">
        <v>1065</v>
      </c>
      <c r="H167" s="95">
        <v>350000</v>
      </c>
      <c r="I167" s="91"/>
      <c r="J167" s="95">
        <f t="shared" si="6"/>
        <v>368529</v>
      </c>
      <c r="K167" s="92"/>
      <c r="L167" s="92"/>
      <c r="M167" s="83" t="s">
        <v>99</v>
      </c>
    </row>
    <row r="168" spans="1:13" x14ac:dyDescent="0.4">
      <c r="A168" s="82">
        <f t="shared" si="5"/>
        <v>165</v>
      </c>
      <c r="B168" s="83">
        <v>12</v>
      </c>
      <c r="C168" s="83">
        <v>2</v>
      </c>
      <c r="D168" s="83"/>
      <c r="E168" s="83"/>
      <c r="F168" s="82" t="s">
        <v>71</v>
      </c>
      <c r="G168" s="83" t="s">
        <v>1094</v>
      </c>
      <c r="H168" s="87"/>
      <c r="I168" s="88">
        <v>100000</v>
      </c>
      <c r="J168" s="95">
        <f t="shared" si="6"/>
        <v>268529</v>
      </c>
      <c r="K168" s="92" t="s">
        <v>269</v>
      </c>
      <c r="L168" s="92"/>
      <c r="M168" s="83" t="s">
        <v>99</v>
      </c>
    </row>
    <row r="169" spans="1:13" x14ac:dyDescent="0.4">
      <c r="A169" s="82">
        <f t="shared" si="5"/>
        <v>166</v>
      </c>
      <c r="B169" s="83">
        <v>12</v>
      </c>
      <c r="C169" s="83">
        <v>5</v>
      </c>
      <c r="D169" s="83"/>
      <c r="E169" s="83" t="s">
        <v>27</v>
      </c>
      <c r="F169" s="83" t="s">
        <v>116</v>
      </c>
      <c r="G169" s="83" t="s">
        <v>1091</v>
      </c>
      <c r="H169" s="87"/>
      <c r="I169" s="88">
        <v>3420</v>
      </c>
      <c r="J169" s="95">
        <f t="shared" si="6"/>
        <v>265109</v>
      </c>
      <c r="K169" s="92" t="s">
        <v>270</v>
      </c>
      <c r="L169" s="92"/>
      <c r="M169" s="83" t="s">
        <v>99</v>
      </c>
    </row>
    <row r="170" spans="1:13" x14ac:dyDescent="0.4">
      <c r="A170" s="82">
        <f t="shared" si="5"/>
        <v>167</v>
      </c>
      <c r="B170" s="83">
        <v>12</v>
      </c>
      <c r="C170" s="83">
        <v>5</v>
      </c>
      <c r="D170" s="83"/>
      <c r="E170" s="83" t="s">
        <v>174</v>
      </c>
      <c r="F170" s="83" t="s">
        <v>271</v>
      </c>
      <c r="G170" s="83" t="s">
        <v>1190</v>
      </c>
      <c r="H170" s="87"/>
      <c r="I170" s="88">
        <v>8289</v>
      </c>
      <c r="J170" s="95">
        <f t="shared" si="6"/>
        <v>256820</v>
      </c>
      <c r="K170" s="92" t="s">
        <v>272</v>
      </c>
      <c r="L170" s="92"/>
      <c r="M170" s="83" t="s">
        <v>99</v>
      </c>
    </row>
    <row r="171" spans="1:13" x14ac:dyDescent="0.4">
      <c r="A171" s="82">
        <f t="shared" si="5"/>
        <v>168</v>
      </c>
      <c r="B171" s="83">
        <v>12</v>
      </c>
      <c r="C171" s="83">
        <v>13</v>
      </c>
      <c r="D171" s="83"/>
      <c r="E171" s="83"/>
      <c r="F171" s="82" t="s">
        <v>13</v>
      </c>
      <c r="G171" s="83" t="s">
        <v>1065</v>
      </c>
      <c r="H171" s="95">
        <v>40000</v>
      </c>
      <c r="I171" s="91"/>
      <c r="J171" s="95">
        <f t="shared" si="6"/>
        <v>296820</v>
      </c>
      <c r="K171" s="92" t="s">
        <v>55</v>
      </c>
      <c r="L171" s="92"/>
      <c r="M171" s="83" t="s">
        <v>99</v>
      </c>
    </row>
    <row r="172" spans="1:13" x14ac:dyDescent="0.4">
      <c r="A172" s="82">
        <f t="shared" si="5"/>
        <v>169</v>
      </c>
      <c r="B172" s="83">
        <v>12</v>
      </c>
      <c r="C172" s="83">
        <v>13</v>
      </c>
      <c r="D172" s="83"/>
      <c r="E172" s="83" t="s">
        <v>106</v>
      </c>
      <c r="F172" s="83" t="s">
        <v>250</v>
      </c>
      <c r="G172" s="83" t="s">
        <v>1176</v>
      </c>
      <c r="H172" s="87"/>
      <c r="I172" s="91">
        <v>4118</v>
      </c>
      <c r="J172" s="95">
        <f t="shared" si="6"/>
        <v>292702</v>
      </c>
      <c r="K172" s="92" t="s">
        <v>273</v>
      </c>
      <c r="L172" s="92"/>
      <c r="M172" s="83" t="s">
        <v>99</v>
      </c>
    </row>
    <row r="173" spans="1:13" x14ac:dyDescent="0.4">
      <c r="A173" s="82">
        <f t="shared" si="5"/>
        <v>170</v>
      </c>
      <c r="B173" s="83">
        <v>12</v>
      </c>
      <c r="C173" s="83">
        <v>13</v>
      </c>
      <c r="D173" s="83"/>
      <c r="E173" s="83" t="s">
        <v>118</v>
      </c>
      <c r="F173" s="83" t="s">
        <v>135</v>
      </c>
      <c r="G173" s="83" t="s">
        <v>1118</v>
      </c>
      <c r="H173" s="87"/>
      <c r="I173" s="91">
        <v>6300</v>
      </c>
      <c r="J173" s="95">
        <f t="shared" si="6"/>
        <v>286402</v>
      </c>
      <c r="K173" s="92" t="s">
        <v>274</v>
      </c>
      <c r="L173" s="92"/>
      <c r="M173" s="83" t="s">
        <v>99</v>
      </c>
    </row>
    <row r="174" spans="1:13" x14ac:dyDescent="0.4">
      <c r="A174" s="82">
        <f t="shared" si="5"/>
        <v>171</v>
      </c>
      <c r="B174" s="83">
        <v>12</v>
      </c>
      <c r="C174" s="83">
        <v>28</v>
      </c>
      <c r="D174" s="83"/>
      <c r="E174" s="83"/>
      <c r="F174" s="82" t="s">
        <v>13</v>
      </c>
      <c r="G174" s="83" t="s">
        <v>1065</v>
      </c>
      <c r="H174" s="95">
        <v>100000</v>
      </c>
      <c r="I174" s="91"/>
      <c r="J174" s="95">
        <f t="shared" si="6"/>
        <v>386402</v>
      </c>
      <c r="K174" s="92"/>
      <c r="L174" s="92"/>
      <c r="M174" s="83" t="s">
        <v>99</v>
      </c>
    </row>
    <row r="175" spans="1:13" x14ac:dyDescent="0.4">
      <c r="A175" s="82">
        <f t="shared" si="5"/>
        <v>172</v>
      </c>
      <c r="B175" s="83">
        <v>12</v>
      </c>
      <c r="C175" s="83">
        <v>28</v>
      </c>
      <c r="D175" s="83"/>
      <c r="E175" s="83" t="s">
        <v>275</v>
      </c>
      <c r="F175" s="83" t="s">
        <v>276</v>
      </c>
      <c r="G175" s="83" t="s">
        <v>1191</v>
      </c>
      <c r="H175" s="87"/>
      <c r="I175" s="91">
        <v>250</v>
      </c>
      <c r="J175" s="95">
        <f t="shared" si="6"/>
        <v>386152</v>
      </c>
      <c r="K175" s="92" t="s">
        <v>277</v>
      </c>
      <c r="L175" s="92"/>
      <c r="M175" s="83" t="s">
        <v>61</v>
      </c>
    </row>
    <row r="176" spans="1:13" x14ac:dyDescent="0.4">
      <c r="A176" s="82">
        <f t="shared" si="5"/>
        <v>173</v>
      </c>
      <c r="B176" s="83">
        <v>12</v>
      </c>
      <c r="C176" s="83">
        <v>28</v>
      </c>
      <c r="D176" s="83"/>
      <c r="E176" s="83" t="s">
        <v>275</v>
      </c>
      <c r="F176" s="83" t="s">
        <v>278</v>
      </c>
      <c r="G176" s="83" t="s">
        <v>1192</v>
      </c>
      <c r="H176" s="87"/>
      <c r="I176" s="91">
        <v>500</v>
      </c>
      <c r="J176" s="95">
        <f t="shared" si="6"/>
        <v>385652</v>
      </c>
      <c r="K176" s="92" t="s">
        <v>279</v>
      </c>
      <c r="L176" s="92"/>
      <c r="M176" s="83" t="s">
        <v>61</v>
      </c>
    </row>
    <row r="177" spans="1:13" x14ac:dyDescent="0.4">
      <c r="A177" s="82">
        <f t="shared" si="5"/>
        <v>174</v>
      </c>
      <c r="B177" s="83">
        <v>12</v>
      </c>
      <c r="C177" s="83">
        <v>28</v>
      </c>
      <c r="D177" s="83"/>
      <c r="E177" s="83" t="s">
        <v>275</v>
      </c>
      <c r="F177" s="83" t="s">
        <v>280</v>
      </c>
      <c r="G177" s="83" t="s">
        <v>1193</v>
      </c>
      <c r="H177" s="87"/>
      <c r="I177" s="91">
        <v>600</v>
      </c>
      <c r="J177" s="95">
        <f t="shared" si="6"/>
        <v>385052</v>
      </c>
      <c r="K177" s="92" t="s">
        <v>281</v>
      </c>
      <c r="L177" s="92"/>
      <c r="M177" s="83" t="s">
        <v>61</v>
      </c>
    </row>
    <row r="178" spans="1:13" x14ac:dyDescent="0.4">
      <c r="A178" s="82">
        <f t="shared" si="5"/>
        <v>175</v>
      </c>
      <c r="B178" s="83">
        <v>12</v>
      </c>
      <c r="C178" s="83">
        <v>28</v>
      </c>
      <c r="D178" s="83"/>
      <c r="E178" s="83" t="s">
        <v>282</v>
      </c>
      <c r="F178" s="83" t="s">
        <v>283</v>
      </c>
      <c r="G178" s="83" t="s">
        <v>1194</v>
      </c>
      <c r="H178" s="87"/>
      <c r="I178" s="91">
        <v>3990</v>
      </c>
      <c r="J178" s="95">
        <f t="shared" si="6"/>
        <v>381062</v>
      </c>
      <c r="K178" s="92" t="s">
        <v>284</v>
      </c>
      <c r="L178" s="92"/>
      <c r="M178" s="83" t="s">
        <v>61</v>
      </c>
    </row>
    <row r="179" spans="1:13" x14ac:dyDescent="0.4">
      <c r="A179" s="82">
        <f t="shared" si="5"/>
        <v>176</v>
      </c>
      <c r="B179" s="83">
        <v>12</v>
      </c>
      <c r="C179" s="83">
        <v>28</v>
      </c>
      <c r="D179" s="83"/>
      <c r="E179" s="83" t="s">
        <v>143</v>
      </c>
      <c r="F179" s="83" t="s">
        <v>285</v>
      </c>
      <c r="G179" s="83" t="s">
        <v>1195</v>
      </c>
      <c r="H179" s="87"/>
      <c r="I179" s="91">
        <v>1640</v>
      </c>
      <c r="J179" s="95">
        <f t="shared" si="6"/>
        <v>379422</v>
      </c>
      <c r="K179" s="92" t="s">
        <v>286</v>
      </c>
      <c r="L179" s="92"/>
      <c r="M179" s="83" t="s">
        <v>61</v>
      </c>
    </row>
    <row r="180" spans="1:13" x14ac:dyDescent="0.4">
      <c r="A180" s="82">
        <f t="shared" si="5"/>
        <v>177</v>
      </c>
      <c r="B180" s="83">
        <v>12</v>
      </c>
      <c r="C180" s="83">
        <v>28</v>
      </c>
      <c r="D180" s="83"/>
      <c r="E180" s="83" t="s">
        <v>287</v>
      </c>
      <c r="F180" s="83" t="s">
        <v>288</v>
      </c>
      <c r="G180" s="83" t="s">
        <v>288</v>
      </c>
      <c r="H180" s="87"/>
      <c r="I180" s="91">
        <v>10469</v>
      </c>
      <c r="J180" s="95">
        <f t="shared" si="6"/>
        <v>368953</v>
      </c>
      <c r="K180" s="92" t="s">
        <v>289</v>
      </c>
      <c r="L180" s="92"/>
      <c r="M180" s="83" t="s">
        <v>61</v>
      </c>
    </row>
    <row r="181" spans="1:13" x14ac:dyDescent="0.4">
      <c r="A181" s="82">
        <f t="shared" si="5"/>
        <v>178</v>
      </c>
      <c r="B181" s="83">
        <v>12</v>
      </c>
      <c r="C181" s="83">
        <v>28</v>
      </c>
      <c r="D181" s="83"/>
      <c r="E181" s="83" t="s">
        <v>174</v>
      </c>
      <c r="F181" s="83" t="s">
        <v>290</v>
      </c>
      <c r="G181" s="83" t="s">
        <v>1196</v>
      </c>
      <c r="H181" s="87"/>
      <c r="I181" s="91">
        <v>500</v>
      </c>
      <c r="J181" s="95">
        <f t="shared" si="6"/>
        <v>368453</v>
      </c>
      <c r="K181" s="92" t="s">
        <v>291</v>
      </c>
      <c r="L181" s="92"/>
      <c r="M181" s="83" t="s">
        <v>142</v>
      </c>
    </row>
    <row r="182" spans="1:13" x14ac:dyDescent="0.4">
      <c r="A182" s="82">
        <f t="shared" si="5"/>
        <v>179</v>
      </c>
      <c r="B182" s="83">
        <v>12</v>
      </c>
      <c r="C182" s="83">
        <v>28</v>
      </c>
      <c r="D182" s="83"/>
      <c r="E182" s="83" t="s">
        <v>143</v>
      </c>
      <c r="F182" s="83" t="s">
        <v>292</v>
      </c>
      <c r="G182" s="83" t="s">
        <v>1197</v>
      </c>
      <c r="H182" s="87"/>
      <c r="I182" s="91">
        <v>6480</v>
      </c>
      <c r="J182" s="95">
        <f t="shared" si="6"/>
        <v>361973</v>
      </c>
      <c r="K182" s="92" t="s">
        <v>293</v>
      </c>
      <c r="L182" s="92"/>
      <c r="M182" s="83" t="s">
        <v>142</v>
      </c>
    </row>
    <row r="183" spans="1:13" x14ac:dyDescent="0.4">
      <c r="A183" s="82">
        <f t="shared" si="5"/>
        <v>180</v>
      </c>
      <c r="B183" s="83">
        <v>12</v>
      </c>
      <c r="C183" s="83">
        <v>28</v>
      </c>
      <c r="D183" s="83"/>
      <c r="E183" s="83" t="s">
        <v>287</v>
      </c>
      <c r="F183" s="83" t="s">
        <v>1198</v>
      </c>
      <c r="G183" s="83" t="s">
        <v>1199</v>
      </c>
      <c r="H183" s="87"/>
      <c r="I183" s="91">
        <v>15000</v>
      </c>
      <c r="J183" s="95">
        <f t="shared" si="6"/>
        <v>346973</v>
      </c>
      <c r="K183" s="92" t="s">
        <v>294</v>
      </c>
      <c r="L183" s="92"/>
      <c r="M183" s="83" t="s">
        <v>142</v>
      </c>
    </row>
    <row r="184" spans="1:13" x14ac:dyDescent="0.4">
      <c r="A184" s="82">
        <f t="shared" si="5"/>
        <v>181</v>
      </c>
      <c r="B184" s="83">
        <v>12</v>
      </c>
      <c r="C184" s="83">
        <v>28</v>
      </c>
      <c r="D184" s="83"/>
      <c r="E184" s="83" t="s">
        <v>275</v>
      </c>
      <c r="F184" s="83" t="s">
        <v>280</v>
      </c>
      <c r="G184" s="83" t="s">
        <v>1193</v>
      </c>
      <c r="H184" s="87"/>
      <c r="I184" s="91">
        <v>450</v>
      </c>
      <c r="J184" s="95">
        <f t="shared" si="6"/>
        <v>346523</v>
      </c>
      <c r="K184" s="92" t="s">
        <v>295</v>
      </c>
      <c r="L184" s="92"/>
      <c r="M184" s="83" t="s">
        <v>296</v>
      </c>
    </row>
    <row r="185" spans="1:13" x14ac:dyDescent="0.4">
      <c r="A185" s="82">
        <f t="shared" si="5"/>
        <v>182</v>
      </c>
      <c r="B185" s="83">
        <v>12</v>
      </c>
      <c r="C185" s="83">
        <v>28</v>
      </c>
      <c r="D185" s="83"/>
      <c r="E185" s="83" t="s">
        <v>275</v>
      </c>
      <c r="F185" s="83" t="s">
        <v>280</v>
      </c>
      <c r="G185" s="83" t="s">
        <v>1193</v>
      </c>
      <c r="H185" s="87"/>
      <c r="I185" s="91">
        <v>600</v>
      </c>
      <c r="J185" s="95">
        <f t="shared" si="6"/>
        <v>345923</v>
      </c>
      <c r="K185" s="92" t="s">
        <v>297</v>
      </c>
      <c r="L185" s="92"/>
      <c r="M185" s="83" t="s">
        <v>296</v>
      </c>
    </row>
    <row r="186" spans="1:13" x14ac:dyDescent="0.4">
      <c r="A186" s="82">
        <f t="shared" si="5"/>
        <v>183</v>
      </c>
      <c r="B186" s="83">
        <v>12</v>
      </c>
      <c r="C186" s="83">
        <v>28</v>
      </c>
      <c r="D186" s="83"/>
      <c r="E186" s="83" t="s">
        <v>174</v>
      </c>
      <c r="F186" s="83" t="s">
        <v>298</v>
      </c>
      <c r="G186" s="83" t="s">
        <v>1200</v>
      </c>
      <c r="H186" s="87"/>
      <c r="I186" s="91">
        <v>30000</v>
      </c>
      <c r="J186" s="95">
        <f t="shared" si="6"/>
        <v>315923</v>
      </c>
      <c r="K186" s="92" t="s">
        <v>299</v>
      </c>
      <c r="L186" s="92"/>
      <c r="M186" s="83" t="s">
        <v>296</v>
      </c>
    </row>
    <row r="187" spans="1:13" x14ac:dyDescent="0.4">
      <c r="A187" s="82">
        <f t="shared" si="5"/>
        <v>184</v>
      </c>
      <c r="B187" s="83">
        <v>12</v>
      </c>
      <c r="C187" s="83">
        <v>28</v>
      </c>
      <c r="D187" s="83"/>
      <c r="E187" s="83" t="s">
        <v>143</v>
      </c>
      <c r="F187" s="83" t="s">
        <v>300</v>
      </c>
      <c r="G187" s="83" t="s">
        <v>1201</v>
      </c>
      <c r="H187" s="87"/>
      <c r="I187" s="91">
        <v>3240</v>
      </c>
      <c r="J187" s="95">
        <f t="shared" si="6"/>
        <v>312683</v>
      </c>
      <c r="K187" s="92" t="s">
        <v>301</v>
      </c>
      <c r="L187" s="92"/>
      <c r="M187" s="83" t="s">
        <v>296</v>
      </c>
    </row>
    <row r="188" spans="1:13" x14ac:dyDescent="0.4">
      <c r="A188" s="82">
        <f t="shared" si="5"/>
        <v>185</v>
      </c>
      <c r="B188" s="83">
        <v>12</v>
      </c>
      <c r="C188" s="83">
        <v>28</v>
      </c>
      <c r="D188" s="83"/>
      <c r="E188" s="83" t="s">
        <v>282</v>
      </c>
      <c r="F188" s="83" t="s">
        <v>302</v>
      </c>
      <c r="G188" s="83" t="s">
        <v>1202</v>
      </c>
      <c r="H188" s="87"/>
      <c r="I188" s="91">
        <v>2380</v>
      </c>
      <c r="J188" s="95">
        <f t="shared" si="6"/>
        <v>310303</v>
      </c>
      <c r="K188" s="92" t="s">
        <v>303</v>
      </c>
      <c r="L188" s="92"/>
      <c r="M188" s="83" t="s">
        <v>296</v>
      </c>
    </row>
    <row r="189" spans="1:13" x14ac:dyDescent="0.4">
      <c r="A189" s="82">
        <f t="shared" si="5"/>
        <v>186</v>
      </c>
      <c r="B189" s="83">
        <v>12</v>
      </c>
      <c r="C189" s="83">
        <v>28</v>
      </c>
      <c r="D189" s="83"/>
      <c r="E189" s="83" t="s">
        <v>40</v>
      </c>
      <c r="F189" s="83" t="s">
        <v>228</v>
      </c>
      <c r="G189" s="83" t="s">
        <v>1164</v>
      </c>
      <c r="H189" s="87"/>
      <c r="I189" s="91">
        <v>400</v>
      </c>
      <c r="J189" s="95">
        <f t="shared" si="6"/>
        <v>309903</v>
      </c>
      <c r="K189" s="92" t="s">
        <v>304</v>
      </c>
      <c r="L189" s="92"/>
      <c r="M189" s="83" t="s">
        <v>99</v>
      </c>
    </row>
    <row r="190" spans="1:13" x14ac:dyDescent="0.4">
      <c r="A190" s="82">
        <f t="shared" si="5"/>
        <v>187</v>
      </c>
      <c r="B190" s="83">
        <v>12</v>
      </c>
      <c r="C190" s="83">
        <v>28</v>
      </c>
      <c r="D190" s="83"/>
      <c r="E190" s="83" t="s">
        <v>287</v>
      </c>
      <c r="F190" s="83" t="s">
        <v>288</v>
      </c>
      <c r="G190" s="83" t="s">
        <v>288</v>
      </c>
      <c r="H190" s="87"/>
      <c r="I190" s="91">
        <v>12100</v>
      </c>
      <c r="J190" s="95">
        <f t="shared" si="6"/>
        <v>297803</v>
      </c>
      <c r="K190" s="92" t="s">
        <v>305</v>
      </c>
      <c r="L190" s="92"/>
      <c r="M190" s="83" t="s">
        <v>99</v>
      </c>
    </row>
    <row r="191" spans="1:13" x14ac:dyDescent="0.4">
      <c r="A191" s="82">
        <f t="shared" si="5"/>
        <v>188</v>
      </c>
      <c r="B191" s="83">
        <v>12</v>
      </c>
      <c r="C191" s="83">
        <v>28</v>
      </c>
      <c r="D191" s="83"/>
      <c r="E191" s="83" t="s">
        <v>282</v>
      </c>
      <c r="F191" s="83" t="s">
        <v>261</v>
      </c>
      <c r="G191" s="83" t="s">
        <v>1184</v>
      </c>
      <c r="H191" s="87"/>
      <c r="I191" s="91">
        <v>440</v>
      </c>
      <c r="J191" s="95">
        <f t="shared" si="6"/>
        <v>297363</v>
      </c>
      <c r="K191" s="92" t="s">
        <v>306</v>
      </c>
      <c r="L191" s="92"/>
      <c r="M191" s="83" t="s">
        <v>99</v>
      </c>
    </row>
    <row r="192" spans="1:13" x14ac:dyDescent="0.4">
      <c r="A192" s="82">
        <f t="shared" si="5"/>
        <v>189</v>
      </c>
      <c r="B192" s="83">
        <v>12</v>
      </c>
      <c r="C192" s="83">
        <v>28</v>
      </c>
      <c r="D192" s="83"/>
      <c r="E192" s="83" t="s">
        <v>143</v>
      </c>
      <c r="F192" s="83" t="s">
        <v>307</v>
      </c>
      <c r="G192" s="83" t="s">
        <v>1203</v>
      </c>
      <c r="H192" s="87"/>
      <c r="I192" s="91">
        <v>1782</v>
      </c>
      <c r="J192" s="95">
        <f t="shared" si="6"/>
        <v>295581</v>
      </c>
      <c r="K192" s="92" t="s">
        <v>308</v>
      </c>
      <c r="L192" s="92"/>
      <c r="M192" s="83" t="s">
        <v>257</v>
      </c>
    </row>
    <row r="193" spans="1:13" x14ac:dyDescent="0.4">
      <c r="A193" s="82">
        <f t="shared" si="5"/>
        <v>190</v>
      </c>
      <c r="B193" s="83">
        <v>12</v>
      </c>
      <c r="C193" s="83">
        <v>28</v>
      </c>
      <c r="D193" s="83"/>
      <c r="E193" s="83" t="s">
        <v>309</v>
      </c>
      <c r="F193" s="83" t="s">
        <v>309</v>
      </c>
      <c r="G193" s="83" t="s">
        <v>1204</v>
      </c>
      <c r="H193" s="87"/>
      <c r="I193" s="91">
        <v>10000</v>
      </c>
      <c r="J193" s="95">
        <f t="shared" si="6"/>
        <v>285581</v>
      </c>
      <c r="K193" s="92" t="s">
        <v>310</v>
      </c>
      <c r="L193" s="92"/>
      <c r="M193" s="83" t="s">
        <v>257</v>
      </c>
    </row>
    <row r="194" spans="1:13" x14ac:dyDescent="0.4">
      <c r="A194" s="82">
        <f t="shared" si="5"/>
        <v>191</v>
      </c>
      <c r="B194" s="83">
        <v>12</v>
      </c>
      <c r="C194" s="83">
        <v>28</v>
      </c>
      <c r="D194" s="83"/>
      <c r="E194" s="83" t="s">
        <v>287</v>
      </c>
      <c r="F194" s="83" t="s">
        <v>288</v>
      </c>
      <c r="G194" s="83" t="s">
        <v>288</v>
      </c>
      <c r="H194" s="87"/>
      <c r="I194" s="91">
        <v>3819</v>
      </c>
      <c r="J194" s="95">
        <f t="shared" si="6"/>
        <v>281762</v>
      </c>
      <c r="K194" s="92" t="s">
        <v>311</v>
      </c>
      <c r="L194" s="92"/>
      <c r="M194" s="83" t="s">
        <v>257</v>
      </c>
    </row>
    <row r="195" spans="1:13" x14ac:dyDescent="0.4">
      <c r="A195" s="82">
        <f t="shared" si="5"/>
        <v>192</v>
      </c>
      <c r="B195" s="83">
        <v>12</v>
      </c>
      <c r="C195" s="83">
        <v>28</v>
      </c>
      <c r="D195" s="83"/>
      <c r="E195" s="83" t="s">
        <v>174</v>
      </c>
      <c r="F195" s="81" t="s">
        <v>312</v>
      </c>
      <c r="G195" s="83" t="s">
        <v>1196</v>
      </c>
      <c r="H195" s="87"/>
      <c r="I195" s="91">
        <v>16000</v>
      </c>
      <c r="J195" s="95">
        <f t="shared" si="6"/>
        <v>265762</v>
      </c>
      <c r="K195" s="92" t="s">
        <v>313</v>
      </c>
      <c r="L195" s="92"/>
      <c r="M195" s="83" t="s">
        <v>142</v>
      </c>
    </row>
    <row r="196" spans="1:13" x14ac:dyDescent="0.4">
      <c r="A196" s="82">
        <f t="shared" si="5"/>
        <v>193</v>
      </c>
      <c r="B196" s="83">
        <v>12</v>
      </c>
      <c r="C196" s="83">
        <v>28</v>
      </c>
      <c r="D196" s="83"/>
      <c r="E196" s="83" t="s">
        <v>174</v>
      </c>
      <c r="F196" s="83" t="s">
        <v>314</v>
      </c>
      <c r="G196" s="83" t="s">
        <v>1196</v>
      </c>
      <c r="H196" s="87"/>
      <c r="I196" s="91">
        <v>10490</v>
      </c>
      <c r="J196" s="95">
        <f t="shared" si="6"/>
        <v>255272</v>
      </c>
      <c r="K196" s="92" t="s">
        <v>315</v>
      </c>
      <c r="L196" s="92"/>
      <c r="M196" s="83" t="s">
        <v>142</v>
      </c>
    </row>
    <row r="197" spans="1:13" x14ac:dyDescent="0.4">
      <c r="A197" s="82">
        <f t="shared" si="5"/>
        <v>194</v>
      </c>
      <c r="B197" s="83">
        <v>12</v>
      </c>
      <c r="C197" s="83">
        <v>28</v>
      </c>
      <c r="D197" s="83"/>
      <c r="E197" s="83" t="s">
        <v>1178</v>
      </c>
      <c r="F197" s="83" t="s">
        <v>1205</v>
      </c>
      <c r="G197" s="83" t="s">
        <v>1205</v>
      </c>
      <c r="H197" s="87"/>
      <c r="I197" s="91">
        <v>25183</v>
      </c>
      <c r="J197" s="95">
        <f t="shared" si="6"/>
        <v>230089</v>
      </c>
      <c r="K197" s="92" t="s">
        <v>316</v>
      </c>
      <c r="L197" s="92"/>
      <c r="M197" s="83" t="s">
        <v>257</v>
      </c>
    </row>
    <row r="198" spans="1:13" x14ac:dyDescent="0.4">
      <c r="A198" s="82">
        <f t="shared" si="5"/>
        <v>195</v>
      </c>
      <c r="B198" s="83">
        <v>12</v>
      </c>
      <c r="C198" s="83">
        <v>28</v>
      </c>
      <c r="D198" s="83"/>
      <c r="E198" s="83" t="s">
        <v>1178</v>
      </c>
      <c r="F198" s="83" t="s">
        <v>1206</v>
      </c>
      <c r="G198" s="83" t="s">
        <v>1206</v>
      </c>
      <c r="H198" s="87"/>
      <c r="I198" s="91">
        <v>23970</v>
      </c>
      <c r="J198" s="95">
        <f t="shared" si="6"/>
        <v>206119</v>
      </c>
      <c r="K198" s="92" t="s">
        <v>317</v>
      </c>
      <c r="L198" s="92"/>
      <c r="M198" s="83" t="s">
        <v>296</v>
      </c>
    </row>
    <row r="199" spans="1:13" x14ac:dyDescent="0.4">
      <c r="A199" s="82">
        <f t="shared" si="5"/>
        <v>196</v>
      </c>
      <c r="B199" s="83">
        <v>12</v>
      </c>
      <c r="C199" s="83">
        <v>28</v>
      </c>
      <c r="D199" s="83"/>
      <c r="E199" s="83" t="s">
        <v>1178</v>
      </c>
      <c r="F199" s="83" t="s">
        <v>1207</v>
      </c>
      <c r="G199" s="83" t="s">
        <v>1207</v>
      </c>
      <c r="H199" s="87"/>
      <c r="I199" s="91">
        <v>39708</v>
      </c>
      <c r="J199" s="95">
        <f t="shared" si="6"/>
        <v>166411</v>
      </c>
      <c r="K199" s="92" t="s">
        <v>318</v>
      </c>
      <c r="L199" s="92"/>
      <c r="M199" s="83" t="s">
        <v>61</v>
      </c>
    </row>
    <row r="200" spans="1:13" x14ac:dyDescent="0.4">
      <c r="A200" s="82">
        <f t="shared" si="5"/>
        <v>197</v>
      </c>
      <c r="B200" s="83">
        <v>12</v>
      </c>
      <c r="C200" s="83">
        <v>28</v>
      </c>
      <c r="D200" s="83"/>
      <c r="E200" s="83" t="s">
        <v>1178</v>
      </c>
      <c r="F200" s="83" t="s">
        <v>1208</v>
      </c>
      <c r="G200" s="83" t="s">
        <v>1208</v>
      </c>
      <c r="H200" s="87"/>
      <c r="I200" s="91">
        <v>132857</v>
      </c>
      <c r="J200" s="95">
        <f t="shared" si="6"/>
        <v>33554</v>
      </c>
      <c r="K200" s="92" t="s">
        <v>319</v>
      </c>
      <c r="L200" s="92"/>
      <c r="M200" s="83" t="s">
        <v>142</v>
      </c>
    </row>
    <row r="201" spans="1:13" x14ac:dyDescent="0.4">
      <c r="A201" s="82">
        <f t="shared" si="5"/>
        <v>198</v>
      </c>
      <c r="B201" s="83">
        <v>12</v>
      </c>
      <c r="C201" s="83">
        <v>28</v>
      </c>
      <c r="D201" s="83"/>
      <c r="E201" s="83" t="s">
        <v>1178</v>
      </c>
      <c r="F201" s="83" t="s">
        <v>1209</v>
      </c>
      <c r="G201" s="83" t="s">
        <v>1209</v>
      </c>
      <c r="H201" s="87"/>
      <c r="I201" s="91">
        <v>8629</v>
      </c>
      <c r="J201" s="95">
        <f t="shared" si="6"/>
        <v>24925</v>
      </c>
      <c r="K201" s="92" t="s">
        <v>320</v>
      </c>
      <c r="L201" s="92"/>
      <c r="M201" s="83" t="s">
        <v>99</v>
      </c>
    </row>
    <row r="202" spans="1:13" x14ac:dyDescent="0.4">
      <c r="H202" s="98"/>
      <c r="I202" s="99"/>
      <c r="J202" s="100"/>
    </row>
    <row r="203" spans="1:13" x14ac:dyDescent="0.4">
      <c r="J203" s="102">
        <v>24925</v>
      </c>
    </row>
    <row r="204" spans="1:13" x14ac:dyDescent="0.4">
      <c r="A204" s="82">
        <v>1</v>
      </c>
      <c r="B204" s="83">
        <v>1</v>
      </c>
      <c r="C204" s="83">
        <v>4</v>
      </c>
      <c r="D204" s="83"/>
      <c r="E204" s="83"/>
      <c r="F204" s="82" t="s">
        <v>13</v>
      </c>
      <c r="G204" s="83" t="s">
        <v>1065</v>
      </c>
      <c r="H204" s="95">
        <v>100000</v>
      </c>
      <c r="I204" s="91"/>
      <c r="J204" s="95">
        <f>H204+J203-I204</f>
        <v>124925</v>
      </c>
      <c r="K204" s="92"/>
      <c r="L204" s="92"/>
      <c r="M204" s="83" t="s">
        <v>99</v>
      </c>
    </row>
    <row r="205" spans="1:13" x14ac:dyDescent="0.4">
      <c r="A205" s="82">
        <v>2</v>
      </c>
      <c r="B205" s="83">
        <v>1</v>
      </c>
      <c r="C205" s="83">
        <v>5</v>
      </c>
      <c r="D205" s="83"/>
      <c r="E205" s="83"/>
      <c r="F205" s="82" t="s">
        <v>13</v>
      </c>
      <c r="G205" s="83" t="s">
        <v>1065</v>
      </c>
      <c r="H205" s="95">
        <v>50000</v>
      </c>
      <c r="I205" s="91"/>
      <c r="J205" s="95">
        <f t="shared" ref="J205:J258" si="7">H205+J204-I205</f>
        <v>174925</v>
      </c>
      <c r="K205" s="92"/>
      <c r="L205" s="92"/>
      <c r="M205" s="83" t="s">
        <v>99</v>
      </c>
    </row>
    <row r="206" spans="1:13" x14ac:dyDescent="0.4">
      <c r="A206" s="82">
        <v>3</v>
      </c>
      <c r="B206" s="83">
        <v>1</v>
      </c>
      <c r="C206" s="83">
        <v>5</v>
      </c>
      <c r="D206" s="83"/>
      <c r="E206" s="83" t="s">
        <v>321</v>
      </c>
      <c r="F206" s="83" t="s">
        <v>1210</v>
      </c>
      <c r="G206" s="83" t="s">
        <v>1210</v>
      </c>
      <c r="H206" s="87"/>
      <c r="I206" s="91">
        <v>17681</v>
      </c>
      <c r="J206" s="95">
        <f>H206+J205-I206</f>
        <v>157244</v>
      </c>
      <c r="K206" s="92" t="s">
        <v>322</v>
      </c>
      <c r="L206" s="92"/>
      <c r="M206" s="83" t="s">
        <v>257</v>
      </c>
    </row>
    <row r="207" spans="1:13" x14ac:dyDescent="0.4">
      <c r="A207" s="82">
        <v>4</v>
      </c>
      <c r="B207" s="83">
        <v>1</v>
      </c>
      <c r="C207" s="83">
        <v>5</v>
      </c>
      <c r="D207" s="83"/>
      <c r="E207" s="83" t="s">
        <v>321</v>
      </c>
      <c r="F207" s="83" t="s">
        <v>1211</v>
      </c>
      <c r="G207" s="83" t="s">
        <v>1211</v>
      </c>
      <c r="H207" s="87"/>
      <c r="I207" s="91">
        <v>30988</v>
      </c>
      <c r="J207" s="95">
        <f t="shared" si="7"/>
        <v>126256</v>
      </c>
      <c r="K207" s="92" t="s">
        <v>323</v>
      </c>
      <c r="L207" s="92"/>
      <c r="M207" s="83" t="s">
        <v>99</v>
      </c>
    </row>
    <row r="208" spans="1:13" x14ac:dyDescent="0.4">
      <c r="A208" s="82">
        <v>5</v>
      </c>
      <c r="B208" s="83">
        <v>1</v>
      </c>
      <c r="C208" s="83">
        <v>5</v>
      </c>
      <c r="D208" s="83"/>
      <c r="E208" s="83" t="s">
        <v>321</v>
      </c>
      <c r="F208" s="83" t="s">
        <v>1212</v>
      </c>
      <c r="G208" s="83" t="s">
        <v>1212</v>
      </c>
      <c r="H208" s="87"/>
      <c r="I208" s="91">
        <v>5592</v>
      </c>
      <c r="J208" s="95">
        <f t="shared" si="7"/>
        <v>120664</v>
      </c>
      <c r="K208" s="92" t="s">
        <v>324</v>
      </c>
      <c r="L208" s="92"/>
      <c r="M208" s="83" t="s">
        <v>61</v>
      </c>
    </row>
    <row r="209" spans="1:13" x14ac:dyDescent="0.4">
      <c r="A209" s="82">
        <v>6</v>
      </c>
      <c r="B209" s="83">
        <v>1</v>
      </c>
      <c r="C209" s="83">
        <v>5</v>
      </c>
      <c r="D209" s="83"/>
      <c r="E209" s="83" t="s">
        <v>321</v>
      </c>
      <c r="F209" s="83" t="s">
        <v>1213</v>
      </c>
      <c r="G209" s="83" t="s">
        <v>1213</v>
      </c>
      <c r="H209" s="87"/>
      <c r="I209" s="91">
        <v>49040</v>
      </c>
      <c r="J209" s="95">
        <f t="shared" si="7"/>
        <v>71624</v>
      </c>
      <c r="K209" s="92" t="s">
        <v>325</v>
      </c>
      <c r="M209" s="83" t="s">
        <v>142</v>
      </c>
    </row>
    <row r="210" spans="1:13" x14ac:dyDescent="0.4">
      <c r="A210" s="82">
        <v>7</v>
      </c>
      <c r="B210" s="83">
        <v>1</v>
      </c>
      <c r="C210" s="83">
        <v>5</v>
      </c>
      <c r="D210" s="83"/>
      <c r="E210" s="83" t="s">
        <v>156</v>
      </c>
      <c r="F210" s="83" t="s">
        <v>156</v>
      </c>
      <c r="G210" s="83" t="s">
        <v>1170</v>
      </c>
      <c r="H210" s="87"/>
      <c r="I210" s="91">
        <v>3190</v>
      </c>
      <c r="J210" s="95">
        <f t="shared" si="7"/>
        <v>68434</v>
      </c>
      <c r="K210" s="92" t="s">
        <v>326</v>
      </c>
      <c r="M210" s="83" t="s">
        <v>99</v>
      </c>
    </row>
    <row r="211" spans="1:13" x14ac:dyDescent="0.4">
      <c r="A211" s="82">
        <v>8</v>
      </c>
      <c r="B211" s="83">
        <v>1</v>
      </c>
      <c r="C211" s="83">
        <v>5</v>
      </c>
      <c r="D211" s="83"/>
      <c r="E211" s="83" t="s">
        <v>282</v>
      </c>
      <c r="F211" s="83" t="s">
        <v>261</v>
      </c>
      <c r="G211" s="83" t="s">
        <v>1184</v>
      </c>
      <c r="H211" s="87"/>
      <c r="I211" s="91">
        <v>209</v>
      </c>
      <c r="J211" s="95">
        <f t="shared" si="7"/>
        <v>68225</v>
      </c>
      <c r="K211" s="92" t="s">
        <v>327</v>
      </c>
      <c r="M211" s="83" t="s">
        <v>99</v>
      </c>
    </row>
    <row r="212" spans="1:13" x14ac:dyDescent="0.4">
      <c r="A212" s="82">
        <v>9</v>
      </c>
      <c r="B212" s="83">
        <v>1</v>
      </c>
      <c r="C212" s="83">
        <v>5</v>
      </c>
      <c r="D212" s="83"/>
      <c r="E212" s="83" t="s">
        <v>118</v>
      </c>
      <c r="F212" s="83" t="s">
        <v>328</v>
      </c>
      <c r="G212" s="83" t="s">
        <v>329</v>
      </c>
      <c r="H212" s="87"/>
      <c r="I212" s="91">
        <v>315</v>
      </c>
      <c r="J212" s="95">
        <f t="shared" si="7"/>
        <v>67910</v>
      </c>
      <c r="K212" s="92" t="s">
        <v>330</v>
      </c>
      <c r="M212" s="83" t="s">
        <v>257</v>
      </c>
    </row>
    <row r="213" spans="1:13" x14ac:dyDescent="0.4">
      <c r="A213" s="82">
        <v>10</v>
      </c>
      <c r="B213" s="83">
        <v>1</v>
      </c>
      <c r="C213" s="83">
        <v>5</v>
      </c>
      <c r="D213" s="83"/>
      <c r="E213" s="83" t="s">
        <v>118</v>
      </c>
      <c r="F213" s="83" t="s">
        <v>328</v>
      </c>
      <c r="G213" s="83" t="s">
        <v>329</v>
      </c>
      <c r="H213" s="87"/>
      <c r="I213" s="91">
        <v>63</v>
      </c>
      <c r="J213" s="95">
        <f t="shared" si="7"/>
        <v>67847</v>
      </c>
      <c r="K213" s="92" t="s">
        <v>331</v>
      </c>
      <c r="M213" s="83" t="s">
        <v>257</v>
      </c>
    </row>
    <row r="214" spans="1:13" x14ac:dyDescent="0.4">
      <c r="A214" s="82">
        <v>11</v>
      </c>
      <c r="B214" s="83">
        <v>1</v>
      </c>
      <c r="C214" s="83">
        <v>5</v>
      </c>
      <c r="D214" s="83"/>
      <c r="E214" s="83" t="s">
        <v>118</v>
      </c>
      <c r="F214" s="83" t="s">
        <v>328</v>
      </c>
      <c r="G214" s="83" t="s">
        <v>329</v>
      </c>
      <c r="H214" s="87"/>
      <c r="I214" s="91">
        <v>3150</v>
      </c>
      <c r="J214" s="95">
        <f t="shared" si="7"/>
        <v>64697</v>
      </c>
      <c r="K214" s="92" t="s">
        <v>332</v>
      </c>
      <c r="M214" s="83" t="s">
        <v>257</v>
      </c>
    </row>
    <row r="215" spans="1:13" x14ac:dyDescent="0.4">
      <c r="A215" s="82">
        <v>12</v>
      </c>
      <c r="B215" s="83">
        <v>1</v>
      </c>
      <c r="C215" s="83">
        <v>5</v>
      </c>
      <c r="D215" s="83"/>
      <c r="E215" s="83" t="s">
        <v>282</v>
      </c>
      <c r="F215" s="83" t="s">
        <v>333</v>
      </c>
      <c r="G215" s="83" t="s">
        <v>1214</v>
      </c>
      <c r="H215" s="87"/>
      <c r="I215" s="91">
        <v>2590</v>
      </c>
      <c r="J215" s="95">
        <f t="shared" si="7"/>
        <v>62107</v>
      </c>
      <c r="K215" s="92" t="s">
        <v>334</v>
      </c>
      <c r="M215" s="83" t="s">
        <v>257</v>
      </c>
    </row>
    <row r="216" spans="1:13" x14ac:dyDescent="0.4">
      <c r="A216" s="82">
        <v>13</v>
      </c>
      <c r="B216" s="83">
        <v>1</v>
      </c>
      <c r="C216" s="83">
        <v>5</v>
      </c>
      <c r="D216" s="83"/>
      <c r="E216" s="83" t="s">
        <v>282</v>
      </c>
      <c r="F216" s="83" t="s">
        <v>302</v>
      </c>
      <c r="G216" s="83" t="s">
        <v>1215</v>
      </c>
      <c r="H216" s="87"/>
      <c r="I216" s="91">
        <v>963</v>
      </c>
      <c r="J216" s="95">
        <f t="shared" si="7"/>
        <v>61144</v>
      </c>
      <c r="K216" s="92" t="s">
        <v>335</v>
      </c>
      <c r="M216" s="83" t="s">
        <v>257</v>
      </c>
    </row>
    <row r="217" spans="1:13" x14ac:dyDescent="0.4">
      <c r="A217" s="82">
        <v>14</v>
      </c>
      <c r="B217" s="83">
        <v>1</v>
      </c>
      <c r="C217" s="83">
        <v>5</v>
      </c>
      <c r="D217" s="83"/>
      <c r="E217" s="83" t="s">
        <v>275</v>
      </c>
      <c r="F217" s="83" t="s">
        <v>336</v>
      </c>
      <c r="G217" s="83" t="s">
        <v>1216</v>
      </c>
      <c r="H217" s="87"/>
      <c r="I217" s="91">
        <v>4000</v>
      </c>
      <c r="J217" s="95">
        <f t="shared" si="7"/>
        <v>57144</v>
      </c>
      <c r="K217" s="92" t="s">
        <v>337</v>
      </c>
      <c r="M217" s="83" t="s">
        <v>257</v>
      </c>
    </row>
    <row r="218" spans="1:13" x14ac:dyDescent="0.4">
      <c r="A218" s="82">
        <v>15</v>
      </c>
      <c r="B218" s="83">
        <v>1</v>
      </c>
      <c r="C218" s="83">
        <v>5</v>
      </c>
      <c r="D218" s="83"/>
      <c r="E218" s="83" t="s">
        <v>275</v>
      </c>
      <c r="F218" s="83" t="s">
        <v>336</v>
      </c>
      <c r="G218" s="83" t="s">
        <v>1216</v>
      </c>
      <c r="H218" s="87"/>
      <c r="I218" s="91">
        <v>500</v>
      </c>
      <c r="J218" s="95">
        <f t="shared" si="7"/>
        <v>56644</v>
      </c>
      <c r="K218" s="92" t="s">
        <v>338</v>
      </c>
      <c r="M218" s="83" t="s">
        <v>257</v>
      </c>
    </row>
    <row r="219" spans="1:13" x14ac:dyDescent="0.4">
      <c r="A219" s="82">
        <v>16</v>
      </c>
      <c r="B219" s="83">
        <v>1</v>
      </c>
      <c r="C219" s="83">
        <v>5</v>
      </c>
      <c r="D219" s="83"/>
      <c r="E219" s="83" t="s">
        <v>275</v>
      </c>
      <c r="F219" s="83" t="s">
        <v>336</v>
      </c>
      <c r="G219" s="83" t="s">
        <v>1216</v>
      </c>
      <c r="H219" s="87"/>
      <c r="I219" s="91">
        <v>1000</v>
      </c>
      <c r="J219" s="95">
        <f t="shared" si="7"/>
        <v>55644</v>
      </c>
      <c r="K219" s="92" t="s">
        <v>339</v>
      </c>
      <c r="M219" s="83" t="s">
        <v>257</v>
      </c>
    </row>
    <row r="220" spans="1:13" x14ac:dyDescent="0.4">
      <c r="A220" s="82">
        <v>17</v>
      </c>
      <c r="B220" s="83">
        <v>1</v>
      </c>
      <c r="C220" s="83">
        <v>5</v>
      </c>
      <c r="D220" s="83"/>
      <c r="E220" s="83" t="s">
        <v>282</v>
      </c>
      <c r="F220" s="83" t="s">
        <v>340</v>
      </c>
      <c r="G220" s="83" t="s">
        <v>1217</v>
      </c>
      <c r="H220" s="87"/>
      <c r="I220" s="91">
        <v>14990</v>
      </c>
      <c r="J220" s="95">
        <f t="shared" si="7"/>
        <v>40654</v>
      </c>
      <c r="K220" s="92" t="s">
        <v>341</v>
      </c>
      <c r="M220" s="83" t="s">
        <v>257</v>
      </c>
    </row>
    <row r="221" spans="1:13" x14ac:dyDescent="0.4">
      <c r="A221" s="82">
        <v>18</v>
      </c>
      <c r="B221" s="83">
        <v>1</v>
      </c>
      <c r="C221" s="83">
        <v>5</v>
      </c>
      <c r="D221" s="83"/>
      <c r="E221" s="83" t="s">
        <v>275</v>
      </c>
      <c r="F221" s="83" t="s">
        <v>280</v>
      </c>
      <c r="G221" s="83" t="s">
        <v>1193</v>
      </c>
      <c r="H221" s="87"/>
      <c r="I221" s="91">
        <v>4000</v>
      </c>
      <c r="J221" s="95">
        <f t="shared" si="7"/>
        <v>36654</v>
      </c>
      <c r="K221" s="92" t="s">
        <v>342</v>
      </c>
      <c r="M221" s="83" t="s">
        <v>61</v>
      </c>
    </row>
    <row r="222" spans="1:13" x14ac:dyDescent="0.4">
      <c r="A222" s="82">
        <v>19</v>
      </c>
      <c r="B222" s="83">
        <v>1</v>
      </c>
      <c r="C222" s="83">
        <v>5</v>
      </c>
      <c r="D222" s="83"/>
      <c r="E222" s="83" t="s">
        <v>282</v>
      </c>
      <c r="F222" s="83" t="s">
        <v>261</v>
      </c>
      <c r="G222" s="83" t="s">
        <v>1184</v>
      </c>
      <c r="H222" s="87"/>
      <c r="I222" s="91">
        <v>110</v>
      </c>
      <c r="J222" s="95">
        <f t="shared" si="7"/>
        <v>36544</v>
      </c>
      <c r="K222" s="92" t="s">
        <v>343</v>
      </c>
      <c r="M222" s="83" t="s">
        <v>61</v>
      </c>
    </row>
    <row r="223" spans="1:13" x14ac:dyDescent="0.4">
      <c r="A223" s="82">
        <v>20</v>
      </c>
      <c r="B223" s="83">
        <v>1</v>
      </c>
      <c r="C223" s="83">
        <v>5</v>
      </c>
      <c r="D223" s="83"/>
      <c r="E223" s="83" t="s">
        <v>287</v>
      </c>
      <c r="F223" s="83" t="s">
        <v>288</v>
      </c>
      <c r="G223" s="83" t="s">
        <v>288</v>
      </c>
      <c r="H223" s="87"/>
      <c r="I223" s="91">
        <v>10450</v>
      </c>
      <c r="J223" s="95">
        <f t="shared" si="7"/>
        <v>26094</v>
      </c>
      <c r="K223" s="92" t="s">
        <v>344</v>
      </c>
      <c r="M223" s="83" t="s">
        <v>296</v>
      </c>
    </row>
    <row r="224" spans="1:13" x14ac:dyDescent="0.4">
      <c r="A224" s="82">
        <v>21</v>
      </c>
      <c r="B224" s="83">
        <v>1</v>
      </c>
      <c r="C224" s="83">
        <v>5</v>
      </c>
      <c r="D224" s="83"/>
      <c r="E224" s="83" t="s">
        <v>287</v>
      </c>
      <c r="F224" s="83" t="s">
        <v>288</v>
      </c>
      <c r="G224" s="83" t="s">
        <v>288</v>
      </c>
      <c r="H224" s="87"/>
      <c r="I224" s="91">
        <v>7119</v>
      </c>
      <c r="J224" s="95">
        <f t="shared" si="7"/>
        <v>18975</v>
      </c>
      <c r="K224" s="92" t="s">
        <v>345</v>
      </c>
      <c r="M224" s="83" t="s">
        <v>142</v>
      </c>
    </row>
    <row r="225" spans="1:13" x14ac:dyDescent="0.4">
      <c r="A225" s="82">
        <v>22</v>
      </c>
      <c r="B225" s="83">
        <v>1</v>
      </c>
      <c r="C225" s="83">
        <v>5</v>
      </c>
      <c r="D225" s="83"/>
      <c r="E225" s="83" t="s">
        <v>275</v>
      </c>
      <c r="F225" s="83" t="s">
        <v>346</v>
      </c>
      <c r="G225" s="83" t="s">
        <v>1218</v>
      </c>
      <c r="H225" s="87"/>
      <c r="I225" s="91">
        <v>300</v>
      </c>
      <c r="J225" s="95">
        <f t="shared" si="7"/>
        <v>18675</v>
      </c>
      <c r="K225" s="92" t="s">
        <v>347</v>
      </c>
      <c r="M225" s="83" t="s">
        <v>142</v>
      </c>
    </row>
    <row r="226" spans="1:13" x14ac:dyDescent="0.4">
      <c r="A226" s="82">
        <v>23</v>
      </c>
      <c r="B226" s="83">
        <v>1</v>
      </c>
      <c r="C226" s="83">
        <v>5</v>
      </c>
      <c r="D226" s="83"/>
      <c r="E226" s="83" t="s">
        <v>143</v>
      </c>
      <c r="F226" s="83" t="s">
        <v>348</v>
      </c>
      <c r="G226" s="83" t="s">
        <v>1219</v>
      </c>
      <c r="H226" s="87"/>
      <c r="I226" s="91">
        <v>3240</v>
      </c>
      <c r="J226" s="95">
        <f t="shared" si="7"/>
        <v>15435</v>
      </c>
      <c r="K226" s="92" t="s">
        <v>349</v>
      </c>
      <c r="M226" s="83" t="s">
        <v>142</v>
      </c>
    </row>
    <row r="227" spans="1:13" x14ac:dyDescent="0.4">
      <c r="A227" s="82">
        <v>24</v>
      </c>
      <c r="B227" s="83">
        <v>2</v>
      </c>
      <c r="C227" s="83">
        <v>1</v>
      </c>
      <c r="D227" s="83"/>
      <c r="E227" s="83" t="s">
        <v>106</v>
      </c>
      <c r="F227" s="83" t="s">
        <v>207</v>
      </c>
      <c r="G227" s="83" t="s">
        <v>1155</v>
      </c>
      <c r="H227" s="95"/>
      <c r="I227" s="91">
        <v>1480</v>
      </c>
      <c r="J227" s="95">
        <f t="shared" si="7"/>
        <v>13955</v>
      </c>
      <c r="K227" s="92" t="s">
        <v>1054</v>
      </c>
      <c r="L227" s="92"/>
      <c r="M227" s="83" t="s">
        <v>99</v>
      </c>
    </row>
    <row r="228" spans="1:13" x14ac:dyDescent="0.4">
      <c r="A228" s="82">
        <v>25</v>
      </c>
      <c r="B228" s="83">
        <v>2</v>
      </c>
      <c r="C228" s="83">
        <v>1</v>
      </c>
      <c r="D228" s="83"/>
      <c r="E228" s="83"/>
      <c r="F228" s="82" t="s">
        <v>13</v>
      </c>
      <c r="G228" s="83" t="s">
        <v>1065</v>
      </c>
      <c r="H228" s="95">
        <v>90000</v>
      </c>
      <c r="I228" s="91"/>
      <c r="J228" s="95">
        <f t="shared" si="7"/>
        <v>103955</v>
      </c>
      <c r="K228" s="92"/>
      <c r="L228" s="92"/>
      <c r="M228" s="83" t="s">
        <v>99</v>
      </c>
    </row>
    <row r="229" spans="1:13" x14ac:dyDescent="0.4">
      <c r="A229" s="82">
        <v>26</v>
      </c>
      <c r="B229" s="83">
        <v>2</v>
      </c>
      <c r="C229" s="83">
        <v>9</v>
      </c>
      <c r="D229" s="83"/>
      <c r="E229" s="83" t="s">
        <v>56</v>
      </c>
      <c r="F229" s="82" t="s">
        <v>1048</v>
      </c>
      <c r="G229" s="83" t="s">
        <v>1220</v>
      </c>
      <c r="H229" s="87"/>
      <c r="I229" s="91">
        <v>67995</v>
      </c>
      <c r="J229" s="95">
        <f t="shared" si="7"/>
        <v>35960</v>
      </c>
      <c r="K229" s="92" t="s">
        <v>1049</v>
      </c>
      <c r="L229" s="92"/>
      <c r="M229" s="83" t="s">
        <v>86</v>
      </c>
    </row>
    <row r="230" spans="1:13" x14ac:dyDescent="0.4">
      <c r="A230" s="82">
        <v>27</v>
      </c>
      <c r="B230" s="83">
        <v>2</v>
      </c>
      <c r="C230" s="83">
        <v>15</v>
      </c>
      <c r="D230" s="83"/>
      <c r="E230" s="83"/>
      <c r="F230" s="82" t="s">
        <v>13</v>
      </c>
      <c r="G230" s="83" t="s">
        <v>1065</v>
      </c>
      <c r="H230" s="95">
        <v>50000</v>
      </c>
      <c r="I230" s="91"/>
      <c r="J230" s="95">
        <f t="shared" si="7"/>
        <v>85960</v>
      </c>
      <c r="K230" s="92"/>
      <c r="L230" s="92"/>
      <c r="M230" s="83" t="s">
        <v>99</v>
      </c>
    </row>
    <row r="231" spans="1:13" x14ac:dyDescent="0.4">
      <c r="A231" s="82">
        <v>28</v>
      </c>
      <c r="B231" s="83">
        <v>3</v>
      </c>
      <c r="C231" s="83">
        <v>2</v>
      </c>
      <c r="D231" s="83"/>
      <c r="E231" s="83"/>
      <c r="F231" s="82" t="s">
        <v>13</v>
      </c>
      <c r="G231" s="83" t="s">
        <v>1065</v>
      </c>
      <c r="H231" s="95">
        <v>200000</v>
      </c>
      <c r="I231" s="91"/>
      <c r="J231" s="95">
        <f t="shared" si="7"/>
        <v>285960</v>
      </c>
      <c r="K231" s="92"/>
      <c r="L231" s="92"/>
      <c r="M231" s="83" t="s">
        <v>99</v>
      </c>
    </row>
    <row r="232" spans="1:13" x14ac:dyDescent="0.4">
      <c r="A232" s="82">
        <v>29</v>
      </c>
      <c r="B232" s="83">
        <v>3</v>
      </c>
      <c r="C232" s="83">
        <v>2</v>
      </c>
      <c r="D232" s="83"/>
      <c r="E232" s="83"/>
      <c r="F232" s="82" t="s">
        <v>71</v>
      </c>
      <c r="G232" s="83" t="s">
        <v>1094</v>
      </c>
      <c r="H232" s="87"/>
      <c r="I232" s="88">
        <v>100000</v>
      </c>
      <c r="J232" s="95">
        <f t="shared" si="7"/>
        <v>185960</v>
      </c>
      <c r="K232" s="92" t="s">
        <v>1055</v>
      </c>
      <c r="L232" s="92"/>
      <c r="M232" s="83" t="s">
        <v>99</v>
      </c>
    </row>
    <row r="233" spans="1:13" x14ac:dyDescent="0.4">
      <c r="A233" s="82">
        <v>30</v>
      </c>
      <c r="B233" s="83">
        <v>3</v>
      </c>
      <c r="C233" s="83">
        <v>3</v>
      </c>
      <c r="D233" s="83"/>
      <c r="E233" s="83" t="s">
        <v>321</v>
      </c>
      <c r="F233" s="83" t="s">
        <v>1221</v>
      </c>
      <c r="G233" s="83" t="s">
        <v>1222</v>
      </c>
      <c r="H233" s="87"/>
      <c r="I233" s="91">
        <v>16172</v>
      </c>
      <c r="J233" s="95">
        <f t="shared" si="7"/>
        <v>169788</v>
      </c>
      <c r="K233" s="92" t="s">
        <v>1033</v>
      </c>
      <c r="L233" s="92"/>
      <c r="M233" s="83" t="s">
        <v>257</v>
      </c>
    </row>
    <row r="234" spans="1:13" x14ac:dyDescent="0.4">
      <c r="A234" s="82">
        <v>31</v>
      </c>
      <c r="B234" s="83">
        <v>3</v>
      </c>
      <c r="C234" s="83">
        <v>3</v>
      </c>
      <c r="D234" s="83"/>
      <c r="E234" s="83" t="s">
        <v>321</v>
      </c>
      <c r="F234" s="83" t="s">
        <v>1223</v>
      </c>
      <c r="G234" s="83" t="s">
        <v>1224</v>
      </c>
      <c r="H234" s="87"/>
      <c r="I234" s="91">
        <v>17275</v>
      </c>
      <c r="J234" s="95">
        <f t="shared" si="7"/>
        <v>152513</v>
      </c>
      <c r="K234" s="92" t="s">
        <v>1034</v>
      </c>
      <c r="L234" s="92"/>
      <c r="M234" s="83" t="s">
        <v>142</v>
      </c>
    </row>
    <row r="235" spans="1:13" x14ac:dyDescent="0.4">
      <c r="A235" s="82">
        <v>32</v>
      </c>
      <c r="B235" s="83">
        <v>3</v>
      </c>
      <c r="C235" s="83">
        <v>3</v>
      </c>
      <c r="D235" s="83"/>
      <c r="E235" s="83" t="s">
        <v>282</v>
      </c>
      <c r="F235" s="83" t="s">
        <v>1032</v>
      </c>
      <c r="G235" s="83" t="s">
        <v>1225</v>
      </c>
      <c r="H235" s="87"/>
      <c r="I235" s="91">
        <v>10813</v>
      </c>
      <c r="J235" s="95">
        <f t="shared" si="7"/>
        <v>141700</v>
      </c>
      <c r="K235" s="92" t="s">
        <v>1035</v>
      </c>
      <c r="M235" s="83" t="s">
        <v>257</v>
      </c>
    </row>
    <row r="236" spans="1:13" x14ac:dyDescent="0.4">
      <c r="A236" s="82">
        <v>33</v>
      </c>
      <c r="B236" s="83">
        <v>3</v>
      </c>
      <c r="C236" s="83">
        <v>3</v>
      </c>
      <c r="D236" s="83"/>
      <c r="E236" s="83" t="s">
        <v>309</v>
      </c>
      <c r="F236" s="83" t="s">
        <v>309</v>
      </c>
      <c r="G236" s="83" t="s">
        <v>1204</v>
      </c>
      <c r="H236" s="87"/>
      <c r="I236" s="91">
        <v>8000</v>
      </c>
      <c r="J236" s="95">
        <f t="shared" si="7"/>
        <v>133700</v>
      </c>
      <c r="K236" s="92" t="s">
        <v>1036</v>
      </c>
      <c r="L236" s="92"/>
      <c r="M236" s="83" t="s">
        <v>257</v>
      </c>
    </row>
    <row r="237" spans="1:13" x14ac:dyDescent="0.4">
      <c r="A237" s="82">
        <v>34</v>
      </c>
      <c r="B237" s="83">
        <v>3</v>
      </c>
      <c r="C237" s="83">
        <v>3</v>
      </c>
      <c r="D237" s="83"/>
      <c r="E237" s="83" t="s">
        <v>1040</v>
      </c>
      <c r="F237" s="83" t="s">
        <v>1041</v>
      </c>
      <c r="G237" s="83" t="s">
        <v>1226</v>
      </c>
      <c r="H237" s="87"/>
      <c r="I237" s="91">
        <v>10000</v>
      </c>
      <c r="J237" s="95">
        <f t="shared" si="7"/>
        <v>123700</v>
      </c>
      <c r="K237" s="92" t="s">
        <v>1042</v>
      </c>
      <c r="L237" s="92"/>
      <c r="M237" s="83" t="s">
        <v>142</v>
      </c>
    </row>
    <row r="238" spans="1:13" x14ac:dyDescent="0.4">
      <c r="A238" s="82">
        <v>35</v>
      </c>
      <c r="B238" s="83">
        <v>3</v>
      </c>
      <c r="C238" s="83">
        <v>3</v>
      </c>
      <c r="D238" s="83"/>
      <c r="E238" s="83" t="s">
        <v>174</v>
      </c>
      <c r="F238" s="83" t="s">
        <v>1043</v>
      </c>
      <c r="G238" s="83" t="s">
        <v>1238</v>
      </c>
      <c r="H238" s="87"/>
      <c r="I238" s="91">
        <v>14750</v>
      </c>
      <c r="J238" s="95">
        <f t="shared" si="7"/>
        <v>108950</v>
      </c>
      <c r="K238" s="92" t="s">
        <v>1045</v>
      </c>
      <c r="L238" s="92"/>
      <c r="M238" s="83" t="s">
        <v>142</v>
      </c>
    </row>
    <row r="239" spans="1:13" x14ac:dyDescent="0.4">
      <c r="A239" s="82">
        <v>36</v>
      </c>
      <c r="B239" s="83">
        <v>3</v>
      </c>
      <c r="C239" s="83">
        <v>3</v>
      </c>
      <c r="D239" s="83"/>
      <c r="E239" s="83" t="s">
        <v>143</v>
      </c>
      <c r="F239" s="83" t="s">
        <v>1044</v>
      </c>
      <c r="G239" s="83" t="s">
        <v>1239</v>
      </c>
      <c r="H239" s="87"/>
      <c r="I239" s="91">
        <v>26000</v>
      </c>
      <c r="J239" s="95">
        <f t="shared" si="7"/>
        <v>82950</v>
      </c>
      <c r="K239" s="92" t="s">
        <v>1046</v>
      </c>
      <c r="L239" s="92"/>
      <c r="M239" s="83" t="s">
        <v>142</v>
      </c>
    </row>
    <row r="240" spans="1:13" x14ac:dyDescent="0.4">
      <c r="A240" s="82">
        <v>37</v>
      </c>
      <c r="B240" s="83">
        <v>3</v>
      </c>
      <c r="C240" s="83">
        <v>3</v>
      </c>
      <c r="D240" s="83"/>
      <c r="E240" s="83" t="s">
        <v>40</v>
      </c>
      <c r="F240" s="83" t="s">
        <v>228</v>
      </c>
      <c r="G240" s="104" t="s">
        <v>1240</v>
      </c>
      <c r="H240" s="87"/>
      <c r="I240" s="91">
        <v>180</v>
      </c>
      <c r="J240" s="95">
        <f t="shared" si="7"/>
        <v>82770</v>
      </c>
      <c r="K240" s="92" t="s">
        <v>1047</v>
      </c>
      <c r="L240" s="92"/>
      <c r="M240" s="83" t="s">
        <v>99</v>
      </c>
    </row>
    <row r="241" spans="1:13" x14ac:dyDescent="0.4">
      <c r="A241" s="82">
        <v>38</v>
      </c>
      <c r="B241" s="83">
        <v>3</v>
      </c>
      <c r="C241" s="83">
        <v>6</v>
      </c>
      <c r="D241" s="83"/>
      <c r="E241" s="83"/>
      <c r="F241" s="82" t="s">
        <v>13</v>
      </c>
      <c r="G241" s="83" t="s">
        <v>1065</v>
      </c>
      <c r="H241" s="95">
        <v>50000</v>
      </c>
      <c r="I241" s="91"/>
      <c r="J241" s="95">
        <f t="shared" si="7"/>
        <v>132770</v>
      </c>
      <c r="K241" s="92"/>
      <c r="L241" s="92"/>
      <c r="M241" s="83" t="s">
        <v>99</v>
      </c>
    </row>
    <row r="242" spans="1:13" x14ac:dyDescent="0.4">
      <c r="A242" s="82">
        <v>39</v>
      </c>
      <c r="B242" s="83">
        <v>3</v>
      </c>
      <c r="C242" s="83">
        <v>6</v>
      </c>
      <c r="D242" s="83"/>
      <c r="E242" s="83" t="s">
        <v>321</v>
      </c>
      <c r="F242" s="83" t="s">
        <v>1056</v>
      </c>
      <c r="G242" s="83" t="s">
        <v>1241</v>
      </c>
      <c r="H242" s="87"/>
      <c r="I242" s="91">
        <v>12479</v>
      </c>
      <c r="J242" s="95">
        <f t="shared" si="7"/>
        <v>120291</v>
      </c>
      <c r="K242" s="92" t="s">
        <v>1231</v>
      </c>
      <c r="L242" s="92"/>
      <c r="M242" s="83" t="s">
        <v>142</v>
      </c>
    </row>
    <row r="243" spans="1:13" x14ac:dyDescent="0.4">
      <c r="A243" s="82">
        <v>40</v>
      </c>
      <c r="B243" s="83">
        <v>3</v>
      </c>
      <c r="C243" s="83">
        <v>6</v>
      </c>
      <c r="D243" s="83"/>
      <c r="E243" s="83" t="s">
        <v>321</v>
      </c>
      <c r="F243" s="83" t="s">
        <v>1227</v>
      </c>
      <c r="G243" s="83" t="s">
        <v>1242</v>
      </c>
      <c r="H243" s="87"/>
      <c r="I243" s="91">
        <v>12741</v>
      </c>
      <c r="J243" s="95">
        <f t="shared" si="7"/>
        <v>107550</v>
      </c>
      <c r="K243" s="92" t="s">
        <v>1230</v>
      </c>
      <c r="L243" s="92"/>
      <c r="M243" s="83" t="s">
        <v>257</v>
      </c>
    </row>
    <row r="244" spans="1:13" x14ac:dyDescent="0.4">
      <c r="A244" s="82">
        <v>41</v>
      </c>
      <c r="B244" s="83">
        <v>3</v>
      </c>
      <c r="C244" s="83">
        <v>6</v>
      </c>
      <c r="D244" s="83"/>
      <c r="E244" s="83" t="s">
        <v>321</v>
      </c>
      <c r="F244" s="83" t="s">
        <v>1237</v>
      </c>
      <c r="G244" s="83" t="s">
        <v>1237</v>
      </c>
      <c r="H244" s="87"/>
      <c r="I244" s="91">
        <v>14973</v>
      </c>
      <c r="J244" s="95">
        <f t="shared" si="7"/>
        <v>92577</v>
      </c>
      <c r="K244" s="92" t="s">
        <v>1245</v>
      </c>
      <c r="L244" s="92"/>
      <c r="M244" s="83" t="s">
        <v>296</v>
      </c>
    </row>
    <row r="245" spans="1:13" x14ac:dyDescent="0.4">
      <c r="A245" s="82">
        <v>42</v>
      </c>
      <c r="B245" s="83">
        <v>3</v>
      </c>
      <c r="C245" s="83">
        <v>6</v>
      </c>
      <c r="D245" s="83"/>
      <c r="E245" s="83" t="s">
        <v>321</v>
      </c>
      <c r="F245" s="83" t="s">
        <v>1268</v>
      </c>
      <c r="G245" s="83" t="s">
        <v>1268</v>
      </c>
      <c r="H245" s="87"/>
      <c r="I245" s="91">
        <v>12097</v>
      </c>
      <c r="J245" s="95">
        <f t="shared" si="7"/>
        <v>80480</v>
      </c>
      <c r="K245" s="92" t="s">
        <v>1280</v>
      </c>
      <c r="L245" s="92"/>
      <c r="M245" s="83" t="s">
        <v>1269</v>
      </c>
    </row>
    <row r="246" spans="1:13" x14ac:dyDescent="0.4">
      <c r="A246" s="82">
        <v>43</v>
      </c>
      <c r="B246" s="83">
        <v>3</v>
      </c>
      <c r="C246" s="83">
        <v>6</v>
      </c>
      <c r="D246" s="83"/>
      <c r="E246" s="83" t="s">
        <v>156</v>
      </c>
      <c r="F246" s="83" t="s">
        <v>156</v>
      </c>
      <c r="G246" s="55" t="s">
        <v>1243</v>
      </c>
      <c r="H246" s="87"/>
      <c r="I246" s="91">
        <v>3850</v>
      </c>
      <c r="J246" s="95">
        <f t="shared" si="7"/>
        <v>76630</v>
      </c>
      <c r="K246" s="92" t="s">
        <v>1232</v>
      </c>
      <c r="M246" s="83" t="s">
        <v>257</v>
      </c>
    </row>
    <row r="247" spans="1:13" x14ac:dyDescent="0.4">
      <c r="A247" s="82">
        <v>44</v>
      </c>
      <c r="B247" s="83">
        <v>3</v>
      </c>
      <c r="C247" s="83">
        <v>6</v>
      </c>
      <c r="D247" s="83"/>
      <c r="E247" s="83" t="s">
        <v>309</v>
      </c>
      <c r="F247" s="83" t="s">
        <v>309</v>
      </c>
      <c r="G247" s="83" t="s">
        <v>1204</v>
      </c>
      <c r="H247" s="87"/>
      <c r="I247" s="91">
        <v>3000</v>
      </c>
      <c r="J247" s="95">
        <f t="shared" si="7"/>
        <v>73630</v>
      </c>
      <c r="K247" s="92" t="s">
        <v>1233</v>
      </c>
      <c r="L247" s="92"/>
      <c r="M247" s="83" t="s">
        <v>257</v>
      </c>
    </row>
    <row r="248" spans="1:13" x14ac:dyDescent="0.4">
      <c r="A248" s="82">
        <v>45</v>
      </c>
      <c r="B248" s="83">
        <v>3</v>
      </c>
      <c r="C248" s="83">
        <v>6</v>
      </c>
      <c r="D248" s="83"/>
      <c r="E248" s="83" t="s">
        <v>309</v>
      </c>
      <c r="F248" s="83" t="s">
        <v>309</v>
      </c>
      <c r="G248" s="83" t="s">
        <v>1204</v>
      </c>
      <c r="H248" s="87"/>
      <c r="I248" s="91">
        <v>8000</v>
      </c>
      <c r="J248" s="95">
        <f t="shared" si="7"/>
        <v>65630</v>
      </c>
      <c r="K248" s="92" t="s">
        <v>1234</v>
      </c>
      <c r="L248" s="92"/>
      <c r="M248" s="83" t="s">
        <v>257</v>
      </c>
    </row>
    <row r="249" spans="1:13" x14ac:dyDescent="0.4">
      <c r="A249" s="82">
        <v>46</v>
      </c>
      <c r="B249" s="83">
        <v>3</v>
      </c>
      <c r="C249" s="83">
        <v>6</v>
      </c>
      <c r="D249" s="83"/>
      <c r="E249" s="83" t="s">
        <v>282</v>
      </c>
      <c r="F249" s="83" t="s">
        <v>1228</v>
      </c>
      <c r="G249" s="5" t="s">
        <v>1254</v>
      </c>
      <c r="H249" s="87"/>
      <c r="I249" s="91">
        <v>4378</v>
      </c>
      <c r="J249" s="95">
        <f t="shared" si="7"/>
        <v>61252</v>
      </c>
      <c r="K249" s="92" t="s">
        <v>1235</v>
      </c>
      <c r="M249" s="83" t="s">
        <v>257</v>
      </c>
    </row>
    <row r="250" spans="1:13" x14ac:dyDescent="0.4">
      <c r="A250" s="82">
        <v>47</v>
      </c>
      <c r="B250" s="83">
        <v>3</v>
      </c>
      <c r="C250" s="83">
        <v>6</v>
      </c>
      <c r="D250" s="83"/>
      <c r="E250" s="83" t="s">
        <v>174</v>
      </c>
      <c r="F250" s="104" t="s">
        <v>1229</v>
      </c>
      <c r="G250" s="83" t="s">
        <v>1244</v>
      </c>
      <c r="H250" s="87"/>
      <c r="I250" s="91">
        <v>1188</v>
      </c>
      <c r="J250" s="95">
        <f t="shared" si="7"/>
        <v>60064</v>
      </c>
      <c r="K250" s="92" t="s">
        <v>1236</v>
      </c>
      <c r="L250" s="92"/>
      <c r="M250" s="83" t="s">
        <v>99</v>
      </c>
    </row>
    <row r="251" spans="1:13" x14ac:dyDescent="0.4">
      <c r="A251" s="82">
        <v>48</v>
      </c>
      <c r="B251" s="83">
        <v>3</v>
      </c>
      <c r="C251" s="83">
        <v>6</v>
      </c>
      <c r="D251" s="83"/>
      <c r="E251" s="83" t="s">
        <v>143</v>
      </c>
      <c r="F251" s="83" t="s">
        <v>300</v>
      </c>
      <c r="G251" s="83" t="s">
        <v>1246</v>
      </c>
      <c r="H251" s="87"/>
      <c r="I251" s="91">
        <v>2268</v>
      </c>
      <c r="J251" s="95">
        <f t="shared" si="7"/>
        <v>57796</v>
      </c>
      <c r="K251" s="92" t="s">
        <v>1247</v>
      </c>
      <c r="M251" s="83" t="s">
        <v>296</v>
      </c>
    </row>
    <row r="252" spans="1:13" x14ac:dyDescent="0.4">
      <c r="A252" s="82">
        <v>49</v>
      </c>
      <c r="B252" s="83">
        <v>3</v>
      </c>
      <c r="C252" s="83">
        <v>6</v>
      </c>
      <c r="D252" s="83"/>
      <c r="E252" s="83" t="s">
        <v>106</v>
      </c>
      <c r="F252" s="83" t="s">
        <v>1248</v>
      </c>
      <c r="G252" s="83" t="s">
        <v>1251</v>
      </c>
      <c r="H252" s="87"/>
      <c r="I252" s="91">
        <v>750</v>
      </c>
      <c r="J252" s="95">
        <f t="shared" si="7"/>
        <v>57046</v>
      </c>
      <c r="K252" s="92" t="s">
        <v>1255</v>
      </c>
      <c r="L252" s="92"/>
      <c r="M252" s="83" t="s">
        <v>296</v>
      </c>
    </row>
    <row r="253" spans="1:13" x14ac:dyDescent="0.4">
      <c r="A253" s="82">
        <v>50</v>
      </c>
      <c r="B253" s="83">
        <v>3</v>
      </c>
      <c r="C253" s="83">
        <v>6</v>
      </c>
      <c r="D253" s="83"/>
      <c r="E253" s="83" t="s">
        <v>118</v>
      </c>
      <c r="F253" s="83" t="s">
        <v>1249</v>
      </c>
      <c r="G253" s="83" t="s">
        <v>1252</v>
      </c>
      <c r="H253" s="87"/>
      <c r="I253" s="91">
        <v>3700</v>
      </c>
      <c r="J253" s="95">
        <f t="shared" si="7"/>
        <v>53346</v>
      </c>
      <c r="K253" s="92" t="s">
        <v>1256</v>
      </c>
      <c r="L253" s="92"/>
      <c r="M253" s="83" t="s">
        <v>296</v>
      </c>
    </row>
    <row r="254" spans="1:13" x14ac:dyDescent="0.4">
      <c r="A254" s="82">
        <v>51</v>
      </c>
      <c r="B254" s="83">
        <v>3</v>
      </c>
      <c r="C254" s="83">
        <v>6</v>
      </c>
      <c r="D254" s="83"/>
      <c r="E254" s="83" t="s">
        <v>282</v>
      </c>
      <c r="F254" s="83" t="s">
        <v>1250</v>
      </c>
      <c r="G254" s="83" t="s">
        <v>1253</v>
      </c>
      <c r="H254" s="87"/>
      <c r="I254" s="91">
        <v>220</v>
      </c>
      <c r="J254" s="95">
        <f t="shared" si="7"/>
        <v>53126</v>
      </c>
      <c r="K254" s="92" t="s">
        <v>1257</v>
      </c>
      <c r="M254" s="83" t="s">
        <v>296</v>
      </c>
    </row>
    <row r="255" spans="1:13" x14ac:dyDescent="0.4">
      <c r="A255" s="82">
        <v>52</v>
      </c>
      <c r="B255" s="83">
        <v>3</v>
      </c>
      <c r="C255" s="83">
        <v>6</v>
      </c>
      <c r="D255" s="83"/>
      <c r="E255" s="83" t="s">
        <v>106</v>
      </c>
      <c r="F255" s="83" t="s">
        <v>207</v>
      </c>
      <c r="G255" s="83" t="s">
        <v>1258</v>
      </c>
      <c r="H255" s="87"/>
      <c r="I255" s="91">
        <v>1221</v>
      </c>
      <c r="J255" s="95">
        <f t="shared" si="7"/>
        <v>51905</v>
      </c>
      <c r="K255" s="92" t="s">
        <v>1259</v>
      </c>
      <c r="L255" s="92"/>
      <c r="M255" s="83" t="s">
        <v>296</v>
      </c>
    </row>
    <row r="256" spans="1:13" x14ac:dyDescent="0.4">
      <c r="A256" s="82">
        <v>53</v>
      </c>
      <c r="B256" s="83">
        <v>3</v>
      </c>
      <c r="C256" s="83">
        <v>6</v>
      </c>
      <c r="D256" s="83"/>
      <c r="E256" s="83" t="s">
        <v>106</v>
      </c>
      <c r="F256" s="83" t="s">
        <v>207</v>
      </c>
      <c r="G256" s="83" t="s">
        <v>1258</v>
      </c>
      <c r="H256" s="87"/>
      <c r="I256" s="91">
        <v>1430</v>
      </c>
      <c r="J256" s="95">
        <f t="shared" si="7"/>
        <v>50475</v>
      </c>
      <c r="K256" s="92" t="s">
        <v>1260</v>
      </c>
      <c r="L256" s="92"/>
      <c r="M256" s="83" t="s">
        <v>296</v>
      </c>
    </row>
    <row r="257" spans="1:13" x14ac:dyDescent="0.4">
      <c r="A257" s="82">
        <v>54</v>
      </c>
      <c r="B257" s="83">
        <v>3</v>
      </c>
      <c r="C257" s="83">
        <v>6</v>
      </c>
      <c r="D257" s="83"/>
      <c r="E257" s="83" t="s">
        <v>282</v>
      </c>
      <c r="F257" s="83" t="s">
        <v>146</v>
      </c>
      <c r="G257" s="83" t="s">
        <v>1261</v>
      </c>
      <c r="H257" s="87"/>
      <c r="I257" s="91">
        <v>4444</v>
      </c>
      <c r="J257" s="95">
        <f t="shared" si="7"/>
        <v>46031</v>
      </c>
      <c r="K257" s="92" t="s">
        <v>1264</v>
      </c>
      <c r="M257" s="83" t="s">
        <v>296</v>
      </c>
    </row>
    <row r="258" spans="1:13" x14ac:dyDescent="0.4">
      <c r="A258" s="82">
        <v>55</v>
      </c>
      <c r="B258" s="83">
        <v>3</v>
      </c>
      <c r="C258" s="83">
        <v>6</v>
      </c>
      <c r="D258" s="83"/>
      <c r="E258" s="83" t="s">
        <v>282</v>
      </c>
      <c r="F258" s="83" t="s">
        <v>1262</v>
      </c>
      <c r="G258" s="83" t="s">
        <v>1263</v>
      </c>
      <c r="H258" s="87"/>
      <c r="I258" s="91">
        <v>1365</v>
      </c>
      <c r="J258" s="95">
        <f t="shared" si="7"/>
        <v>44666</v>
      </c>
      <c r="K258" s="92" t="s">
        <v>1265</v>
      </c>
      <c r="M258" s="83" t="s">
        <v>296</v>
      </c>
    </row>
    <row r="259" spans="1:13" x14ac:dyDescent="0.4">
      <c r="H259" s="98"/>
      <c r="I259" s="99"/>
      <c r="J259" s="100"/>
    </row>
  </sheetData>
  <autoFilter ref="A3:Q201" xr:uid="{1D360D13-1D9E-47EF-A914-B93C80776891}"/>
  <mergeCells count="10">
    <mergeCell ref="N2:N3"/>
    <mergeCell ref="P2:P3"/>
    <mergeCell ref="A1:M1"/>
    <mergeCell ref="H2:H3"/>
    <mergeCell ref="I2:I3"/>
    <mergeCell ref="J2:J3"/>
    <mergeCell ref="K2:K3"/>
    <mergeCell ref="L2:L3"/>
    <mergeCell ref="M2:M3"/>
    <mergeCell ref="E2:F2"/>
  </mergeCells>
  <phoneticPr fontId="4"/>
  <pageMargins left="0.51181102362204722" right="0.31496062992125984" top="0.55118110236220474" bottom="0.55118110236220474" header="0.31496062992125984" footer="0.31496062992125984"/>
  <pageSetup paperSize="9" scale="44" fitToHeight="0" orientation="portrait" r:id="rId1"/>
  <rowBreaks count="1" manualBreakCount="1">
    <brk id="22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B240-72BB-4F35-85DF-8F72E8B6F993}">
  <sheetPr codeName="Sheet2" filterMode="1">
    <pageSetUpPr fitToPage="1"/>
  </sheetPr>
  <dimension ref="A1:Q229"/>
  <sheetViews>
    <sheetView tabSelected="1" zoomScale="103" zoomScaleNormal="85" zoomScaleSheetLayoutView="100" workbookViewId="0">
      <pane xSplit="9" ySplit="2" topLeftCell="O57" activePane="bottomRight" state="frozen"/>
      <selection pane="topRight" activeCell="J1" sqref="J1"/>
      <selection pane="bottomLeft" activeCell="A3" sqref="A3"/>
      <selection pane="bottomRight" activeCell="O68" sqref="O68"/>
    </sheetView>
  </sheetViews>
  <sheetFormatPr defaultColWidth="8.75" defaultRowHeight="15.75" x14ac:dyDescent="0.4"/>
  <cols>
    <col min="1" max="1" width="2.125" style="1" customWidth="1"/>
    <col min="2" max="2" width="4.5" style="1" bestFit="1" customWidth="1"/>
    <col min="3" max="3" width="11.125" style="1" customWidth="1"/>
    <col min="4" max="4" width="4.375" style="1" customWidth="1"/>
    <col min="5" max="5" width="3.75" style="1" customWidth="1"/>
    <col min="6" max="6" width="4.5" style="1" customWidth="1"/>
    <col min="7" max="7" width="11.375" style="1" bestFit="1" customWidth="1"/>
    <col min="8" max="8" width="13.5" style="1" customWidth="1"/>
    <col min="9" max="9" width="11.75" style="1" customWidth="1"/>
    <col min="10" max="10" width="54" style="3" customWidth="1"/>
    <col min="11" max="11" width="63.5" style="48" customWidth="1"/>
    <col min="12" max="12" width="11.375" style="1" bestFit="1" customWidth="1"/>
    <col min="13" max="13" width="12.875" style="1" bestFit="1" customWidth="1"/>
    <col min="14" max="14" width="15.25" style="1" bestFit="1" customWidth="1"/>
    <col min="15" max="15" width="13.5" style="1" customWidth="1"/>
    <col min="16" max="16" width="12.875" style="1" customWidth="1"/>
    <col min="17" max="16384" width="8.75" style="1"/>
  </cols>
  <sheetData>
    <row r="1" spans="1:17" ht="16.5" x14ac:dyDescent="0.4">
      <c r="C1" s="1" t="s">
        <v>350</v>
      </c>
      <c r="E1" s="51"/>
      <c r="J1" s="22"/>
    </row>
    <row r="2" spans="1:17" ht="18" customHeight="1" x14ac:dyDescent="0.4">
      <c r="C2" s="23" t="s">
        <v>351</v>
      </c>
      <c r="D2" s="24" t="s">
        <v>352</v>
      </c>
      <c r="E2" s="24" t="s">
        <v>9</v>
      </c>
      <c r="F2" s="24" t="s">
        <v>353</v>
      </c>
      <c r="G2" s="25" t="s">
        <v>1</v>
      </c>
      <c r="H2" s="24" t="s">
        <v>11</v>
      </c>
      <c r="I2" s="24" t="s">
        <v>354</v>
      </c>
      <c r="J2" s="26" t="s">
        <v>355</v>
      </c>
      <c r="K2" s="48" t="s">
        <v>356</v>
      </c>
      <c r="L2" s="24" t="s">
        <v>357</v>
      </c>
      <c r="M2" s="24" t="s">
        <v>358</v>
      </c>
      <c r="N2" s="24" t="s">
        <v>359</v>
      </c>
      <c r="O2" s="24" t="s">
        <v>360</v>
      </c>
      <c r="P2" s="27" t="s">
        <v>361</v>
      </c>
    </row>
    <row r="3" spans="1:17" ht="16.5" hidden="1" x14ac:dyDescent="0.4">
      <c r="A3" s="1" t="str">
        <f t="shared" ref="A3:A6" si="0">B3&amp;C3</f>
        <v>1東京スター銀行</v>
      </c>
      <c r="B3" s="1">
        <f>COUNTIF($C$3:C3,C3)</f>
        <v>1</v>
      </c>
      <c r="C3" s="29" t="s">
        <v>362</v>
      </c>
      <c r="D3" s="30">
        <f t="shared" ref="D3:D199" si="1">ROW()-2</f>
        <v>1</v>
      </c>
      <c r="E3" s="30">
        <v>1</v>
      </c>
      <c r="F3" s="30">
        <v>4</v>
      </c>
      <c r="G3" s="31">
        <v>44896</v>
      </c>
      <c r="H3" s="30" t="s">
        <v>118</v>
      </c>
      <c r="I3" s="32" t="s">
        <v>363</v>
      </c>
      <c r="J3" s="30" t="s">
        <v>364</v>
      </c>
      <c r="K3" s="48" t="s">
        <v>365</v>
      </c>
      <c r="L3" s="28"/>
      <c r="M3" s="28">
        <v>8450</v>
      </c>
      <c r="N3" s="28">
        <v>123564</v>
      </c>
      <c r="O3" s="28">
        <v>6313482</v>
      </c>
      <c r="P3" s="33" t="s">
        <v>366</v>
      </c>
    </row>
    <row r="4" spans="1:17" ht="16.5" hidden="1" x14ac:dyDescent="0.4">
      <c r="A4" s="1" t="str">
        <f t="shared" si="0"/>
        <v>1みずほ銀行</v>
      </c>
      <c r="B4" s="1">
        <f>COUNTIF($C$3:C4,C4)</f>
        <v>1</v>
      </c>
      <c r="C4" s="29" t="s">
        <v>367</v>
      </c>
      <c r="D4" s="30">
        <f t="shared" si="1"/>
        <v>2</v>
      </c>
      <c r="E4" s="30">
        <v>1</v>
      </c>
      <c r="F4" s="30">
        <v>4</v>
      </c>
      <c r="G4" s="31">
        <v>44866</v>
      </c>
      <c r="H4" s="30" t="s">
        <v>368</v>
      </c>
      <c r="I4" s="32" t="s">
        <v>55</v>
      </c>
      <c r="J4" s="30" t="s">
        <v>369</v>
      </c>
      <c r="K4" s="48" t="s">
        <v>370</v>
      </c>
      <c r="L4" s="28"/>
      <c r="M4" s="28">
        <v>706417</v>
      </c>
      <c r="N4" s="28">
        <v>5395093</v>
      </c>
      <c r="O4" s="28">
        <v>5607065</v>
      </c>
      <c r="P4" s="33" t="s">
        <v>371</v>
      </c>
    </row>
    <row r="5" spans="1:17" ht="15.6" customHeight="1" x14ac:dyDescent="0.4">
      <c r="A5" s="1" t="str">
        <f t="shared" si="0"/>
        <v>2みずほ銀行</v>
      </c>
      <c r="B5" s="1">
        <f>COUNTIF($C$3:C5,C5)</f>
        <v>2</v>
      </c>
      <c r="C5" s="29" t="s">
        <v>367</v>
      </c>
      <c r="D5" s="30">
        <f t="shared" si="1"/>
        <v>3</v>
      </c>
      <c r="E5" s="30">
        <v>1</v>
      </c>
      <c r="F5" s="30">
        <v>4</v>
      </c>
      <c r="G5" s="31">
        <v>44927</v>
      </c>
      <c r="H5" s="30"/>
      <c r="I5" s="32"/>
      <c r="J5" s="30" t="s">
        <v>372</v>
      </c>
      <c r="K5" s="48" t="s">
        <v>373</v>
      </c>
      <c r="L5" s="28"/>
      <c r="M5" s="28">
        <v>100000</v>
      </c>
      <c r="N5" s="28">
        <f t="shared" ref="N5:N16" si="2">VLOOKUP(B5-1&amp;C5,A:N,14,FALSE)+L5-M5</f>
        <v>5295093</v>
      </c>
      <c r="O5" s="28">
        <f t="shared" ref="O5:O7" si="3">O4+L5-M5</f>
        <v>5507065</v>
      </c>
      <c r="P5" s="33" t="s">
        <v>374</v>
      </c>
    </row>
    <row r="6" spans="1:17" ht="15.6" customHeight="1" x14ac:dyDescent="0.4">
      <c r="A6" s="1" t="str">
        <f t="shared" si="0"/>
        <v>3みずほ銀行</v>
      </c>
      <c r="B6" s="1">
        <f>COUNTIF($C$3:C6,C6)</f>
        <v>3</v>
      </c>
      <c r="C6" s="29" t="s">
        <v>367</v>
      </c>
      <c r="D6" s="30">
        <f t="shared" si="1"/>
        <v>4</v>
      </c>
      <c r="E6" s="30">
        <v>1</v>
      </c>
      <c r="F6" s="30">
        <v>5</v>
      </c>
      <c r="G6" s="31">
        <v>44927</v>
      </c>
      <c r="H6" s="30"/>
      <c r="I6" s="32"/>
      <c r="J6" s="30" t="s">
        <v>372</v>
      </c>
      <c r="K6" s="48" t="s">
        <v>373</v>
      </c>
      <c r="L6" s="28"/>
      <c r="M6" s="28">
        <v>50000</v>
      </c>
      <c r="N6" s="28">
        <f t="shared" si="2"/>
        <v>5245093</v>
      </c>
      <c r="O6" s="28">
        <f t="shared" si="3"/>
        <v>5457065</v>
      </c>
      <c r="P6" s="33" t="s">
        <v>375</v>
      </c>
    </row>
    <row r="7" spans="1:17" ht="16.5" hidden="1" x14ac:dyDescent="0.4">
      <c r="A7" s="1" t="str">
        <f t="shared" ref="A7:A13" si="4">B7&amp;C7</f>
        <v>4みずほ銀行</v>
      </c>
      <c r="B7" s="1">
        <f>COUNTIF($C$3:C7,C7)</f>
        <v>4</v>
      </c>
      <c r="C7" s="29" t="s">
        <v>367</v>
      </c>
      <c r="D7" s="30">
        <f t="shared" si="1"/>
        <v>5</v>
      </c>
      <c r="E7" s="30">
        <v>1</v>
      </c>
      <c r="F7" s="30">
        <v>6</v>
      </c>
      <c r="G7" s="31"/>
      <c r="H7" s="30" t="s">
        <v>376</v>
      </c>
      <c r="I7" s="32" t="s">
        <v>377</v>
      </c>
      <c r="J7" s="30" t="s">
        <v>378</v>
      </c>
      <c r="K7" s="48" t="s">
        <v>379</v>
      </c>
      <c r="L7" s="28"/>
      <c r="M7" s="28">
        <v>2354700</v>
      </c>
      <c r="N7" s="28">
        <f t="shared" si="2"/>
        <v>2890393</v>
      </c>
      <c r="O7" s="28">
        <f t="shared" si="3"/>
        <v>3102365</v>
      </c>
      <c r="P7" s="33" t="s">
        <v>380</v>
      </c>
    </row>
    <row r="8" spans="1:17" ht="16.5" x14ac:dyDescent="0.4">
      <c r="A8" s="1" t="str">
        <f t="shared" si="4"/>
        <v>2東京スター銀行</v>
      </c>
      <c r="B8" s="1">
        <f>COUNTIF($C$3:C8,C8)</f>
        <v>2</v>
      </c>
      <c r="C8" s="29" t="s">
        <v>362</v>
      </c>
      <c r="D8" s="30">
        <f t="shared" si="1"/>
        <v>6</v>
      </c>
      <c r="E8" s="30">
        <v>1</v>
      </c>
      <c r="F8" s="30">
        <v>4</v>
      </c>
      <c r="G8" s="31">
        <v>44927</v>
      </c>
      <c r="H8" s="30" t="s">
        <v>381</v>
      </c>
      <c r="I8" s="32" t="s">
        <v>382</v>
      </c>
      <c r="J8" s="30" t="s">
        <v>383</v>
      </c>
      <c r="K8" s="48" t="s">
        <v>384</v>
      </c>
      <c r="L8" s="28"/>
      <c r="M8" s="28">
        <v>13948</v>
      </c>
      <c r="N8" s="28">
        <f t="shared" si="2"/>
        <v>109616</v>
      </c>
      <c r="O8" s="28">
        <v>6313482</v>
      </c>
      <c r="P8" s="33" t="s">
        <v>385</v>
      </c>
      <c r="Q8" s="1">
        <v>1</v>
      </c>
    </row>
    <row r="9" spans="1:17" ht="16.5" hidden="1" x14ac:dyDescent="0.4">
      <c r="A9" s="1" t="str">
        <f t="shared" si="4"/>
        <v>5みずほ銀行</v>
      </c>
      <c r="B9" s="1">
        <f>COUNTIF($C$3:C9,C9)</f>
        <v>5</v>
      </c>
      <c r="C9" s="29" t="s">
        <v>367</v>
      </c>
      <c r="D9" s="30">
        <f t="shared" si="1"/>
        <v>7</v>
      </c>
      <c r="E9" s="30">
        <v>1</v>
      </c>
      <c r="F9" s="30">
        <v>13</v>
      </c>
      <c r="G9" s="31">
        <v>44896</v>
      </c>
      <c r="H9" s="30"/>
      <c r="I9" s="32"/>
      <c r="J9" s="30" t="s">
        <v>975</v>
      </c>
      <c r="K9" s="79" t="s">
        <v>976</v>
      </c>
      <c r="L9" s="28">
        <v>484822</v>
      </c>
      <c r="M9" s="28"/>
      <c r="N9" s="28">
        <f t="shared" si="2"/>
        <v>3375215</v>
      </c>
      <c r="O9" s="28">
        <f>O7+L9-M9</f>
        <v>3587187</v>
      </c>
      <c r="P9" s="33" t="s">
        <v>55</v>
      </c>
    </row>
    <row r="10" spans="1:17" ht="16.5" hidden="1" x14ac:dyDescent="0.4">
      <c r="A10" s="1" t="str">
        <f t="shared" si="4"/>
        <v>6みずほ銀行</v>
      </c>
      <c r="B10" s="1">
        <f>COUNTIF($C$3:C10,C10)</f>
        <v>6</v>
      </c>
      <c r="C10" s="29" t="s">
        <v>367</v>
      </c>
      <c r="D10" s="30">
        <f t="shared" si="1"/>
        <v>8</v>
      </c>
      <c r="E10" s="30">
        <v>1</v>
      </c>
      <c r="F10" s="30">
        <v>16</v>
      </c>
      <c r="G10" s="31"/>
      <c r="H10" s="30" t="s">
        <v>376</v>
      </c>
      <c r="I10" s="32" t="s">
        <v>377</v>
      </c>
      <c r="J10" s="30" t="s">
        <v>386</v>
      </c>
      <c r="K10" s="48" t="s">
        <v>387</v>
      </c>
      <c r="L10" s="28"/>
      <c r="M10" s="28">
        <v>1198900</v>
      </c>
      <c r="N10" s="28">
        <f t="shared" si="2"/>
        <v>2176315</v>
      </c>
      <c r="O10" s="28">
        <f t="shared" ref="O10:O11" si="5">O9+L10-M10</f>
        <v>2388287</v>
      </c>
      <c r="P10" s="33" t="s">
        <v>388</v>
      </c>
    </row>
    <row r="11" spans="1:17" ht="16.5" hidden="1" x14ac:dyDescent="0.4">
      <c r="A11" s="1" t="str">
        <f t="shared" ref="A11" si="6">B11&amp;C11</f>
        <v>7みずほ銀行</v>
      </c>
      <c r="B11" s="1">
        <f>COUNTIF($C$3:C11,C11)</f>
        <v>7</v>
      </c>
      <c r="C11" s="29" t="s">
        <v>367</v>
      </c>
      <c r="D11" s="30">
        <f t="shared" si="1"/>
        <v>9</v>
      </c>
      <c r="E11" s="30">
        <v>1</v>
      </c>
      <c r="F11" s="30">
        <v>16</v>
      </c>
      <c r="G11" s="31"/>
      <c r="H11" s="30" t="s">
        <v>376</v>
      </c>
      <c r="I11" s="32" t="s">
        <v>377</v>
      </c>
      <c r="J11" s="30" t="s">
        <v>389</v>
      </c>
      <c r="K11" s="79" t="s">
        <v>977</v>
      </c>
      <c r="L11" s="28"/>
      <c r="M11" s="28">
        <v>946577</v>
      </c>
      <c r="N11" s="28">
        <f t="shared" si="2"/>
        <v>1229738</v>
      </c>
      <c r="O11" s="28">
        <f t="shared" si="5"/>
        <v>1441710</v>
      </c>
      <c r="P11" s="33" t="s">
        <v>390</v>
      </c>
    </row>
    <row r="12" spans="1:17" hidden="1" x14ac:dyDescent="0.4">
      <c r="A12" s="1" t="str">
        <f t="shared" si="4"/>
        <v>8みずほ銀行</v>
      </c>
      <c r="B12" s="1">
        <f>COUNTIF($C$3:C12,C12)</f>
        <v>8</v>
      </c>
      <c r="C12" s="29" t="s">
        <v>367</v>
      </c>
      <c r="D12" s="30">
        <f t="shared" si="1"/>
        <v>10</v>
      </c>
      <c r="E12" s="30">
        <v>1</v>
      </c>
      <c r="F12" s="30">
        <v>19</v>
      </c>
      <c r="G12" s="31">
        <v>44896</v>
      </c>
      <c r="H12" s="30" t="s">
        <v>391</v>
      </c>
      <c r="I12" s="32" t="s">
        <v>392</v>
      </c>
      <c r="J12" s="30" t="s">
        <v>393</v>
      </c>
      <c r="L12" s="28">
        <v>3600000</v>
      </c>
      <c r="M12" s="28"/>
      <c r="N12" s="28">
        <f t="shared" si="2"/>
        <v>4829738</v>
      </c>
      <c r="O12" s="28">
        <f t="shared" ref="O12:O15" si="7">O11+L12-M12</f>
        <v>5041710</v>
      </c>
      <c r="P12" s="33" t="s">
        <v>55</v>
      </c>
    </row>
    <row r="13" spans="1:17" x14ac:dyDescent="0.4">
      <c r="A13" s="1" t="str">
        <f t="shared" si="4"/>
        <v>9みずほ銀行</v>
      </c>
      <c r="B13" s="1">
        <f>COUNTIF($C$3:C13,C13)</f>
        <v>9</v>
      </c>
      <c r="C13" s="29" t="s">
        <v>367</v>
      </c>
      <c r="D13" s="30">
        <f t="shared" si="1"/>
        <v>11</v>
      </c>
      <c r="E13" s="30">
        <v>1</v>
      </c>
      <c r="F13" s="30">
        <v>19</v>
      </c>
      <c r="G13" s="31">
        <v>44927</v>
      </c>
      <c r="H13" s="30" t="s">
        <v>394</v>
      </c>
      <c r="I13" s="32" t="s">
        <v>395</v>
      </c>
      <c r="J13" s="30" t="s">
        <v>396</v>
      </c>
      <c r="K13" s="48" t="s">
        <v>397</v>
      </c>
      <c r="L13" s="28"/>
      <c r="M13" s="28">
        <v>10474</v>
      </c>
      <c r="N13" s="28">
        <f t="shared" si="2"/>
        <v>4819264</v>
      </c>
      <c r="O13" s="28">
        <f t="shared" si="7"/>
        <v>5031236</v>
      </c>
      <c r="P13" s="33" t="s">
        <v>398</v>
      </c>
    </row>
    <row r="14" spans="1:17" ht="16.5" x14ac:dyDescent="0.4">
      <c r="A14" s="1" t="str">
        <f t="shared" ref="A14" si="8">B14&amp;C14</f>
        <v>10みずほ銀行</v>
      </c>
      <c r="B14" s="1">
        <f>COUNTIF($C$3:C14,C14)</f>
        <v>10</v>
      </c>
      <c r="C14" s="29" t="s">
        <v>367</v>
      </c>
      <c r="D14" s="30">
        <f t="shared" si="1"/>
        <v>12</v>
      </c>
      <c r="E14" s="30">
        <v>1</v>
      </c>
      <c r="F14" s="30">
        <v>19</v>
      </c>
      <c r="G14" s="31">
        <v>44927</v>
      </c>
      <c r="H14" s="30" t="s">
        <v>394</v>
      </c>
      <c r="I14" s="32" t="s">
        <v>395</v>
      </c>
      <c r="J14" s="30" t="s">
        <v>399</v>
      </c>
      <c r="K14" s="48" t="s">
        <v>400</v>
      </c>
      <c r="L14" s="28"/>
      <c r="M14" s="28">
        <v>440</v>
      </c>
      <c r="N14" s="28">
        <f t="shared" si="2"/>
        <v>4818824</v>
      </c>
      <c r="O14" s="28">
        <f t="shared" si="7"/>
        <v>5030796</v>
      </c>
      <c r="P14" s="33" t="s">
        <v>401</v>
      </c>
    </row>
    <row r="15" spans="1:17" ht="16.5" hidden="1" x14ac:dyDescent="0.4">
      <c r="A15" s="1" t="str">
        <f t="shared" ref="A15:A23" si="9">B15&amp;C15</f>
        <v>11みずほ銀行</v>
      </c>
      <c r="B15" s="1">
        <f>COUNTIF($C$3:C15,C15)</f>
        <v>11</v>
      </c>
      <c r="C15" s="29" t="s">
        <v>367</v>
      </c>
      <c r="D15" s="30">
        <f t="shared" si="1"/>
        <v>13</v>
      </c>
      <c r="E15" s="30">
        <v>1</v>
      </c>
      <c r="F15" s="30">
        <v>19</v>
      </c>
      <c r="G15" s="31"/>
      <c r="H15" s="30"/>
      <c r="I15" s="32"/>
      <c r="J15" s="30" t="s">
        <v>402</v>
      </c>
      <c r="K15" s="48" t="s">
        <v>403</v>
      </c>
      <c r="L15" s="28"/>
      <c r="M15" s="28">
        <v>2000000</v>
      </c>
      <c r="N15" s="28">
        <f t="shared" si="2"/>
        <v>2818824</v>
      </c>
      <c r="O15" s="28">
        <f t="shared" si="7"/>
        <v>3030796</v>
      </c>
      <c r="P15" s="33" t="s">
        <v>404</v>
      </c>
    </row>
    <row r="16" spans="1:17" ht="16.5" x14ac:dyDescent="0.4">
      <c r="A16" s="1" t="str">
        <f t="shared" si="9"/>
        <v>12みずほ銀行</v>
      </c>
      <c r="B16" s="1">
        <f>COUNTIF($C$3:C16,C16)</f>
        <v>12</v>
      </c>
      <c r="C16" s="29" t="s">
        <v>367</v>
      </c>
      <c r="D16" s="30">
        <f t="shared" si="1"/>
        <v>14</v>
      </c>
      <c r="E16" s="30">
        <v>1</v>
      </c>
      <c r="F16" s="30">
        <v>19</v>
      </c>
      <c r="G16" s="31">
        <v>44927</v>
      </c>
      <c r="H16" s="30" t="s">
        <v>394</v>
      </c>
      <c r="I16" s="32" t="s">
        <v>367</v>
      </c>
      <c r="J16" s="30" t="s">
        <v>399</v>
      </c>
      <c r="K16" s="48" t="s">
        <v>405</v>
      </c>
      <c r="L16" s="28"/>
      <c r="M16" s="28">
        <v>330</v>
      </c>
      <c r="N16" s="28">
        <f t="shared" si="2"/>
        <v>2818494</v>
      </c>
      <c r="O16" s="28">
        <f t="shared" ref="O16:O18" si="10">O15+L16-M16</f>
        <v>3030466</v>
      </c>
      <c r="P16" s="33" t="s">
        <v>401</v>
      </c>
    </row>
    <row r="17" spans="1:16" ht="15.6" hidden="1" customHeight="1" x14ac:dyDescent="0.4">
      <c r="A17" s="1" t="str">
        <f t="shared" si="9"/>
        <v>1楽天銀行</v>
      </c>
      <c r="B17" s="1">
        <f>COUNTIF($C$3:C17,C17)</f>
        <v>1</v>
      </c>
      <c r="C17" s="29" t="s">
        <v>406</v>
      </c>
      <c r="D17" s="30">
        <f t="shared" si="1"/>
        <v>15</v>
      </c>
      <c r="E17" s="30">
        <v>1</v>
      </c>
      <c r="F17" s="30">
        <v>19</v>
      </c>
      <c r="G17" s="31"/>
      <c r="H17" s="30"/>
      <c r="I17" s="32"/>
      <c r="J17" s="30" t="s">
        <v>407</v>
      </c>
      <c r="L17" s="28">
        <v>2000000</v>
      </c>
      <c r="M17" s="28"/>
      <c r="N17" s="28">
        <v>2149450</v>
      </c>
      <c r="O17" s="28">
        <v>5030466</v>
      </c>
      <c r="P17" s="33" t="s">
        <v>55</v>
      </c>
    </row>
    <row r="18" spans="1:16" ht="15.6" customHeight="1" x14ac:dyDescent="0.4">
      <c r="A18" s="1" t="str">
        <f t="shared" si="9"/>
        <v>2楽天銀行</v>
      </c>
      <c r="B18" s="1">
        <f>COUNTIF($C$3:C18,C18)</f>
        <v>2</v>
      </c>
      <c r="C18" s="29" t="s">
        <v>406</v>
      </c>
      <c r="D18" s="30">
        <f t="shared" si="1"/>
        <v>16</v>
      </c>
      <c r="E18" s="30">
        <v>1</v>
      </c>
      <c r="F18" s="30">
        <v>19</v>
      </c>
      <c r="G18" s="37">
        <v>44927</v>
      </c>
      <c r="H18" s="30" t="s">
        <v>394</v>
      </c>
      <c r="I18" s="32" t="s">
        <v>408</v>
      </c>
      <c r="J18" s="30" t="s">
        <v>409</v>
      </c>
      <c r="K18" s="48" t="s">
        <v>410</v>
      </c>
      <c r="L18" s="28"/>
      <c r="M18" s="28">
        <v>694660</v>
      </c>
      <c r="N18" s="28">
        <f t="shared" ref="N18:N49" si="11">VLOOKUP(B18-1&amp;C18,A:N,14,FALSE)+L18-M18</f>
        <v>1454790</v>
      </c>
      <c r="O18" s="28">
        <f t="shared" si="10"/>
        <v>4335806</v>
      </c>
      <c r="P18" s="33" t="s">
        <v>411</v>
      </c>
    </row>
    <row r="19" spans="1:16" ht="15.6" customHeight="1" x14ac:dyDescent="0.4">
      <c r="A19" s="1" t="str">
        <f t="shared" si="9"/>
        <v>3楽天銀行</v>
      </c>
      <c r="B19" s="1">
        <f>COUNTIF($C$3:C19,C19)</f>
        <v>3</v>
      </c>
      <c r="C19" s="29" t="s">
        <v>406</v>
      </c>
      <c r="D19" s="30">
        <f t="shared" si="1"/>
        <v>17</v>
      </c>
      <c r="E19" s="30">
        <v>1</v>
      </c>
      <c r="F19" s="30">
        <v>19</v>
      </c>
      <c r="G19" s="31">
        <v>44927</v>
      </c>
      <c r="H19" s="30" t="s">
        <v>394</v>
      </c>
      <c r="I19" s="32"/>
      <c r="J19" s="30" t="s">
        <v>399</v>
      </c>
      <c r="K19" s="48" t="s">
        <v>400</v>
      </c>
      <c r="L19" s="28"/>
      <c r="M19" s="28">
        <v>229</v>
      </c>
      <c r="N19" s="28">
        <f t="shared" si="11"/>
        <v>1454561</v>
      </c>
      <c r="O19" s="28">
        <f t="shared" ref="O19:O57" si="12">O18+L19-M19</f>
        <v>4335577</v>
      </c>
      <c r="P19" s="33" t="s">
        <v>412</v>
      </c>
    </row>
    <row r="20" spans="1:16" ht="16.5" hidden="1" x14ac:dyDescent="0.4">
      <c r="A20" s="1" t="str">
        <f t="shared" si="9"/>
        <v>4楽天銀行</v>
      </c>
      <c r="B20" s="1">
        <f>COUNTIF($C$3:C20,C20)</f>
        <v>4</v>
      </c>
      <c r="C20" s="29" t="s">
        <v>406</v>
      </c>
      <c r="D20" s="30">
        <f t="shared" si="1"/>
        <v>18</v>
      </c>
      <c r="E20" s="30">
        <v>1</v>
      </c>
      <c r="F20" s="30">
        <v>19</v>
      </c>
      <c r="G20" s="31" t="s">
        <v>55</v>
      </c>
      <c r="H20" s="30" t="s">
        <v>413</v>
      </c>
      <c r="I20" s="32" t="s">
        <v>414</v>
      </c>
      <c r="J20" s="30" t="s">
        <v>415</v>
      </c>
      <c r="K20" s="48" t="s">
        <v>416</v>
      </c>
      <c r="L20" s="28">
        <v>867000</v>
      </c>
      <c r="M20" s="28"/>
      <c r="N20" s="28">
        <f t="shared" si="11"/>
        <v>2321561</v>
      </c>
      <c r="O20" s="28">
        <f t="shared" si="12"/>
        <v>5202577</v>
      </c>
      <c r="P20" s="33" t="s">
        <v>55</v>
      </c>
    </row>
    <row r="21" spans="1:16" ht="16.5" x14ac:dyDescent="0.4">
      <c r="A21" s="1" t="str">
        <f t="shared" si="9"/>
        <v>5楽天銀行</v>
      </c>
      <c r="B21" s="1">
        <f>COUNTIF($C$3:C21,C21)</f>
        <v>5</v>
      </c>
      <c r="C21" s="29" t="s">
        <v>406</v>
      </c>
      <c r="D21" s="30">
        <f t="shared" si="1"/>
        <v>19</v>
      </c>
      <c r="E21" s="30">
        <v>1</v>
      </c>
      <c r="F21" s="30">
        <v>19</v>
      </c>
      <c r="G21" s="31">
        <v>44927</v>
      </c>
      <c r="H21" s="30" t="s">
        <v>394</v>
      </c>
      <c r="I21" s="32"/>
      <c r="J21" s="30" t="s">
        <v>399</v>
      </c>
      <c r="K21" s="48" t="s">
        <v>400</v>
      </c>
      <c r="L21" s="28"/>
      <c r="M21" s="28">
        <v>2000</v>
      </c>
      <c r="N21" s="28">
        <f t="shared" si="11"/>
        <v>2319561</v>
      </c>
      <c r="O21" s="28">
        <f t="shared" si="12"/>
        <v>5200577</v>
      </c>
      <c r="P21" s="33" t="s">
        <v>412</v>
      </c>
    </row>
    <row r="22" spans="1:16" hidden="1" x14ac:dyDescent="0.4">
      <c r="A22" s="1" t="str">
        <f t="shared" si="9"/>
        <v>6楽天銀行</v>
      </c>
      <c r="B22" s="1">
        <f>COUNTIF($C$3:C22,C22)</f>
        <v>6</v>
      </c>
      <c r="C22" s="29" t="s">
        <v>406</v>
      </c>
      <c r="D22" s="30">
        <f t="shared" si="1"/>
        <v>20</v>
      </c>
      <c r="E22" s="30">
        <v>1</v>
      </c>
      <c r="F22" s="30">
        <v>19</v>
      </c>
      <c r="G22" s="31"/>
      <c r="H22" s="30"/>
      <c r="I22" s="32"/>
      <c r="J22" s="30"/>
      <c r="L22" s="28"/>
      <c r="M22" s="28">
        <v>45617</v>
      </c>
      <c r="N22" s="28">
        <f t="shared" si="11"/>
        <v>2273944</v>
      </c>
      <c r="O22" s="28">
        <f t="shared" si="12"/>
        <v>5154960</v>
      </c>
      <c r="P22" s="33" t="s">
        <v>417</v>
      </c>
    </row>
    <row r="23" spans="1:16" ht="16.5" x14ac:dyDescent="0.4">
      <c r="A23" s="1" t="str">
        <f t="shared" si="9"/>
        <v>7楽天銀行</v>
      </c>
      <c r="B23" s="1">
        <f>COUNTIF($C$3:C23,C23)</f>
        <v>7</v>
      </c>
      <c r="C23" s="29" t="s">
        <v>406</v>
      </c>
      <c r="D23" s="30">
        <f t="shared" si="1"/>
        <v>21</v>
      </c>
      <c r="E23" s="30">
        <v>1</v>
      </c>
      <c r="F23" s="30">
        <v>19</v>
      </c>
      <c r="G23" s="31">
        <v>44927</v>
      </c>
      <c r="H23" s="30" t="s">
        <v>394</v>
      </c>
      <c r="I23" s="32"/>
      <c r="J23" s="30" t="s">
        <v>399</v>
      </c>
      <c r="K23" s="48" t="s">
        <v>400</v>
      </c>
      <c r="L23" s="28"/>
      <c r="M23" s="28">
        <v>229</v>
      </c>
      <c r="N23" s="28">
        <f t="shared" si="11"/>
        <v>2273715</v>
      </c>
      <c r="O23" s="28">
        <f t="shared" si="12"/>
        <v>5154731</v>
      </c>
      <c r="P23" s="33" t="s">
        <v>412</v>
      </c>
    </row>
    <row r="24" spans="1:16" ht="15.6" hidden="1" customHeight="1" x14ac:dyDescent="0.4">
      <c r="A24" s="1" t="str">
        <f t="shared" ref="A24:A35" si="13">B24&amp;C24</f>
        <v>8楽天銀行</v>
      </c>
      <c r="B24" s="1">
        <f>COUNTIF($C$3:C24,C24)</f>
        <v>8</v>
      </c>
      <c r="C24" s="29" t="s">
        <v>406</v>
      </c>
      <c r="D24" s="30">
        <f t="shared" si="1"/>
        <v>22</v>
      </c>
      <c r="E24" s="30">
        <v>1</v>
      </c>
      <c r="F24" s="30">
        <v>20</v>
      </c>
      <c r="G24" s="31">
        <v>44896</v>
      </c>
      <c r="H24" s="30" t="s">
        <v>418</v>
      </c>
      <c r="I24" s="32"/>
      <c r="J24" s="30" t="s">
        <v>419</v>
      </c>
      <c r="K24" s="48" t="s">
        <v>420</v>
      </c>
      <c r="L24" s="28"/>
      <c r="M24" s="28">
        <v>853638</v>
      </c>
      <c r="N24" s="28">
        <f t="shared" si="11"/>
        <v>1420077</v>
      </c>
      <c r="O24" s="28">
        <f t="shared" si="12"/>
        <v>4301093</v>
      </c>
      <c r="P24" s="33" t="s">
        <v>421</v>
      </c>
    </row>
    <row r="25" spans="1:16" ht="15.6" customHeight="1" x14ac:dyDescent="0.4">
      <c r="A25" s="1" t="str">
        <f t="shared" si="13"/>
        <v>9楽天銀行</v>
      </c>
      <c r="B25" s="1">
        <f>COUNTIF($C$3:C25,C25)</f>
        <v>9</v>
      </c>
      <c r="C25" s="29" t="s">
        <v>406</v>
      </c>
      <c r="D25" s="30">
        <f t="shared" si="1"/>
        <v>23</v>
      </c>
      <c r="E25" s="30">
        <v>1</v>
      </c>
      <c r="F25" s="30">
        <v>20</v>
      </c>
      <c r="G25" s="31">
        <v>44927</v>
      </c>
      <c r="H25" s="30" t="s">
        <v>394</v>
      </c>
      <c r="I25" s="32"/>
      <c r="J25" s="30" t="s">
        <v>399</v>
      </c>
      <c r="K25" s="48" t="s">
        <v>400</v>
      </c>
      <c r="L25" s="28"/>
      <c r="M25" s="28">
        <v>229</v>
      </c>
      <c r="N25" s="28">
        <f t="shared" si="11"/>
        <v>1419848</v>
      </c>
      <c r="O25" s="28">
        <f t="shared" si="12"/>
        <v>4300864</v>
      </c>
      <c r="P25" s="33" t="s">
        <v>412</v>
      </c>
    </row>
    <row r="26" spans="1:16" ht="15.6" hidden="1" customHeight="1" x14ac:dyDescent="0.4">
      <c r="A26" s="1" t="str">
        <f t="shared" si="13"/>
        <v>10楽天銀行</v>
      </c>
      <c r="B26" s="1">
        <f>COUNTIF($C$3:C26,C26)</f>
        <v>10</v>
      </c>
      <c r="C26" s="29" t="s">
        <v>406</v>
      </c>
      <c r="D26" s="30">
        <f t="shared" si="1"/>
        <v>24</v>
      </c>
      <c r="E26" s="30">
        <v>1</v>
      </c>
      <c r="F26" s="30">
        <v>20</v>
      </c>
      <c r="G26" s="31">
        <v>44896</v>
      </c>
      <c r="H26" s="30" t="s">
        <v>422</v>
      </c>
      <c r="I26" s="32"/>
      <c r="J26" s="30" t="s">
        <v>423</v>
      </c>
      <c r="K26" s="48" t="s">
        <v>424</v>
      </c>
      <c r="L26" s="28"/>
      <c r="M26" s="28">
        <v>372532</v>
      </c>
      <c r="N26" s="28">
        <f t="shared" si="11"/>
        <v>1047316</v>
      </c>
      <c r="O26" s="28">
        <f t="shared" si="12"/>
        <v>3928332</v>
      </c>
      <c r="P26" s="33" t="s">
        <v>425</v>
      </c>
    </row>
    <row r="27" spans="1:16" ht="15.6" customHeight="1" x14ac:dyDescent="0.4">
      <c r="A27" s="1" t="str">
        <f t="shared" si="13"/>
        <v>11楽天銀行</v>
      </c>
      <c r="B27" s="1">
        <f>COUNTIF($C$3:C27,C27)</f>
        <v>11</v>
      </c>
      <c r="C27" s="29" t="s">
        <v>406</v>
      </c>
      <c r="D27" s="30">
        <f t="shared" si="1"/>
        <v>25</v>
      </c>
      <c r="E27" s="30">
        <v>1</v>
      </c>
      <c r="F27" s="30">
        <v>20</v>
      </c>
      <c r="G27" s="31">
        <v>44927</v>
      </c>
      <c r="H27" s="30" t="s">
        <v>394</v>
      </c>
      <c r="I27" s="32"/>
      <c r="J27" s="30" t="s">
        <v>399</v>
      </c>
      <c r="K27" s="48" t="s">
        <v>400</v>
      </c>
      <c r="L27" s="28"/>
      <c r="M27" s="28">
        <v>229</v>
      </c>
      <c r="N27" s="28">
        <f t="shared" si="11"/>
        <v>1047087</v>
      </c>
      <c r="O27" s="28">
        <f t="shared" si="12"/>
        <v>3928103</v>
      </c>
      <c r="P27" s="33" t="s">
        <v>412</v>
      </c>
    </row>
    <row r="28" spans="1:16" ht="15.6" hidden="1" customHeight="1" x14ac:dyDescent="0.4">
      <c r="A28" s="1" t="str">
        <f t="shared" si="13"/>
        <v>12楽天銀行</v>
      </c>
      <c r="B28" s="1">
        <f>COUNTIF($C$3:C28,C28)</f>
        <v>12</v>
      </c>
      <c r="C28" s="29" t="s">
        <v>406</v>
      </c>
      <c r="D28" s="30">
        <f t="shared" si="1"/>
        <v>26</v>
      </c>
      <c r="E28" s="30">
        <v>1</v>
      </c>
      <c r="F28" s="30">
        <v>20</v>
      </c>
      <c r="G28" s="31">
        <v>44896</v>
      </c>
      <c r="H28" s="30" t="s">
        <v>422</v>
      </c>
      <c r="I28" s="32"/>
      <c r="J28" s="30" t="s">
        <v>426</v>
      </c>
      <c r="K28" s="48" t="s">
        <v>427</v>
      </c>
      <c r="L28" s="28"/>
      <c r="M28" s="28">
        <v>371373</v>
      </c>
      <c r="N28" s="28">
        <f t="shared" si="11"/>
        <v>675714</v>
      </c>
      <c r="O28" s="28">
        <f t="shared" si="12"/>
        <v>3556730</v>
      </c>
      <c r="P28" s="33" t="s">
        <v>428</v>
      </c>
    </row>
    <row r="29" spans="1:16" ht="15.6" customHeight="1" x14ac:dyDescent="0.4">
      <c r="A29" s="1" t="str">
        <f t="shared" si="13"/>
        <v>13楽天銀行</v>
      </c>
      <c r="B29" s="1">
        <f>COUNTIF($C$3:C29,C29)</f>
        <v>13</v>
      </c>
      <c r="C29" s="29" t="s">
        <v>406</v>
      </c>
      <c r="D29" s="30">
        <f t="shared" si="1"/>
        <v>27</v>
      </c>
      <c r="E29" s="30">
        <v>1</v>
      </c>
      <c r="F29" s="30">
        <v>20</v>
      </c>
      <c r="G29" s="31">
        <v>44927</v>
      </c>
      <c r="H29" s="30" t="s">
        <v>394</v>
      </c>
      <c r="I29" s="32"/>
      <c r="J29" s="30" t="s">
        <v>399</v>
      </c>
      <c r="K29" s="48" t="s">
        <v>400</v>
      </c>
      <c r="L29" s="28"/>
      <c r="M29" s="28">
        <v>52</v>
      </c>
      <c r="N29" s="28">
        <f t="shared" si="11"/>
        <v>675662</v>
      </c>
      <c r="O29" s="28">
        <f t="shared" si="12"/>
        <v>3556678</v>
      </c>
      <c r="P29" s="33" t="s">
        <v>412</v>
      </c>
    </row>
    <row r="30" spans="1:16" ht="15.6" hidden="1" customHeight="1" x14ac:dyDescent="0.4">
      <c r="A30" s="1" t="str">
        <f t="shared" si="13"/>
        <v>14楽天銀行</v>
      </c>
      <c r="B30" s="1">
        <f>COUNTIF($C$3:C30,C30)</f>
        <v>14</v>
      </c>
      <c r="C30" s="29" t="s">
        <v>406</v>
      </c>
      <c r="D30" s="30">
        <f t="shared" si="1"/>
        <v>28</v>
      </c>
      <c r="E30" s="30">
        <v>1</v>
      </c>
      <c r="F30" s="30">
        <v>20</v>
      </c>
      <c r="G30" s="31">
        <v>44896</v>
      </c>
      <c r="H30" s="30" t="s">
        <v>422</v>
      </c>
      <c r="I30" s="32"/>
      <c r="J30" s="30" t="s">
        <v>429</v>
      </c>
      <c r="K30" s="48" t="s">
        <v>430</v>
      </c>
      <c r="L30" s="28"/>
      <c r="M30" s="28">
        <v>310152</v>
      </c>
      <c r="N30" s="28">
        <f t="shared" si="11"/>
        <v>365510</v>
      </c>
      <c r="O30" s="28">
        <f t="shared" si="12"/>
        <v>3246526</v>
      </c>
      <c r="P30" s="33" t="s">
        <v>431</v>
      </c>
    </row>
    <row r="31" spans="1:16" ht="15.6" customHeight="1" x14ac:dyDescent="0.4">
      <c r="A31" s="1" t="str">
        <f t="shared" si="13"/>
        <v>15楽天銀行</v>
      </c>
      <c r="B31" s="1">
        <f>COUNTIF($C$3:C31,C31)</f>
        <v>15</v>
      </c>
      <c r="C31" s="29" t="s">
        <v>406</v>
      </c>
      <c r="D31" s="30">
        <f t="shared" si="1"/>
        <v>29</v>
      </c>
      <c r="E31" s="30">
        <v>1</v>
      </c>
      <c r="F31" s="30">
        <v>20</v>
      </c>
      <c r="G31" s="31">
        <v>44927</v>
      </c>
      <c r="H31" s="30" t="s">
        <v>394</v>
      </c>
      <c r="I31" s="32"/>
      <c r="J31" s="30" t="s">
        <v>399</v>
      </c>
      <c r="K31" s="48" t="s">
        <v>400</v>
      </c>
      <c r="L31" s="28"/>
      <c r="M31" s="28">
        <v>229</v>
      </c>
      <c r="N31" s="28">
        <f t="shared" si="11"/>
        <v>365281</v>
      </c>
      <c r="O31" s="28">
        <f t="shared" si="12"/>
        <v>3246297</v>
      </c>
      <c r="P31" s="33" t="s">
        <v>412</v>
      </c>
    </row>
    <row r="32" spans="1:16" ht="15.6" hidden="1" customHeight="1" x14ac:dyDescent="0.4">
      <c r="A32" s="1" t="str">
        <f t="shared" si="13"/>
        <v>16楽天銀行</v>
      </c>
      <c r="B32" s="1">
        <f>COUNTIF($C$3:C32,C32)</f>
        <v>16</v>
      </c>
      <c r="C32" s="29" t="s">
        <v>406</v>
      </c>
      <c r="D32" s="30">
        <f t="shared" si="1"/>
        <v>30</v>
      </c>
      <c r="E32" s="30">
        <v>1</v>
      </c>
      <c r="F32" s="30">
        <v>20</v>
      </c>
      <c r="G32" s="31">
        <v>44896</v>
      </c>
      <c r="H32" s="30" t="s">
        <v>422</v>
      </c>
      <c r="I32" s="32"/>
      <c r="J32" s="30" t="s">
        <v>432</v>
      </c>
      <c r="K32" s="48" t="s">
        <v>433</v>
      </c>
      <c r="L32" s="28"/>
      <c r="M32" s="28">
        <v>203945</v>
      </c>
      <c r="N32" s="28">
        <f t="shared" si="11"/>
        <v>161336</v>
      </c>
      <c r="O32" s="28">
        <f t="shared" si="12"/>
        <v>3042352</v>
      </c>
      <c r="P32" s="33" t="s">
        <v>434</v>
      </c>
    </row>
    <row r="33" spans="1:16" ht="15.6" customHeight="1" x14ac:dyDescent="0.4">
      <c r="A33" s="1" t="str">
        <f t="shared" si="13"/>
        <v>17楽天銀行</v>
      </c>
      <c r="B33" s="1">
        <f>COUNTIF($C$3:C33,C33)</f>
        <v>17</v>
      </c>
      <c r="C33" s="29" t="s">
        <v>406</v>
      </c>
      <c r="D33" s="30">
        <f t="shared" si="1"/>
        <v>31</v>
      </c>
      <c r="E33" s="30">
        <v>1</v>
      </c>
      <c r="F33" s="30">
        <v>20</v>
      </c>
      <c r="G33" s="31">
        <v>44927</v>
      </c>
      <c r="H33" s="30" t="s">
        <v>394</v>
      </c>
      <c r="I33" s="32"/>
      <c r="J33" s="30" t="s">
        <v>399</v>
      </c>
      <c r="K33" s="48" t="s">
        <v>400</v>
      </c>
      <c r="L33" s="28"/>
      <c r="M33" s="28">
        <v>52</v>
      </c>
      <c r="N33" s="28">
        <f t="shared" si="11"/>
        <v>161284</v>
      </c>
      <c r="O33" s="28">
        <f t="shared" si="12"/>
        <v>3042300</v>
      </c>
      <c r="P33" s="33" t="s">
        <v>412</v>
      </c>
    </row>
    <row r="34" spans="1:16" ht="16.5" hidden="1" x14ac:dyDescent="0.4">
      <c r="A34" s="1" t="str">
        <f t="shared" si="13"/>
        <v>13みずほ銀行</v>
      </c>
      <c r="B34" s="1">
        <f>COUNTIF($C$3:C34,C34)</f>
        <v>13</v>
      </c>
      <c r="C34" s="29" t="s">
        <v>367</v>
      </c>
      <c r="D34" s="30">
        <f t="shared" si="1"/>
        <v>32</v>
      </c>
      <c r="E34" s="30">
        <v>1</v>
      </c>
      <c r="F34" s="30">
        <v>23</v>
      </c>
      <c r="G34" s="31"/>
      <c r="H34" s="30" t="s">
        <v>376</v>
      </c>
      <c r="I34" s="32" t="s">
        <v>377</v>
      </c>
      <c r="J34" s="30" t="s">
        <v>435</v>
      </c>
      <c r="K34" s="48" t="s">
        <v>436</v>
      </c>
      <c r="L34" s="28"/>
      <c r="M34" s="28">
        <v>1047900</v>
      </c>
      <c r="N34" s="28">
        <f t="shared" si="11"/>
        <v>1770594</v>
      </c>
      <c r="O34" s="28">
        <f t="shared" si="12"/>
        <v>1994400</v>
      </c>
      <c r="P34" s="33" t="s">
        <v>437</v>
      </c>
    </row>
    <row r="35" spans="1:16" ht="16.5" hidden="1" x14ac:dyDescent="0.4">
      <c r="A35" s="1" t="str">
        <f t="shared" si="13"/>
        <v>3東京スター銀行</v>
      </c>
      <c r="B35" s="1">
        <f>COUNTIF($C$3:C35,C35)</f>
        <v>3</v>
      </c>
      <c r="C35" s="29" t="s">
        <v>362</v>
      </c>
      <c r="D35" s="30">
        <f t="shared" si="1"/>
        <v>33</v>
      </c>
      <c r="E35" s="30">
        <v>1</v>
      </c>
      <c r="F35" s="30">
        <v>26</v>
      </c>
      <c r="G35" s="31">
        <v>44896</v>
      </c>
      <c r="H35" s="30" t="s">
        <v>438</v>
      </c>
      <c r="I35" s="32" t="s">
        <v>439</v>
      </c>
      <c r="J35" s="30" t="s">
        <v>440</v>
      </c>
      <c r="K35" s="48" t="s">
        <v>441</v>
      </c>
      <c r="L35" s="28"/>
      <c r="M35" s="28">
        <v>11840</v>
      </c>
      <c r="N35" s="28">
        <f t="shared" si="11"/>
        <v>97776</v>
      </c>
      <c r="O35" s="28">
        <f t="shared" si="12"/>
        <v>1982560</v>
      </c>
      <c r="P35" s="33" t="s">
        <v>442</v>
      </c>
    </row>
    <row r="36" spans="1:16" ht="16.5" hidden="1" x14ac:dyDescent="0.4">
      <c r="A36" s="1" t="str">
        <f t="shared" ref="A36:A45" si="14">B36&amp;C36</f>
        <v>4東京スター銀行</v>
      </c>
      <c r="B36" s="1">
        <f>COUNTIF($C$3:C36,C36)</f>
        <v>4</v>
      </c>
      <c r="C36" s="29" t="s">
        <v>362</v>
      </c>
      <c r="D36" s="30">
        <f t="shared" si="1"/>
        <v>34</v>
      </c>
      <c r="E36" s="30">
        <v>1</v>
      </c>
      <c r="F36" s="30">
        <v>27</v>
      </c>
      <c r="G36" s="31">
        <v>44896</v>
      </c>
      <c r="H36" s="30" t="s">
        <v>118</v>
      </c>
      <c r="I36" s="32" t="s">
        <v>443</v>
      </c>
      <c r="J36" s="30" t="s">
        <v>444</v>
      </c>
      <c r="K36" s="48" t="s">
        <v>445</v>
      </c>
      <c r="L36" s="28"/>
      <c r="M36" s="28">
        <v>1320</v>
      </c>
      <c r="N36" s="28">
        <f t="shared" si="11"/>
        <v>96456</v>
      </c>
      <c r="O36" s="28">
        <f t="shared" si="12"/>
        <v>1981240</v>
      </c>
      <c r="P36" s="33" t="s">
        <v>446</v>
      </c>
    </row>
    <row r="37" spans="1:16" ht="16.5" hidden="1" x14ac:dyDescent="0.4">
      <c r="A37" s="1" t="str">
        <f t="shared" si="14"/>
        <v>5東京スター銀行</v>
      </c>
      <c r="B37" s="1">
        <f>COUNTIF($C$3:C37,C37)</f>
        <v>5</v>
      </c>
      <c r="C37" s="29" t="s">
        <v>362</v>
      </c>
      <c r="D37" s="30">
        <f t="shared" si="1"/>
        <v>35</v>
      </c>
      <c r="E37" s="30">
        <v>1</v>
      </c>
      <c r="F37" s="30">
        <v>27</v>
      </c>
      <c r="G37" s="31">
        <v>44896</v>
      </c>
      <c r="H37" s="30" t="s">
        <v>438</v>
      </c>
      <c r="I37" s="32" t="s">
        <v>447</v>
      </c>
      <c r="J37" s="30" t="s">
        <v>448</v>
      </c>
      <c r="K37" s="48" t="s">
        <v>449</v>
      </c>
      <c r="L37" s="28"/>
      <c r="M37" s="28">
        <v>3465</v>
      </c>
      <c r="N37" s="28">
        <f t="shared" si="11"/>
        <v>92991</v>
      </c>
      <c r="O37" s="28">
        <f t="shared" si="12"/>
        <v>1977775</v>
      </c>
      <c r="P37" s="33" t="s">
        <v>450</v>
      </c>
    </row>
    <row r="38" spans="1:16" hidden="1" x14ac:dyDescent="0.4">
      <c r="A38" s="1" t="str">
        <f t="shared" si="14"/>
        <v>14みずほ銀行</v>
      </c>
      <c r="B38" s="1">
        <f>COUNTIF($C$3:C38,C38)</f>
        <v>14</v>
      </c>
      <c r="C38" s="29" t="s">
        <v>367</v>
      </c>
      <c r="D38" s="30">
        <f t="shared" si="1"/>
        <v>36</v>
      </c>
      <c r="E38" s="30">
        <v>1</v>
      </c>
      <c r="F38" s="30">
        <v>30</v>
      </c>
      <c r="G38" s="31">
        <v>44896</v>
      </c>
      <c r="H38" s="30" t="s">
        <v>391</v>
      </c>
      <c r="I38" s="32" t="s">
        <v>392</v>
      </c>
      <c r="J38" s="30" t="s">
        <v>393</v>
      </c>
      <c r="L38" s="28">
        <v>43019932</v>
      </c>
      <c r="M38" s="28"/>
      <c r="N38" s="28">
        <f t="shared" si="11"/>
        <v>44790526</v>
      </c>
      <c r="O38" s="28">
        <f t="shared" si="12"/>
        <v>44997707</v>
      </c>
      <c r="P38" s="33" t="s">
        <v>55</v>
      </c>
    </row>
    <row r="39" spans="1:16" x14ac:dyDescent="0.4">
      <c r="A39" s="1" t="str">
        <f t="shared" si="14"/>
        <v>15みずほ銀行</v>
      </c>
      <c r="B39" s="1">
        <f>COUNTIF($C$3:C39,C39)</f>
        <v>15</v>
      </c>
      <c r="C39" s="29" t="s">
        <v>367</v>
      </c>
      <c r="D39" s="30">
        <f t="shared" si="1"/>
        <v>37</v>
      </c>
      <c r="E39" s="30">
        <v>1</v>
      </c>
      <c r="F39" s="30">
        <v>30</v>
      </c>
      <c r="G39" s="31">
        <v>44927</v>
      </c>
      <c r="H39" s="30" t="s">
        <v>394</v>
      </c>
      <c r="I39" s="32" t="s">
        <v>395</v>
      </c>
      <c r="J39" s="30" t="s">
        <v>396</v>
      </c>
      <c r="K39" s="48" t="s">
        <v>397</v>
      </c>
      <c r="L39" s="28"/>
      <c r="M39" s="28">
        <v>106047</v>
      </c>
      <c r="N39" s="28">
        <f t="shared" si="11"/>
        <v>44684479</v>
      </c>
      <c r="O39" s="28">
        <f t="shared" si="12"/>
        <v>44891660</v>
      </c>
      <c r="P39" s="33" t="s">
        <v>451</v>
      </c>
    </row>
    <row r="40" spans="1:16" ht="16.5" x14ac:dyDescent="0.4">
      <c r="A40" s="1" t="str">
        <f t="shared" si="14"/>
        <v>16みずほ銀行</v>
      </c>
      <c r="B40" s="1">
        <f>COUNTIF($C$3:C40,C40)</f>
        <v>16</v>
      </c>
      <c r="C40" s="29" t="s">
        <v>367</v>
      </c>
      <c r="D40" s="30">
        <f t="shared" si="1"/>
        <v>38</v>
      </c>
      <c r="E40" s="30">
        <v>1</v>
      </c>
      <c r="F40" s="30">
        <v>30</v>
      </c>
      <c r="G40" s="31">
        <v>44927</v>
      </c>
      <c r="H40" s="30" t="s">
        <v>394</v>
      </c>
      <c r="I40" s="32" t="s">
        <v>395</v>
      </c>
      <c r="J40" s="30" t="s">
        <v>399</v>
      </c>
      <c r="K40" s="48" t="s">
        <v>400</v>
      </c>
      <c r="L40" s="28"/>
      <c r="M40" s="28">
        <v>440</v>
      </c>
      <c r="N40" s="28">
        <f t="shared" si="11"/>
        <v>44684039</v>
      </c>
      <c r="O40" s="28">
        <f t="shared" si="12"/>
        <v>44891220</v>
      </c>
      <c r="P40" s="33" t="s">
        <v>401</v>
      </c>
    </row>
    <row r="41" spans="1:16" ht="16.5" hidden="1" x14ac:dyDescent="0.4">
      <c r="A41" s="1" t="str">
        <f t="shared" si="14"/>
        <v>17みずほ銀行</v>
      </c>
      <c r="B41" s="1">
        <f>COUNTIF($C$3:C41,C41)</f>
        <v>17</v>
      </c>
      <c r="C41" s="29" t="s">
        <v>367</v>
      </c>
      <c r="D41" s="30">
        <f t="shared" si="1"/>
        <v>39</v>
      </c>
      <c r="E41" s="30">
        <v>1</v>
      </c>
      <c r="F41" s="30">
        <v>30</v>
      </c>
      <c r="G41" s="31"/>
      <c r="H41" s="30"/>
      <c r="I41" s="32"/>
      <c r="J41" s="30" t="s">
        <v>402</v>
      </c>
      <c r="K41" s="48" t="s">
        <v>403</v>
      </c>
      <c r="L41" s="28"/>
      <c r="M41" s="28">
        <v>41000000</v>
      </c>
      <c r="N41" s="28">
        <f t="shared" si="11"/>
        <v>3684039</v>
      </c>
      <c r="O41" s="28">
        <f t="shared" si="12"/>
        <v>3891220</v>
      </c>
      <c r="P41" s="33" t="s">
        <v>452</v>
      </c>
    </row>
    <row r="42" spans="1:16" ht="16.5" x14ac:dyDescent="0.4">
      <c r="A42" s="1" t="str">
        <f t="shared" si="14"/>
        <v>18みずほ銀行</v>
      </c>
      <c r="B42" s="1">
        <f>COUNTIF($C$3:C42,C42)</f>
        <v>18</v>
      </c>
      <c r="C42" s="29" t="s">
        <v>367</v>
      </c>
      <c r="D42" s="30">
        <f t="shared" si="1"/>
        <v>40</v>
      </c>
      <c r="E42" s="30">
        <v>1</v>
      </c>
      <c r="F42" s="30">
        <v>30</v>
      </c>
      <c r="G42" s="31">
        <v>44927</v>
      </c>
      <c r="H42" s="30" t="s">
        <v>394</v>
      </c>
      <c r="I42" s="32" t="s">
        <v>367</v>
      </c>
      <c r="J42" s="30" t="s">
        <v>399</v>
      </c>
      <c r="K42" s="48" t="s">
        <v>405</v>
      </c>
      <c r="L42" s="28"/>
      <c r="M42" s="28">
        <v>880</v>
      </c>
      <c r="N42" s="28">
        <f t="shared" si="11"/>
        <v>3683159</v>
      </c>
      <c r="O42" s="28">
        <f t="shared" si="12"/>
        <v>3890340</v>
      </c>
      <c r="P42" s="33" t="s">
        <v>401</v>
      </c>
    </row>
    <row r="43" spans="1:16" ht="15.6" hidden="1" customHeight="1" x14ac:dyDescent="0.4">
      <c r="A43" s="1" t="str">
        <f t="shared" si="14"/>
        <v>18楽天銀行</v>
      </c>
      <c r="B43" s="1">
        <f>COUNTIF($C$3:C43,C43)</f>
        <v>18</v>
      </c>
      <c r="C43" s="29" t="s">
        <v>406</v>
      </c>
      <c r="D43" s="30">
        <f t="shared" si="1"/>
        <v>41</v>
      </c>
      <c r="E43" s="30">
        <v>1</v>
      </c>
      <c r="F43" s="30">
        <v>30</v>
      </c>
      <c r="G43" s="31"/>
      <c r="H43" s="30"/>
      <c r="I43" s="32"/>
      <c r="J43" s="30" t="s">
        <v>407</v>
      </c>
      <c r="L43" s="28">
        <v>41000000</v>
      </c>
      <c r="M43" s="28"/>
      <c r="N43" s="28">
        <f t="shared" si="11"/>
        <v>41161284</v>
      </c>
      <c r="O43" s="28">
        <f t="shared" si="12"/>
        <v>44890340</v>
      </c>
      <c r="P43" s="33" t="s">
        <v>55</v>
      </c>
    </row>
    <row r="44" spans="1:16" ht="16.5" hidden="1" x14ac:dyDescent="0.4">
      <c r="A44" s="1" t="str">
        <f t="shared" si="14"/>
        <v>6東京スター銀行</v>
      </c>
      <c r="B44" s="1">
        <f>COUNTIF($C$3:C44,C44)</f>
        <v>6</v>
      </c>
      <c r="C44" s="29" t="s">
        <v>362</v>
      </c>
      <c r="D44" s="30">
        <f t="shared" si="1"/>
        <v>42</v>
      </c>
      <c r="E44" s="30">
        <v>1</v>
      </c>
      <c r="F44" s="30">
        <v>31</v>
      </c>
      <c r="G44" s="31">
        <v>44896</v>
      </c>
      <c r="H44" s="30" t="s">
        <v>118</v>
      </c>
      <c r="I44" s="32" t="s">
        <v>363</v>
      </c>
      <c r="J44" s="30" t="s">
        <v>364</v>
      </c>
      <c r="K44" s="48" t="s">
        <v>365</v>
      </c>
      <c r="L44" s="28"/>
      <c r="M44" s="28">
        <v>9474</v>
      </c>
      <c r="N44" s="28">
        <f t="shared" si="11"/>
        <v>83517</v>
      </c>
      <c r="O44" s="28">
        <f t="shared" si="12"/>
        <v>44880866</v>
      </c>
      <c r="P44" s="33" t="s">
        <v>453</v>
      </c>
    </row>
    <row r="45" spans="1:16" ht="16.5" hidden="1" x14ac:dyDescent="0.4">
      <c r="A45" s="1" t="str">
        <f t="shared" si="14"/>
        <v>7東京スター銀行</v>
      </c>
      <c r="B45" s="1">
        <f>COUNTIF($C$3:C45,C45)</f>
        <v>7</v>
      </c>
      <c r="C45" s="29" t="s">
        <v>362</v>
      </c>
      <c r="D45" s="30">
        <f t="shared" si="1"/>
        <v>43</v>
      </c>
      <c r="E45" s="30">
        <v>1</v>
      </c>
      <c r="F45" s="30">
        <v>31</v>
      </c>
      <c r="G45" s="31">
        <v>44896</v>
      </c>
      <c r="H45" s="30" t="s">
        <v>454</v>
      </c>
      <c r="I45" s="32" t="s">
        <v>455</v>
      </c>
      <c r="J45" s="30" t="s">
        <v>972</v>
      </c>
      <c r="K45" s="48" t="s">
        <v>971</v>
      </c>
      <c r="L45" s="28"/>
      <c r="M45" s="28">
        <v>31850</v>
      </c>
      <c r="N45" s="28">
        <f t="shared" si="11"/>
        <v>51667</v>
      </c>
      <c r="O45" s="28">
        <f t="shared" si="12"/>
        <v>44849016</v>
      </c>
      <c r="P45" s="33" t="s">
        <v>456</v>
      </c>
    </row>
    <row r="46" spans="1:16" hidden="1" x14ac:dyDescent="0.4">
      <c r="A46" s="1" t="str">
        <f t="shared" ref="A46:A62" si="15">B46&amp;C46</f>
        <v>19楽天銀行</v>
      </c>
      <c r="B46" s="1">
        <f>COUNTIF($C$3:C46,C46)</f>
        <v>19</v>
      </c>
      <c r="C46" s="29" t="s">
        <v>406</v>
      </c>
      <c r="D46" s="30">
        <f t="shared" si="1"/>
        <v>44</v>
      </c>
      <c r="E46" s="30">
        <v>1</v>
      </c>
      <c r="F46" s="30">
        <v>31</v>
      </c>
      <c r="G46" s="31">
        <v>44896</v>
      </c>
      <c r="H46" s="30" t="s">
        <v>438</v>
      </c>
      <c r="I46" s="32" t="s">
        <v>392</v>
      </c>
      <c r="J46" s="30" t="s">
        <v>457</v>
      </c>
      <c r="K46" s="48" t="s">
        <v>458</v>
      </c>
      <c r="L46" s="28"/>
      <c r="M46" s="28">
        <v>168187</v>
      </c>
      <c r="N46" s="28">
        <f t="shared" si="11"/>
        <v>40993097</v>
      </c>
      <c r="O46" s="28">
        <f t="shared" si="12"/>
        <v>44680829</v>
      </c>
      <c r="P46" s="33" t="s">
        <v>459</v>
      </c>
    </row>
    <row r="47" spans="1:16" x14ac:dyDescent="0.4">
      <c r="A47" s="1" t="str">
        <f t="shared" si="15"/>
        <v>20楽天銀行</v>
      </c>
      <c r="B47" s="1">
        <f>COUNTIF($C$3:C47,C47)</f>
        <v>20</v>
      </c>
      <c r="C47" s="29" t="s">
        <v>406</v>
      </c>
      <c r="D47" s="30">
        <f t="shared" si="1"/>
        <v>45</v>
      </c>
      <c r="E47" s="30">
        <v>1</v>
      </c>
      <c r="F47" s="30">
        <v>31</v>
      </c>
      <c r="G47" s="31">
        <v>44927</v>
      </c>
      <c r="H47" s="30" t="s">
        <v>438</v>
      </c>
      <c r="I47" s="32" t="s">
        <v>392</v>
      </c>
      <c r="J47" s="30" t="s">
        <v>460</v>
      </c>
      <c r="K47" s="48" t="s">
        <v>458</v>
      </c>
      <c r="L47" s="28"/>
      <c r="M47" s="28">
        <v>46767</v>
      </c>
      <c r="N47" s="28">
        <f t="shared" si="11"/>
        <v>40946330</v>
      </c>
      <c r="O47" s="28">
        <f t="shared" si="12"/>
        <v>44634062</v>
      </c>
      <c r="P47" s="33" t="s">
        <v>459</v>
      </c>
    </row>
    <row r="48" spans="1:16" ht="16.5" x14ac:dyDescent="0.4">
      <c r="A48" s="1" t="str">
        <f t="shared" si="15"/>
        <v>21楽天銀行</v>
      </c>
      <c r="B48" s="1">
        <f>COUNTIF($C$3:C48,C48)</f>
        <v>21</v>
      </c>
      <c r="C48" s="29" t="s">
        <v>406</v>
      </c>
      <c r="D48" s="30">
        <f t="shared" si="1"/>
        <v>46</v>
      </c>
      <c r="E48" s="30">
        <v>1</v>
      </c>
      <c r="F48" s="30">
        <v>31</v>
      </c>
      <c r="G48" s="31">
        <v>44927</v>
      </c>
      <c r="H48" s="30" t="s">
        <v>394</v>
      </c>
      <c r="I48" s="32"/>
      <c r="J48" s="30" t="s">
        <v>399</v>
      </c>
      <c r="K48" s="48" t="s">
        <v>400</v>
      </c>
      <c r="L48" s="28"/>
      <c r="M48" s="28">
        <v>229</v>
      </c>
      <c r="N48" s="28">
        <f t="shared" si="11"/>
        <v>40946101</v>
      </c>
      <c r="O48" s="28">
        <f t="shared" si="12"/>
        <v>44633833</v>
      </c>
      <c r="P48" s="33" t="s">
        <v>412</v>
      </c>
    </row>
    <row r="49" spans="1:16" hidden="1" x14ac:dyDescent="0.4">
      <c r="A49" s="1" t="str">
        <f t="shared" si="15"/>
        <v>22楽天銀行</v>
      </c>
      <c r="B49" s="1">
        <f>COUNTIF($C$3:C49,C49)</f>
        <v>22</v>
      </c>
      <c r="C49" s="29" t="s">
        <v>406</v>
      </c>
      <c r="D49" s="30">
        <f t="shared" si="1"/>
        <v>47</v>
      </c>
      <c r="E49" s="30">
        <v>1</v>
      </c>
      <c r="F49" s="30">
        <v>31</v>
      </c>
      <c r="G49" s="31">
        <v>44866</v>
      </c>
      <c r="H49" s="30" t="s">
        <v>106</v>
      </c>
      <c r="I49" s="32" t="s">
        <v>1053</v>
      </c>
      <c r="J49" s="30" t="s">
        <v>461</v>
      </c>
      <c r="K49" s="48" t="s">
        <v>462</v>
      </c>
      <c r="L49" s="28"/>
      <c r="M49" s="28">
        <v>85400</v>
      </c>
      <c r="N49" s="28">
        <f t="shared" si="11"/>
        <v>40860701</v>
      </c>
      <c r="O49" s="28">
        <f t="shared" si="12"/>
        <v>44548433</v>
      </c>
      <c r="P49" s="33" t="s">
        <v>463</v>
      </c>
    </row>
    <row r="50" spans="1:16" hidden="1" x14ac:dyDescent="0.4">
      <c r="A50" s="1" t="str">
        <f t="shared" si="15"/>
        <v>23楽天銀行</v>
      </c>
      <c r="B50" s="1">
        <f>COUNTIF($C$3:C50,C50)</f>
        <v>23</v>
      </c>
      <c r="C50" s="29" t="s">
        <v>406</v>
      </c>
      <c r="D50" s="30">
        <f t="shared" si="1"/>
        <v>48</v>
      </c>
      <c r="E50" s="30">
        <v>1</v>
      </c>
      <c r="F50" s="30">
        <v>31</v>
      </c>
      <c r="G50" s="31">
        <v>44866</v>
      </c>
      <c r="H50" s="30" t="s">
        <v>106</v>
      </c>
      <c r="I50" s="32" t="s">
        <v>1053</v>
      </c>
      <c r="J50" s="30" t="s">
        <v>464</v>
      </c>
      <c r="K50" s="48" t="s">
        <v>462</v>
      </c>
      <c r="L50" s="28"/>
      <c r="M50" s="28">
        <f>725200*2</f>
        <v>1450400</v>
      </c>
      <c r="N50" s="28">
        <f t="shared" ref="N50:N81" si="16">VLOOKUP(B50-1&amp;C50,A:N,14,FALSE)+L50-M50</f>
        <v>39410301</v>
      </c>
      <c r="O50" s="28">
        <f t="shared" si="12"/>
        <v>43098033</v>
      </c>
      <c r="P50" s="33" t="s">
        <v>463</v>
      </c>
    </row>
    <row r="51" spans="1:16" hidden="1" x14ac:dyDescent="0.4">
      <c r="A51" s="1" t="str">
        <f t="shared" si="15"/>
        <v>24楽天銀行</v>
      </c>
      <c r="B51" s="1">
        <f>COUNTIF($C$3:C51,C51)</f>
        <v>24</v>
      </c>
      <c r="C51" s="29" t="s">
        <v>406</v>
      </c>
      <c r="D51" s="30">
        <f t="shared" si="1"/>
        <v>49</v>
      </c>
      <c r="E51" s="30">
        <v>1</v>
      </c>
      <c r="F51" s="30">
        <v>31</v>
      </c>
      <c r="G51" s="31">
        <v>44866</v>
      </c>
      <c r="H51" s="30" t="s">
        <v>106</v>
      </c>
      <c r="I51" s="32" t="s">
        <v>1053</v>
      </c>
      <c r="J51" s="30" t="s">
        <v>465</v>
      </c>
      <c r="K51" s="48" t="s">
        <v>462</v>
      </c>
      <c r="L51" s="28"/>
      <c r="M51" s="28">
        <v>51381</v>
      </c>
      <c r="N51" s="28">
        <f t="shared" si="16"/>
        <v>39358920</v>
      </c>
      <c r="O51" s="28">
        <f t="shared" si="12"/>
        <v>43046652</v>
      </c>
      <c r="P51" s="33" t="s">
        <v>463</v>
      </c>
    </row>
    <row r="52" spans="1:16" hidden="1" x14ac:dyDescent="0.4">
      <c r="A52" s="1" t="str">
        <f t="shared" si="15"/>
        <v>25楽天銀行</v>
      </c>
      <c r="B52" s="1">
        <f>COUNTIF($C$3:C52,C52)</f>
        <v>25</v>
      </c>
      <c r="C52" s="29" t="s">
        <v>406</v>
      </c>
      <c r="D52" s="30">
        <f t="shared" si="1"/>
        <v>50</v>
      </c>
      <c r="E52" s="30">
        <v>1</v>
      </c>
      <c r="F52" s="30">
        <v>31</v>
      </c>
      <c r="G52" s="31">
        <v>44866</v>
      </c>
      <c r="H52" s="30" t="s">
        <v>106</v>
      </c>
      <c r="I52" s="32" t="s">
        <v>1053</v>
      </c>
      <c r="J52" s="30" t="s">
        <v>466</v>
      </c>
      <c r="K52" s="48" t="s">
        <v>462</v>
      </c>
      <c r="L52" s="28"/>
      <c r="M52" s="28">
        <v>2678243</v>
      </c>
      <c r="N52" s="28">
        <f t="shared" si="16"/>
        <v>36680677</v>
      </c>
      <c r="O52" s="28">
        <f t="shared" si="12"/>
        <v>40368409</v>
      </c>
      <c r="P52" s="33" t="s">
        <v>463</v>
      </c>
    </row>
    <row r="53" spans="1:16" ht="16.5" x14ac:dyDescent="0.4">
      <c r="A53" s="1" t="str">
        <f t="shared" si="15"/>
        <v>26楽天銀行</v>
      </c>
      <c r="B53" s="1">
        <f>COUNTIF($C$3:C53,C53)</f>
        <v>26</v>
      </c>
      <c r="C53" s="29" t="s">
        <v>406</v>
      </c>
      <c r="D53" s="30">
        <f t="shared" si="1"/>
        <v>51</v>
      </c>
      <c r="E53" s="30">
        <v>1</v>
      </c>
      <c r="F53" s="30">
        <v>31</v>
      </c>
      <c r="G53" s="31">
        <v>44927</v>
      </c>
      <c r="H53" s="30" t="s">
        <v>394</v>
      </c>
      <c r="I53" s="32"/>
      <c r="J53" s="30" t="s">
        <v>399</v>
      </c>
      <c r="K53" s="48" t="s">
        <v>400</v>
      </c>
      <c r="L53" s="28"/>
      <c r="M53" s="28">
        <v>229</v>
      </c>
      <c r="N53" s="28">
        <f t="shared" si="16"/>
        <v>36680448</v>
      </c>
      <c r="O53" s="28">
        <f t="shared" si="12"/>
        <v>40368180</v>
      </c>
      <c r="P53" s="33" t="s">
        <v>412</v>
      </c>
    </row>
    <row r="54" spans="1:16" ht="16.5" hidden="1" x14ac:dyDescent="0.4">
      <c r="A54" s="1" t="str">
        <f t="shared" si="15"/>
        <v>27楽天銀行</v>
      </c>
      <c r="B54" s="1">
        <f>COUNTIF($C$3:C54,C54)</f>
        <v>27</v>
      </c>
      <c r="C54" s="29" t="s">
        <v>406</v>
      </c>
      <c r="D54" s="30">
        <f t="shared" si="1"/>
        <v>52</v>
      </c>
      <c r="E54" s="30">
        <v>1</v>
      </c>
      <c r="F54" s="30">
        <v>31</v>
      </c>
      <c r="G54" s="31">
        <v>44896</v>
      </c>
      <c r="H54" s="30" t="s">
        <v>467</v>
      </c>
      <c r="I54" s="32" t="s">
        <v>468</v>
      </c>
      <c r="J54" s="30" t="s">
        <v>469</v>
      </c>
      <c r="K54" s="69" t="s">
        <v>470</v>
      </c>
      <c r="L54" s="28"/>
      <c r="M54" s="28">
        <v>1851300</v>
      </c>
      <c r="N54" s="28">
        <f t="shared" si="16"/>
        <v>34829148</v>
      </c>
      <c r="O54" s="28">
        <f t="shared" si="12"/>
        <v>38516880</v>
      </c>
      <c r="P54" s="33" t="s">
        <v>471</v>
      </c>
    </row>
    <row r="55" spans="1:16" ht="16.5" x14ac:dyDescent="0.4">
      <c r="A55" s="1" t="str">
        <f t="shared" si="15"/>
        <v>28楽天銀行</v>
      </c>
      <c r="B55" s="1">
        <f>COUNTIF($C$3:C55,C55)</f>
        <v>28</v>
      </c>
      <c r="C55" s="29" t="s">
        <v>406</v>
      </c>
      <c r="D55" s="30">
        <f t="shared" si="1"/>
        <v>53</v>
      </c>
      <c r="E55" s="30">
        <v>1</v>
      </c>
      <c r="F55" s="30">
        <v>31</v>
      </c>
      <c r="G55" s="31">
        <v>44927</v>
      </c>
      <c r="H55" s="30" t="s">
        <v>394</v>
      </c>
      <c r="I55" s="32"/>
      <c r="J55" s="30" t="s">
        <v>399</v>
      </c>
      <c r="K55" s="48" t="s">
        <v>400</v>
      </c>
      <c r="L55" s="28"/>
      <c r="M55" s="28">
        <v>229</v>
      </c>
      <c r="N55" s="28">
        <f t="shared" si="16"/>
        <v>34828919</v>
      </c>
      <c r="O55" s="28">
        <f t="shared" si="12"/>
        <v>38516651</v>
      </c>
      <c r="P55" s="33" t="s">
        <v>412</v>
      </c>
    </row>
    <row r="56" spans="1:16" ht="16.5" hidden="1" x14ac:dyDescent="0.4">
      <c r="A56" s="1" t="str">
        <f t="shared" si="15"/>
        <v>29楽天銀行</v>
      </c>
      <c r="B56" s="1">
        <f>COUNTIF($C$3:C56,C56)</f>
        <v>29</v>
      </c>
      <c r="C56" s="29" t="s">
        <v>406</v>
      </c>
      <c r="D56" s="30">
        <f t="shared" si="1"/>
        <v>54</v>
      </c>
      <c r="E56" s="30">
        <v>1</v>
      </c>
      <c r="F56" s="30">
        <v>31</v>
      </c>
      <c r="G56" s="31">
        <v>44896</v>
      </c>
      <c r="H56" s="30" t="s">
        <v>467</v>
      </c>
      <c r="I56" s="32" t="s">
        <v>472</v>
      </c>
      <c r="J56" s="30" t="s">
        <v>469</v>
      </c>
      <c r="K56" s="69" t="s">
        <v>473</v>
      </c>
      <c r="L56" s="28"/>
      <c r="M56" s="28">
        <v>9440640</v>
      </c>
      <c r="N56" s="28">
        <f t="shared" si="16"/>
        <v>25388279</v>
      </c>
      <c r="O56" s="28">
        <f t="shared" si="12"/>
        <v>29076011</v>
      </c>
      <c r="P56" s="33" t="s">
        <v>474</v>
      </c>
    </row>
    <row r="57" spans="1:16" ht="16.5" x14ac:dyDescent="0.4">
      <c r="A57" s="1" t="str">
        <f t="shared" si="15"/>
        <v>30楽天銀行</v>
      </c>
      <c r="B57" s="1">
        <f>COUNTIF($C$3:C57,C57)</f>
        <v>30</v>
      </c>
      <c r="C57" s="29" t="s">
        <v>406</v>
      </c>
      <c r="D57" s="30">
        <f t="shared" si="1"/>
        <v>55</v>
      </c>
      <c r="E57" s="30">
        <v>1</v>
      </c>
      <c r="F57" s="30">
        <v>31</v>
      </c>
      <c r="G57" s="31">
        <v>44927</v>
      </c>
      <c r="H57" s="30" t="s">
        <v>394</v>
      </c>
      <c r="I57" s="32"/>
      <c r="J57" s="30" t="s">
        <v>399</v>
      </c>
      <c r="K57" s="48" t="s">
        <v>400</v>
      </c>
      <c r="L57" s="28"/>
      <c r="M57" s="28">
        <v>229</v>
      </c>
      <c r="N57" s="28">
        <f t="shared" si="16"/>
        <v>25388050</v>
      </c>
      <c r="O57" s="28">
        <f t="shared" si="12"/>
        <v>29075782</v>
      </c>
      <c r="P57" s="33" t="s">
        <v>412</v>
      </c>
    </row>
    <row r="58" spans="1:16" ht="16.5" hidden="1" x14ac:dyDescent="0.4">
      <c r="A58" s="1" t="str">
        <f t="shared" si="15"/>
        <v>31楽天銀行</v>
      </c>
      <c r="B58" s="1">
        <f>COUNTIF($C$3:C58,C58)</f>
        <v>31</v>
      </c>
      <c r="C58" s="29" t="s">
        <v>406</v>
      </c>
      <c r="D58" s="30">
        <f t="shared" si="1"/>
        <v>56</v>
      </c>
      <c r="E58" s="30">
        <v>1</v>
      </c>
      <c r="F58" s="30">
        <v>31</v>
      </c>
      <c r="G58" s="31">
        <v>44896</v>
      </c>
      <c r="H58" s="30" t="s">
        <v>467</v>
      </c>
      <c r="I58" s="32" t="s">
        <v>475</v>
      </c>
      <c r="J58" s="30" t="s">
        <v>469</v>
      </c>
      <c r="K58" s="69" t="s">
        <v>476</v>
      </c>
      <c r="L58" s="28"/>
      <c r="M58" s="28">
        <v>6284498</v>
      </c>
      <c r="N58" s="28">
        <f t="shared" si="16"/>
        <v>19103552</v>
      </c>
      <c r="O58" s="28">
        <f t="shared" ref="O58:O94" si="17">O57+L58-M58</f>
        <v>22791284</v>
      </c>
      <c r="P58" s="33" t="s">
        <v>477</v>
      </c>
    </row>
    <row r="59" spans="1:16" ht="16.5" x14ac:dyDescent="0.4">
      <c r="A59" s="1" t="str">
        <f t="shared" si="15"/>
        <v>32楽天銀行</v>
      </c>
      <c r="B59" s="1">
        <f>COUNTIF($C$3:C59,C59)</f>
        <v>32</v>
      </c>
      <c r="C59" s="29" t="s">
        <v>406</v>
      </c>
      <c r="D59" s="30">
        <f t="shared" si="1"/>
        <v>57</v>
      </c>
      <c r="E59" s="30">
        <v>1</v>
      </c>
      <c r="F59" s="30">
        <v>31</v>
      </c>
      <c r="G59" s="31">
        <v>44927</v>
      </c>
      <c r="H59" s="30" t="s">
        <v>394</v>
      </c>
      <c r="I59" s="32"/>
      <c r="J59" s="30" t="s">
        <v>399</v>
      </c>
      <c r="K59" s="48" t="s">
        <v>400</v>
      </c>
      <c r="L59" s="28"/>
      <c r="M59" s="28">
        <v>229</v>
      </c>
      <c r="N59" s="28">
        <f t="shared" si="16"/>
        <v>19103323</v>
      </c>
      <c r="O59" s="28">
        <f t="shared" si="17"/>
        <v>22791055</v>
      </c>
      <c r="P59" s="33" t="s">
        <v>412</v>
      </c>
    </row>
    <row r="60" spans="1:16" ht="16.5" hidden="1" x14ac:dyDescent="0.4">
      <c r="A60" s="1" t="str">
        <f t="shared" si="15"/>
        <v>33楽天銀行</v>
      </c>
      <c r="B60" s="1">
        <f>COUNTIF($C$3:C60,C60)</f>
        <v>33</v>
      </c>
      <c r="C60" s="29" t="s">
        <v>406</v>
      </c>
      <c r="D60" s="30">
        <f t="shared" si="1"/>
        <v>58</v>
      </c>
      <c r="E60" s="30">
        <v>1</v>
      </c>
      <c r="F60" s="30">
        <v>31</v>
      </c>
      <c r="G60" s="31">
        <v>44896</v>
      </c>
      <c r="H60" s="30" t="s">
        <v>394</v>
      </c>
      <c r="I60" s="32" t="s">
        <v>478</v>
      </c>
      <c r="J60" s="30" t="s">
        <v>479</v>
      </c>
      <c r="K60" s="48" t="s">
        <v>480</v>
      </c>
      <c r="L60" s="28"/>
      <c r="M60" s="28">
        <v>252556</v>
      </c>
      <c r="N60" s="28">
        <f t="shared" si="16"/>
        <v>18850767</v>
      </c>
      <c r="O60" s="28">
        <f t="shared" si="17"/>
        <v>22538499</v>
      </c>
      <c r="P60" s="33" t="s">
        <v>481</v>
      </c>
    </row>
    <row r="61" spans="1:16" ht="16.5" x14ac:dyDescent="0.4">
      <c r="A61" s="1" t="str">
        <f t="shared" si="15"/>
        <v>34楽天銀行</v>
      </c>
      <c r="B61" s="1">
        <f>COUNTIF($C$3:C61,C61)</f>
        <v>34</v>
      </c>
      <c r="C61" s="29" t="s">
        <v>406</v>
      </c>
      <c r="D61" s="30">
        <f t="shared" si="1"/>
        <v>59</v>
      </c>
      <c r="E61" s="30">
        <v>1</v>
      </c>
      <c r="F61" s="30">
        <v>31</v>
      </c>
      <c r="G61" s="31">
        <v>44927</v>
      </c>
      <c r="H61" s="30" t="s">
        <v>394</v>
      </c>
      <c r="I61" s="32"/>
      <c r="J61" s="30" t="s">
        <v>399</v>
      </c>
      <c r="K61" s="48" t="s">
        <v>400</v>
      </c>
      <c r="L61" s="28"/>
      <c r="M61" s="28">
        <v>229</v>
      </c>
      <c r="N61" s="28">
        <f t="shared" si="16"/>
        <v>18850538</v>
      </c>
      <c r="O61" s="28">
        <f t="shared" si="17"/>
        <v>22538270</v>
      </c>
      <c r="P61" s="33" t="s">
        <v>412</v>
      </c>
    </row>
    <row r="62" spans="1:16" ht="16.5" hidden="1" x14ac:dyDescent="0.4">
      <c r="A62" s="1" t="str">
        <f t="shared" si="15"/>
        <v>35楽天銀行</v>
      </c>
      <c r="B62" s="1">
        <f>COUNTIF($C$3:C62,C62)</f>
        <v>35</v>
      </c>
      <c r="C62" s="29" t="s">
        <v>406</v>
      </c>
      <c r="D62" s="30">
        <f t="shared" si="1"/>
        <v>60</v>
      </c>
      <c r="E62" s="30">
        <v>1</v>
      </c>
      <c r="F62" s="30">
        <v>31</v>
      </c>
      <c r="G62" s="31">
        <v>44896</v>
      </c>
      <c r="H62" s="30" t="s">
        <v>106</v>
      </c>
      <c r="I62" s="32" t="s">
        <v>482</v>
      </c>
      <c r="J62" s="30" t="s">
        <v>483</v>
      </c>
      <c r="K62" s="48" t="s">
        <v>484</v>
      </c>
      <c r="L62" s="28"/>
      <c r="M62" s="28">
        <v>16856</v>
      </c>
      <c r="N62" s="28">
        <f t="shared" si="16"/>
        <v>18833682</v>
      </c>
      <c r="O62" s="28">
        <f t="shared" si="17"/>
        <v>22521414</v>
      </c>
      <c r="P62" s="33" t="s">
        <v>485</v>
      </c>
    </row>
    <row r="63" spans="1:16" ht="16.5" x14ac:dyDescent="0.4">
      <c r="A63" s="1" t="str">
        <f t="shared" ref="A63:A77" si="18">B63&amp;C63</f>
        <v>36楽天銀行</v>
      </c>
      <c r="B63" s="1">
        <f>COUNTIF($C$3:C63,C63)</f>
        <v>36</v>
      </c>
      <c r="C63" s="29" t="s">
        <v>406</v>
      </c>
      <c r="D63" s="30">
        <f t="shared" si="1"/>
        <v>61</v>
      </c>
      <c r="E63" s="30">
        <v>1</v>
      </c>
      <c r="F63" s="30">
        <v>31</v>
      </c>
      <c r="G63" s="31">
        <v>44927</v>
      </c>
      <c r="H63" s="30" t="s">
        <v>394</v>
      </c>
      <c r="I63" s="32"/>
      <c r="J63" s="30" t="s">
        <v>399</v>
      </c>
      <c r="K63" s="48" t="s">
        <v>400</v>
      </c>
      <c r="L63" s="28"/>
      <c r="M63" s="28">
        <v>150</v>
      </c>
      <c r="N63" s="28">
        <f t="shared" si="16"/>
        <v>18833532</v>
      </c>
      <c r="O63" s="28">
        <f t="shared" si="17"/>
        <v>22521264</v>
      </c>
      <c r="P63" s="33" t="s">
        <v>412</v>
      </c>
    </row>
    <row r="64" spans="1:16" ht="15.6" hidden="1" customHeight="1" x14ac:dyDescent="0.4">
      <c r="A64" s="1" t="str">
        <f t="shared" si="18"/>
        <v>37楽天銀行</v>
      </c>
      <c r="B64" s="1">
        <f>COUNTIF($C$3:C64,C64)</f>
        <v>37</v>
      </c>
      <c r="C64" s="29" t="s">
        <v>406</v>
      </c>
      <c r="D64" s="30">
        <f t="shared" si="1"/>
        <v>62</v>
      </c>
      <c r="E64" s="30">
        <v>1</v>
      </c>
      <c r="F64" s="30">
        <v>31</v>
      </c>
      <c r="G64" s="31">
        <v>44958</v>
      </c>
      <c r="H64" s="30" t="s">
        <v>205</v>
      </c>
      <c r="I64" s="32" t="s">
        <v>486</v>
      </c>
      <c r="J64" s="73" t="s">
        <v>487</v>
      </c>
      <c r="K64" s="48" t="s">
        <v>488</v>
      </c>
      <c r="L64" s="28"/>
      <c r="M64" s="28">
        <v>255000</v>
      </c>
      <c r="N64" s="28">
        <f t="shared" si="16"/>
        <v>18578532</v>
      </c>
      <c r="O64" s="28">
        <f t="shared" si="17"/>
        <v>22266264</v>
      </c>
      <c r="P64" s="33" t="s">
        <v>489</v>
      </c>
    </row>
    <row r="65" spans="1:16" ht="16.5" x14ac:dyDescent="0.4">
      <c r="A65" s="1" t="str">
        <f t="shared" si="18"/>
        <v>38楽天銀行</v>
      </c>
      <c r="B65" s="1">
        <f>COUNTIF($C$3:C65,C65)</f>
        <v>38</v>
      </c>
      <c r="C65" s="29" t="s">
        <v>406</v>
      </c>
      <c r="D65" s="30">
        <f t="shared" si="1"/>
        <v>63</v>
      </c>
      <c r="E65" s="30">
        <v>1</v>
      </c>
      <c r="F65" s="30">
        <v>31</v>
      </c>
      <c r="G65" s="31">
        <v>44927</v>
      </c>
      <c r="H65" s="30" t="s">
        <v>394</v>
      </c>
      <c r="I65" s="32"/>
      <c r="J65" s="30" t="s">
        <v>399</v>
      </c>
      <c r="K65" s="48" t="s">
        <v>400</v>
      </c>
      <c r="L65" s="28"/>
      <c r="M65" s="28">
        <v>229</v>
      </c>
      <c r="N65" s="28">
        <f t="shared" si="16"/>
        <v>18578303</v>
      </c>
      <c r="O65" s="28">
        <f t="shared" si="17"/>
        <v>22266035</v>
      </c>
      <c r="P65" s="33" t="s">
        <v>412</v>
      </c>
    </row>
    <row r="66" spans="1:16" ht="15.6" hidden="1" customHeight="1" x14ac:dyDescent="0.4">
      <c r="A66" s="1" t="str">
        <f t="shared" si="18"/>
        <v>39楽天銀行</v>
      </c>
      <c r="B66" s="1">
        <f>COUNTIF($C$3:C66,C66)</f>
        <v>39</v>
      </c>
      <c r="C66" s="29" t="s">
        <v>406</v>
      </c>
      <c r="D66" s="30">
        <f t="shared" si="1"/>
        <v>64</v>
      </c>
      <c r="E66" s="30">
        <v>1</v>
      </c>
      <c r="F66" s="30">
        <v>31</v>
      </c>
      <c r="G66" s="31"/>
      <c r="H66" s="30" t="s">
        <v>490</v>
      </c>
      <c r="I66" s="32" t="s">
        <v>414</v>
      </c>
      <c r="J66" s="30" t="s">
        <v>491</v>
      </c>
      <c r="K66" s="71" t="s">
        <v>492</v>
      </c>
      <c r="L66" s="28"/>
      <c r="M66" s="28">
        <v>17642765</v>
      </c>
      <c r="N66" s="28">
        <f t="shared" si="16"/>
        <v>935538</v>
      </c>
      <c r="O66" s="28">
        <f t="shared" si="17"/>
        <v>4623270</v>
      </c>
      <c r="P66" s="33" t="s">
        <v>493</v>
      </c>
    </row>
    <row r="67" spans="1:16" ht="16.5" x14ac:dyDescent="0.4">
      <c r="A67" s="1" t="str">
        <f t="shared" si="18"/>
        <v>40楽天銀行</v>
      </c>
      <c r="B67" s="1">
        <f>COUNTIF($C$3:C67,C67)</f>
        <v>40</v>
      </c>
      <c r="C67" s="29" t="s">
        <v>406</v>
      </c>
      <c r="D67" s="30">
        <f t="shared" si="1"/>
        <v>65</v>
      </c>
      <c r="E67" s="30">
        <v>1</v>
      </c>
      <c r="F67" s="30">
        <v>31</v>
      </c>
      <c r="G67" s="31">
        <v>44927</v>
      </c>
      <c r="H67" s="30" t="s">
        <v>394</v>
      </c>
      <c r="I67" s="32"/>
      <c r="J67" s="30" t="s">
        <v>399</v>
      </c>
      <c r="K67" s="48" t="s">
        <v>400</v>
      </c>
      <c r="L67" s="28"/>
      <c r="M67" s="28">
        <v>4500</v>
      </c>
      <c r="N67" s="28">
        <f t="shared" si="16"/>
        <v>931038</v>
      </c>
      <c r="O67" s="28">
        <f t="shared" si="17"/>
        <v>4618770</v>
      </c>
      <c r="P67" s="33" t="s">
        <v>412</v>
      </c>
    </row>
    <row r="68" spans="1:16" ht="16.5" x14ac:dyDescent="0.4">
      <c r="A68" s="1" t="str">
        <f t="shared" si="18"/>
        <v>19みずほ銀行</v>
      </c>
      <c r="B68" s="1">
        <f>COUNTIF($C$3:C68,C68)</f>
        <v>19</v>
      </c>
      <c r="C68" s="29" t="s">
        <v>367</v>
      </c>
      <c r="D68" s="30">
        <f t="shared" si="1"/>
        <v>66</v>
      </c>
      <c r="E68" s="30">
        <v>1</v>
      </c>
      <c r="F68" s="30">
        <v>31</v>
      </c>
      <c r="G68" s="31">
        <v>44927</v>
      </c>
      <c r="H68" s="30" t="s">
        <v>391</v>
      </c>
      <c r="I68" s="32" t="s">
        <v>392</v>
      </c>
      <c r="J68" s="30" t="s">
        <v>973</v>
      </c>
      <c r="K68" s="78" t="s">
        <v>974</v>
      </c>
      <c r="L68" s="28">
        <v>14350</v>
      </c>
      <c r="M68" s="28"/>
      <c r="N68" s="28">
        <f t="shared" si="16"/>
        <v>3697509</v>
      </c>
      <c r="O68" s="28">
        <f t="shared" si="17"/>
        <v>4633120</v>
      </c>
      <c r="P68" s="33" t="s">
        <v>55</v>
      </c>
    </row>
    <row r="69" spans="1:16" ht="16.5" hidden="1" x14ac:dyDescent="0.4">
      <c r="A69" s="1" t="str">
        <f t="shared" si="18"/>
        <v>20みずほ銀行</v>
      </c>
      <c r="B69" s="1">
        <f>COUNTIF($C$3:C69,C69)</f>
        <v>20</v>
      </c>
      <c r="C69" s="29" t="s">
        <v>367</v>
      </c>
      <c r="D69" s="30">
        <f t="shared" si="1"/>
        <v>67</v>
      </c>
      <c r="E69" s="30">
        <v>1</v>
      </c>
      <c r="F69" s="30">
        <v>31</v>
      </c>
      <c r="G69" s="31">
        <v>44896</v>
      </c>
      <c r="H69" s="30" t="s">
        <v>368</v>
      </c>
      <c r="I69" s="32" t="s">
        <v>55</v>
      </c>
      <c r="J69" s="30" t="s">
        <v>494</v>
      </c>
      <c r="K69" s="48" t="s">
        <v>495</v>
      </c>
      <c r="L69" s="28"/>
      <c r="M69" s="28">
        <v>706417</v>
      </c>
      <c r="N69" s="28">
        <f t="shared" si="16"/>
        <v>2991092</v>
      </c>
      <c r="O69" s="28">
        <f t="shared" si="17"/>
        <v>3926703</v>
      </c>
      <c r="P69" s="33" t="s">
        <v>496</v>
      </c>
    </row>
    <row r="70" spans="1:16" ht="15.6" hidden="1" customHeight="1" x14ac:dyDescent="0.4">
      <c r="A70" s="1" t="str">
        <f t="shared" si="18"/>
        <v>21みずほ銀行</v>
      </c>
      <c r="B70" s="1">
        <f>COUNTIF($C$3:C70,C70)</f>
        <v>21</v>
      </c>
      <c r="C70" s="29" t="s">
        <v>367</v>
      </c>
      <c r="D70" s="30">
        <f t="shared" si="1"/>
        <v>68</v>
      </c>
      <c r="E70" s="30">
        <v>2</v>
      </c>
      <c r="F70" s="30">
        <v>1</v>
      </c>
      <c r="G70" s="31">
        <v>44958</v>
      </c>
      <c r="H70" s="30"/>
      <c r="I70" s="32"/>
      <c r="J70" s="30" t="s">
        <v>372</v>
      </c>
      <c r="K70" s="48" t="s">
        <v>373</v>
      </c>
      <c r="L70" s="28"/>
      <c r="M70" s="28">
        <v>90000</v>
      </c>
      <c r="N70" s="28">
        <f t="shared" si="16"/>
        <v>2901092</v>
      </c>
      <c r="O70" s="28">
        <f t="shared" si="17"/>
        <v>3836703</v>
      </c>
      <c r="P70" s="33"/>
    </row>
    <row r="71" spans="1:16" ht="16.5" hidden="1" x14ac:dyDescent="0.4">
      <c r="A71" s="1" t="str">
        <f t="shared" si="18"/>
        <v>22みずほ銀行</v>
      </c>
      <c r="B71" s="1">
        <f>COUNTIF($C$3:C71,C71)</f>
        <v>22</v>
      </c>
      <c r="C71" s="29" t="s">
        <v>367</v>
      </c>
      <c r="D71" s="30">
        <f t="shared" si="1"/>
        <v>69</v>
      </c>
      <c r="E71" s="30">
        <v>2</v>
      </c>
      <c r="F71" s="30">
        <v>6</v>
      </c>
      <c r="G71" s="31"/>
      <c r="H71" s="30" t="s">
        <v>376</v>
      </c>
      <c r="I71" s="32" t="s">
        <v>377</v>
      </c>
      <c r="J71" s="30" t="s">
        <v>497</v>
      </c>
      <c r="K71" s="69" t="s">
        <v>498</v>
      </c>
      <c r="L71" s="28"/>
      <c r="M71" s="28">
        <v>979400</v>
      </c>
      <c r="N71" s="28">
        <f t="shared" si="16"/>
        <v>1921692</v>
      </c>
      <c r="O71" s="28">
        <f t="shared" si="17"/>
        <v>2857303</v>
      </c>
      <c r="P71" s="33"/>
    </row>
    <row r="72" spans="1:16" ht="16.5" hidden="1" x14ac:dyDescent="0.4">
      <c r="A72" s="1" t="str">
        <f t="shared" si="18"/>
        <v>8東京スター銀行</v>
      </c>
      <c r="B72" s="1">
        <f>COUNTIF($C$3:C72,C72)</f>
        <v>8</v>
      </c>
      <c r="C72" s="29" t="s">
        <v>362</v>
      </c>
      <c r="D72" s="30">
        <f t="shared" si="1"/>
        <v>70</v>
      </c>
      <c r="E72" s="30">
        <v>2</v>
      </c>
      <c r="F72" s="30">
        <v>10</v>
      </c>
      <c r="G72" s="31">
        <v>44958</v>
      </c>
      <c r="H72" s="30" t="s">
        <v>381</v>
      </c>
      <c r="I72" s="32" t="s">
        <v>382</v>
      </c>
      <c r="J72" s="30" t="s">
        <v>827</v>
      </c>
      <c r="K72" s="48" t="s">
        <v>1276</v>
      </c>
      <c r="L72" s="28"/>
      <c r="M72" s="28">
        <v>10780</v>
      </c>
      <c r="N72" s="28">
        <f t="shared" si="16"/>
        <v>40887</v>
      </c>
      <c r="O72" s="28">
        <f t="shared" si="17"/>
        <v>2846523</v>
      </c>
      <c r="P72" s="33"/>
    </row>
    <row r="73" spans="1:16" ht="16.5" hidden="1" x14ac:dyDescent="0.4">
      <c r="A73" s="1" t="str">
        <f t="shared" si="18"/>
        <v>23みずほ銀行</v>
      </c>
      <c r="B73" s="1">
        <f>COUNTIF($C$3:C73,C73)</f>
        <v>23</v>
      </c>
      <c r="C73" s="29" t="s">
        <v>367</v>
      </c>
      <c r="D73" s="30">
        <f t="shared" si="1"/>
        <v>71</v>
      </c>
      <c r="E73" s="30">
        <v>2</v>
      </c>
      <c r="F73" s="30">
        <v>10</v>
      </c>
      <c r="G73" s="31"/>
      <c r="H73" s="30" t="s">
        <v>376</v>
      </c>
      <c r="I73" s="32" t="s">
        <v>377</v>
      </c>
      <c r="J73" s="30" t="s">
        <v>499</v>
      </c>
      <c r="K73" s="69" t="s">
        <v>500</v>
      </c>
      <c r="L73" s="28"/>
      <c r="M73" s="28">
        <v>1829800</v>
      </c>
      <c r="N73" s="28">
        <f t="shared" si="16"/>
        <v>91892</v>
      </c>
      <c r="O73" s="28">
        <f t="shared" si="17"/>
        <v>1016723</v>
      </c>
      <c r="P73" s="33"/>
    </row>
    <row r="74" spans="1:16" x14ac:dyDescent="0.4">
      <c r="A74" s="1" t="str">
        <f t="shared" si="18"/>
        <v>24みずほ銀行</v>
      </c>
      <c r="B74" s="1">
        <f>COUNTIF($C$3:C74,C74)</f>
        <v>24</v>
      </c>
      <c r="C74" s="29" t="s">
        <v>367</v>
      </c>
      <c r="D74" s="30">
        <f t="shared" si="1"/>
        <v>72</v>
      </c>
      <c r="E74" s="30">
        <v>2</v>
      </c>
      <c r="F74" s="30">
        <v>15</v>
      </c>
      <c r="G74" s="31">
        <v>44927</v>
      </c>
      <c r="H74" s="30" t="s">
        <v>391</v>
      </c>
      <c r="I74" s="32" t="s">
        <v>392</v>
      </c>
      <c r="J74" s="30" t="s">
        <v>501</v>
      </c>
      <c r="L74" s="28">
        <v>45000000</v>
      </c>
      <c r="M74" s="28"/>
      <c r="N74" s="28">
        <f t="shared" si="16"/>
        <v>45091892</v>
      </c>
      <c r="O74" s="28">
        <f t="shared" si="17"/>
        <v>46016723</v>
      </c>
      <c r="P74" s="33" t="s">
        <v>55</v>
      </c>
    </row>
    <row r="75" spans="1:16" hidden="1" x14ac:dyDescent="0.4">
      <c r="A75" s="1" t="str">
        <f t="shared" si="18"/>
        <v>25みずほ銀行</v>
      </c>
      <c r="B75" s="1">
        <f>COUNTIF($C$3:C75,C75)</f>
        <v>25</v>
      </c>
      <c r="C75" s="29" t="s">
        <v>367</v>
      </c>
      <c r="D75" s="30">
        <f t="shared" si="1"/>
        <v>73</v>
      </c>
      <c r="E75" s="30">
        <v>2</v>
      </c>
      <c r="F75" s="30">
        <v>15</v>
      </c>
      <c r="G75" s="31">
        <v>44958</v>
      </c>
      <c r="H75" s="30" t="s">
        <v>394</v>
      </c>
      <c r="I75" s="32" t="s">
        <v>395</v>
      </c>
      <c r="J75" s="30" t="s">
        <v>396</v>
      </c>
      <c r="K75" s="48" t="s">
        <v>397</v>
      </c>
      <c r="L75" s="28"/>
      <c r="M75" s="28">
        <v>138205</v>
      </c>
      <c r="N75" s="28">
        <f t="shared" si="16"/>
        <v>44953687</v>
      </c>
      <c r="O75" s="28">
        <f t="shared" si="17"/>
        <v>45878518</v>
      </c>
      <c r="P75" s="33" t="s">
        <v>451</v>
      </c>
    </row>
    <row r="76" spans="1:16" ht="16.5" hidden="1" x14ac:dyDescent="0.4">
      <c r="A76" s="1" t="str">
        <f t="shared" si="18"/>
        <v>26みずほ銀行</v>
      </c>
      <c r="B76" s="1">
        <f>COUNTIF($C$3:C76,C76)</f>
        <v>26</v>
      </c>
      <c r="C76" s="29" t="s">
        <v>367</v>
      </c>
      <c r="D76" s="30">
        <f t="shared" si="1"/>
        <v>74</v>
      </c>
      <c r="E76" s="30">
        <v>2</v>
      </c>
      <c r="F76" s="30">
        <v>15</v>
      </c>
      <c r="G76" s="31">
        <v>44958</v>
      </c>
      <c r="H76" s="30" t="s">
        <v>394</v>
      </c>
      <c r="I76" s="32" t="s">
        <v>395</v>
      </c>
      <c r="J76" s="30" t="s">
        <v>399</v>
      </c>
      <c r="K76" s="48" t="s">
        <v>400</v>
      </c>
      <c r="L76" s="28"/>
      <c r="M76" s="28">
        <v>440</v>
      </c>
      <c r="N76" s="28">
        <f t="shared" si="16"/>
        <v>44953247</v>
      </c>
      <c r="O76" s="28">
        <f t="shared" si="17"/>
        <v>45878078</v>
      </c>
      <c r="P76" s="33" t="s">
        <v>401</v>
      </c>
    </row>
    <row r="77" spans="1:16" ht="16.5" hidden="1" x14ac:dyDescent="0.4">
      <c r="A77" s="1" t="str">
        <f t="shared" si="18"/>
        <v>27みずほ銀行</v>
      </c>
      <c r="B77" s="1">
        <f>COUNTIF($C$3:C77,C77)</f>
        <v>27</v>
      </c>
      <c r="C77" s="29" t="s">
        <v>367</v>
      </c>
      <c r="D77" s="30">
        <f t="shared" si="1"/>
        <v>75</v>
      </c>
      <c r="E77" s="30">
        <v>2</v>
      </c>
      <c r="F77" s="30">
        <v>15</v>
      </c>
      <c r="G77" s="31"/>
      <c r="H77" s="30"/>
      <c r="I77" s="32"/>
      <c r="J77" s="30" t="s">
        <v>402</v>
      </c>
      <c r="K77" s="48" t="s">
        <v>403</v>
      </c>
      <c r="L77" s="28"/>
      <c r="M77" s="28">
        <v>41700000</v>
      </c>
      <c r="N77" s="28">
        <f t="shared" si="16"/>
        <v>3253247</v>
      </c>
      <c r="O77" s="28">
        <f t="shared" si="17"/>
        <v>4178078</v>
      </c>
      <c r="P77" s="33" t="s">
        <v>452</v>
      </c>
    </row>
    <row r="78" spans="1:16" ht="16.5" hidden="1" x14ac:dyDescent="0.4">
      <c r="A78" s="1" t="str">
        <f t="shared" ref="A78:A92" si="19">B78&amp;C78</f>
        <v>28みずほ銀行</v>
      </c>
      <c r="B78" s="1">
        <f>COUNTIF($C$3:C78,C78)</f>
        <v>28</v>
      </c>
      <c r="C78" s="29" t="s">
        <v>367</v>
      </c>
      <c r="D78" s="30">
        <f t="shared" si="1"/>
        <v>76</v>
      </c>
      <c r="E78" s="30">
        <v>2</v>
      </c>
      <c r="F78" s="30">
        <v>15</v>
      </c>
      <c r="G78" s="31">
        <v>44958</v>
      </c>
      <c r="H78" s="30" t="s">
        <v>394</v>
      </c>
      <c r="I78" s="32" t="s">
        <v>367</v>
      </c>
      <c r="J78" s="30" t="s">
        <v>399</v>
      </c>
      <c r="K78" s="48" t="s">
        <v>405</v>
      </c>
      <c r="L78" s="28"/>
      <c r="M78" s="28">
        <v>880</v>
      </c>
      <c r="N78" s="28">
        <f t="shared" si="16"/>
        <v>3252367</v>
      </c>
      <c r="O78" s="28">
        <f t="shared" si="17"/>
        <v>4177198</v>
      </c>
      <c r="P78" s="33" t="s">
        <v>401</v>
      </c>
    </row>
    <row r="79" spans="1:16" ht="15.6" hidden="1" customHeight="1" x14ac:dyDescent="0.4">
      <c r="A79" s="1" t="str">
        <f t="shared" si="19"/>
        <v>29みずほ銀行</v>
      </c>
      <c r="B79" s="1">
        <f>COUNTIF($C$3:C79,C79)</f>
        <v>29</v>
      </c>
      <c r="C79" s="29" t="s">
        <v>367</v>
      </c>
      <c r="D79" s="30">
        <f t="shared" si="1"/>
        <v>77</v>
      </c>
      <c r="E79" s="30">
        <v>2</v>
      </c>
      <c r="F79" s="30">
        <v>15</v>
      </c>
      <c r="G79" s="31">
        <v>44958</v>
      </c>
      <c r="H79" s="30"/>
      <c r="I79" s="32"/>
      <c r="J79" s="30" t="s">
        <v>372</v>
      </c>
      <c r="K79" s="48" t="s">
        <v>373</v>
      </c>
      <c r="L79" s="28"/>
      <c r="M79" s="28">
        <v>50000</v>
      </c>
      <c r="N79" s="28">
        <f t="shared" si="16"/>
        <v>3202367</v>
      </c>
      <c r="O79" s="28">
        <f t="shared" si="17"/>
        <v>4127198</v>
      </c>
      <c r="P79" s="33"/>
    </row>
    <row r="80" spans="1:16" hidden="1" x14ac:dyDescent="0.4">
      <c r="A80" s="1" t="str">
        <f t="shared" si="19"/>
        <v>30みずほ銀行</v>
      </c>
      <c r="B80" s="1">
        <f>COUNTIF($C$3:C80,C80)</f>
        <v>30</v>
      </c>
      <c r="C80" s="29" t="s">
        <v>367</v>
      </c>
      <c r="D80" s="30">
        <f t="shared" si="1"/>
        <v>78</v>
      </c>
      <c r="E80" s="30">
        <v>2</v>
      </c>
      <c r="F80" s="30">
        <v>15</v>
      </c>
      <c r="G80" s="31">
        <v>44958</v>
      </c>
      <c r="H80" s="30" t="s">
        <v>126</v>
      </c>
      <c r="I80" s="32" t="s">
        <v>962</v>
      </c>
      <c r="J80" s="30" t="s">
        <v>963</v>
      </c>
      <c r="K80" s="77" t="s">
        <v>964</v>
      </c>
      <c r="L80" s="28"/>
      <c r="M80" s="28">
        <v>180000</v>
      </c>
      <c r="N80" s="28">
        <f t="shared" si="16"/>
        <v>3022367</v>
      </c>
      <c r="O80" s="28">
        <f t="shared" si="17"/>
        <v>3947198</v>
      </c>
      <c r="P80" s="33"/>
    </row>
    <row r="81" spans="1:16" ht="15.6" hidden="1" customHeight="1" x14ac:dyDescent="0.4">
      <c r="A81" s="1" t="str">
        <f t="shared" si="19"/>
        <v>41楽天銀行</v>
      </c>
      <c r="B81" s="1">
        <f>COUNTIF($C$3:C81,C81)</f>
        <v>41</v>
      </c>
      <c r="C81" s="29" t="s">
        <v>406</v>
      </c>
      <c r="D81" s="30">
        <f t="shared" si="1"/>
        <v>79</v>
      </c>
      <c r="E81" s="30">
        <v>2</v>
      </c>
      <c r="F81" s="30">
        <v>15</v>
      </c>
      <c r="G81" s="31"/>
      <c r="H81" s="30"/>
      <c r="I81" s="32"/>
      <c r="J81" s="30" t="s">
        <v>407</v>
      </c>
      <c r="L81" s="28">
        <v>41700000</v>
      </c>
      <c r="M81" s="28"/>
      <c r="N81" s="28">
        <f t="shared" si="16"/>
        <v>42631038</v>
      </c>
      <c r="O81" s="28">
        <f t="shared" si="17"/>
        <v>45647198</v>
      </c>
      <c r="P81" s="33" t="s">
        <v>55</v>
      </c>
    </row>
    <row r="82" spans="1:16" ht="15.6" hidden="1" customHeight="1" x14ac:dyDescent="0.4">
      <c r="A82" s="1" t="str">
        <f t="shared" si="19"/>
        <v>42楽天銀行</v>
      </c>
      <c r="B82" s="1">
        <f>COUNTIF($C$3:C82,C82)</f>
        <v>42</v>
      </c>
      <c r="C82" s="29" t="s">
        <v>406</v>
      </c>
      <c r="D82" s="30">
        <f t="shared" si="1"/>
        <v>80</v>
      </c>
      <c r="E82" s="30">
        <v>2</v>
      </c>
      <c r="F82" s="30">
        <v>15</v>
      </c>
      <c r="G82" s="31" t="s">
        <v>55</v>
      </c>
      <c r="H82" s="30" t="s">
        <v>490</v>
      </c>
      <c r="I82" s="32" t="s">
        <v>414</v>
      </c>
      <c r="J82" s="30" t="s">
        <v>502</v>
      </c>
      <c r="K82" s="74" t="s">
        <v>503</v>
      </c>
      <c r="L82" s="28"/>
      <c r="M82" s="28">
        <v>40000000</v>
      </c>
      <c r="N82" s="28">
        <f t="shared" ref="N82:N113" si="20">VLOOKUP(B82-1&amp;C82,A:N,14,FALSE)+L82-M82</f>
        <v>2631038</v>
      </c>
      <c r="O82" s="28">
        <f t="shared" si="17"/>
        <v>5647198</v>
      </c>
      <c r="P82" s="33" t="s">
        <v>986</v>
      </c>
    </row>
    <row r="83" spans="1:16" ht="16.5" hidden="1" x14ac:dyDescent="0.4">
      <c r="A83" s="1" t="str">
        <f t="shared" si="19"/>
        <v>43楽天銀行</v>
      </c>
      <c r="B83" s="1">
        <f>COUNTIF($C$3:C83,C83)</f>
        <v>43</v>
      </c>
      <c r="C83" s="29" t="s">
        <v>406</v>
      </c>
      <c r="D83" s="30">
        <f t="shared" si="1"/>
        <v>81</v>
      </c>
      <c r="E83" s="30">
        <v>2</v>
      </c>
      <c r="F83" s="30">
        <v>15</v>
      </c>
      <c r="G83" s="31">
        <v>44958</v>
      </c>
      <c r="H83" s="30" t="s">
        <v>394</v>
      </c>
      <c r="I83" s="32"/>
      <c r="J83" s="30" t="s">
        <v>399</v>
      </c>
      <c r="K83" s="48" t="s">
        <v>400</v>
      </c>
      <c r="L83" s="28"/>
      <c r="M83" s="28">
        <v>4500</v>
      </c>
      <c r="N83" s="28">
        <f t="shared" si="20"/>
        <v>2626538</v>
      </c>
      <c r="O83" s="28">
        <f t="shared" si="17"/>
        <v>5642698</v>
      </c>
      <c r="P83" s="33"/>
    </row>
    <row r="84" spans="1:16" ht="18.75" hidden="1" x14ac:dyDescent="0.4">
      <c r="A84" s="1" t="str">
        <f t="shared" si="19"/>
        <v>44楽天銀行</v>
      </c>
      <c r="B84" s="1">
        <f>COUNTIF($C$3:C84,C84)</f>
        <v>44</v>
      </c>
      <c r="C84" s="29" t="s">
        <v>406</v>
      </c>
      <c r="D84" s="30">
        <f t="shared" si="1"/>
        <v>82</v>
      </c>
      <c r="E84" s="30">
        <v>2</v>
      </c>
      <c r="F84" s="30">
        <v>17</v>
      </c>
      <c r="G84" s="31">
        <v>44958</v>
      </c>
      <c r="H84" s="30" t="s">
        <v>438</v>
      </c>
      <c r="I84" s="32" t="s">
        <v>620</v>
      </c>
      <c r="J84" s="30" t="s">
        <v>965</v>
      </c>
      <c r="K84" s="48" t="s">
        <v>966</v>
      </c>
      <c r="L84" s="28"/>
      <c r="M84" s="28">
        <v>187741</v>
      </c>
      <c r="N84" s="28">
        <f t="shared" si="20"/>
        <v>2438797</v>
      </c>
      <c r="O84" s="28">
        <f t="shared" si="17"/>
        <v>5454957</v>
      </c>
      <c r="P84" s="33" t="s">
        <v>985</v>
      </c>
    </row>
    <row r="85" spans="1:16" ht="15.6" hidden="1" customHeight="1" x14ac:dyDescent="0.4">
      <c r="A85" s="1" t="str">
        <f t="shared" si="19"/>
        <v>45楽天銀行</v>
      </c>
      <c r="B85" s="1">
        <f>COUNTIF($C$3:C85,C85)</f>
        <v>45</v>
      </c>
      <c r="C85" s="29" t="s">
        <v>406</v>
      </c>
      <c r="D85" s="30">
        <f t="shared" si="1"/>
        <v>83</v>
      </c>
      <c r="E85" s="30">
        <v>2</v>
      </c>
      <c r="F85" s="30">
        <v>20</v>
      </c>
      <c r="G85" s="31">
        <v>44958</v>
      </c>
      <c r="H85" s="30" t="s">
        <v>394</v>
      </c>
      <c r="I85" s="32"/>
      <c r="J85" s="30" t="s">
        <v>399</v>
      </c>
      <c r="K85" s="48" t="s">
        <v>400</v>
      </c>
      <c r="L85" s="28"/>
      <c r="M85" s="28">
        <v>229</v>
      </c>
      <c r="N85" s="28">
        <f t="shared" si="20"/>
        <v>2438568</v>
      </c>
      <c r="O85" s="28">
        <f t="shared" si="17"/>
        <v>5454728</v>
      </c>
      <c r="P85" s="33"/>
    </row>
    <row r="86" spans="1:16" ht="15.6" customHeight="1" x14ac:dyDescent="0.4">
      <c r="A86" s="1" t="str">
        <f t="shared" si="19"/>
        <v>46楽天銀行</v>
      </c>
      <c r="B86" s="1">
        <f>COUNTIF($C$3:C86,C86)</f>
        <v>46</v>
      </c>
      <c r="C86" s="29" t="s">
        <v>406</v>
      </c>
      <c r="D86" s="30">
        <f t="shared" si="1"/>
        <v>84</v>
      </c>
      <c r="E86" s="30">
        <v>2</v>
      </c>
      <c r="F86" s="30">
        <v>20</v>
      </c>
      <c r="G86" s="31">
        <v>44927</v>
      </c>
      <c r="H86" s="30" t="s">
        <v>418</v>
      </c>
      <c r="I86" s="32"/>
      <c r="J86" s="30" t="s">
        <v>504</v>
      </c>
      <c r="K86" s="75" t="s">
        <v>505</v>
      </c>
      <c r="L86" s="28"/>
      <c r="M86" s="28">
        <v>820011</v>
      </c>
      <c r="N86" s="28">
        <f t="shared" si="20"/>
        <v>1618557</v>
      </c>
      <c r="O86" s="28">
        <f t="shared" si="17"/>
        <v>4634717</v>
      </c>
      <c r="P86" s="33" t="s">
        <v>978</v>
      </c>
    </row>
    <row r="87" spans="1:16" ht="15.6" hidden="1" customHeight="1" x14ac:dyDescent="0.4">
      <c r="A87" s="1" t="str">
        <f t="shared" si="19"/>
        <v>47楽天銀行</v>
      </c>
      <c r="B87" s="1">
        <f>COUNTIF($C$3:C87,C87)</f>
        <v>47</v>
      </c>
      <c r="C87" s="29" t="s">
        <v>406</v>
      </c>
      <c r="D87" s="30">
        <f t="shared" si="1"/>
        <v>85</v>
      </c>
      <c r="E87" s="30">
        <v>2</v>
      </c>
      <c r="F87" s="30">
        <v>20</v>
      </c>
      <c r="G87" s="31">
        <v>44958</v>
      </c>
      <c r="H87" s="30" t="s">
        <v>394</v>
      </c>
      <c r="I87" s="32"/>
      <c r="J87" s="30" t="s">
        <v>399</v>
      </c>
      <c r="K87" s="48" t="s">
        <v>400</v>
      </c>
      <c r="L87" s="28"/>
      <c r="M87" s="28">
        <v>229</v>
      </c>
      <c r="N87" s="28">
        <f t="shared" si="20"/>
        <v>1618328</v>
      </c>
      <c r="O87" s="28">
        <f t="shared" si="17"/>
        <v>4634488</v>
      </c>
      <c r="P87" s="33"/>
    </row>
    <row r="88" spans="1:16" ht="15.6" customHeight="1" x14ac:dyDescent="0.4">
      <c r="A88" s="1" t="str">
        <f t="shared" si="19"/>
        <v>48楽天銀行</v>
      </c>
      <c r="B88" s="1">
        <f>COUNTIF($C$3:C88,C88)</f>
        <v>48</v>
      </c>
      <c r="C88" s="29" t="s">
        <v>406</v>
      </c>
      <c r="D88" s="30">
        <f t="shared" si="1"/>
        <v>86</v>
      </c>
      <c r="E88" s="30">
        <v>2</v>
      </c>
      <c r="F88" s="30">
        <v>20</v>
      </c>
      <c r="G88" s="31">
        <v>44927</v>
      </c>
      <c r="H88" s="30" t="s">
        <v>422</v>
      </c>
      <c r="I88" s="32"/>
      <c r="J88" s="30" t="s">
        <v>506</v>
      </c>
      <c r="K88" s="75" t="s">
        <v>507</v>
      </c>
      <c r="L88" s="28"/>
      <c r="M88" s="28">
        <v>396023</v>
      </c>
      <c r="N88" s="28">
        <f t="shared" si="20"/>
        <v>1222305</v>
      </c>
      <c r="O88" s="28">
        <f t="shared" si="17"/>
        <v>4238465</v>
      </c>
      <c r="P88" s="33" t="s">
        <v>979</v>
      </c>
    </row>
    <row r="89" spans="1:16" ht="15.6" hidden="1" customHeight="1" x14ac:dyDescent="0.4">
      <c r="A89" s="1" t="str">
        <f t="shared" si="19"/>
        <v>49楽天銀行</v>
      </c>
      <c r="B89" s="1">
        <f>COUNTIF($C$3:C89,C89)</f>
        <v>49</v>
      </c>
      <c r="C89" s="29" t="s">
        <v>406</v>
      </c>
      <c r="D89" s="30">
        <f t="shared" si="1"/>
        <v>87</v>
      </c>
      <c r="E89" s="30">
        <v>2</v>
      </c>
      <c r="F89" s="30">
        <v>20</v>
      </c>
      <c r="G89" s="31">
        <v>44958</v>
      </c>
      <c r="H89" s="30" t="s">
        <v>394</v>
      </c>
      <c r="I89" s="32"/>
      <c r="J89" s="30" t="s">
        <v>399</v>
      </c>
      <c r="K89" s="48" t="s">
        <v>400</v>
      </c>
      <c r="L89" s="28"/>
      <c r="M89" s="28">
        <v>229</v>
      </c>
      <c r="N89" s="28">
        <f t="shared" si="20"/>
        <v>1222076</v>
      </c>
      <c r="O89" s="28">
        <f t="shared" si="17"/>
        <v>4238236</v>
      </c>
      <c r="P89" s="33"/>
    </row>
    <row r="90" spans="1:16" ht="15.6" customHeight="1" x14ac:dyDescent="0.4">
      <c r="A90" s="1" t="str">
        <f t="shared" si="19"/>
        <v>50楽天銀行</v>
      </c>
      <c r="B90" s="1">
        <f>COUNTIF($C$3:C90,C90)</f>
        <v>50</v>
      </c>
      <c r="C90" s="29" t="s">
        <v>406</v>
      </c>
      <c r="D90" s="30">
        <f t="shared" si="1"/>
        <v>88</v>
      </c>
      <c r="E90" s="30">
        <v>2</v>
      </c>
      <c r="F90" s="30">
        <v>20</v>
      </c>
      <c r="G90" s="31">
        <v>44927</v>
      </c>
      <c r="H90" s="30" t="s">
        <v>422</v>
      </c>
      <c r="I90" s="32"/>
      <c r="J90" s="30" t="s">
        <v>508</v>
      </c>
      <c r="K90" s="75" t="s">
        <v>509</v>
      </c>
      <c r="L90" s="28"/>
      <c r="M90" s="28">
        <v>336799</v>
      </c>
      <c r="N90" s="28">
        <f t="shared" si="20"/>
        <v>885277</v>
      </c>
      <c r="O90" s="28">
        <f t="shared" si="17"/>
        <v>3901437</v>
      </c>
      <c r="P90" s="33" t="s">
        <v>980</v>
      </c>
    </row>
    <row r="91" spans="1:16" ht="15.6" hidden="1" customHeight="1" x14ac:dyDescent="0.4">
      <c r="A91" s="1" t="str">
        <f t="shared" si="19"/>
        <v>51楽天銀行</v>
      </c>
      <c r="B91" s="1">
        <f>COUNTIF($C$3:C91,C91)</f>
        <v>51</v>
      </c>
      <c r="C91" s="29" t="s">
        <v>406</v>
      </c>
      <c r="D91" s="30">
        <f t="shared" si="1"/>
        <v>89</v>
      </c>
      <c r="E91" s="30">
        <v>2</v>
      </c>
      <c r="F91" s="30">
        <v>20</v>
      </c>
      <c r="G91" s="31">
        <v>44958</v>
      </c>
      <c r="H91" s="30" t="s">
        <v>394</v>
      </c>
      <c r="I91" s="32"/>
      <c r="J91" s="30" t="s">
        <v>399</v>
      </c>
      <c r="K91" s="48" t="s">
        <v>400</v>
      </c>
      <c r="L91" s="28"/>
      <c r="M91" s="28">
        <v>52</v>
      </c>
      <c r="N91" s="28">
        <f t="shared" si="20"/>
        <v>885225</v>
      </c>
      <c r="O91" s="28">
        <f t="shared" si="17"/>
        <v>3901385</v>
      </c>
      <c r="P91" s="33"/>
    </row>
    <row r="92" spans="1:16" ht="15.6" customHeight="1" x14ac:dyDescent="0.4">
      <c r="A92" s="1" t="str">
        <f t="shared" si="19"/>
        <v>52楽天銀行</v>
      </c>
      <c r="B92" s="1">
        <f>COUNTIF($C$3:C92,C92)</f>
        <v>52</v>
      </c>
      <c r="C92" s="29" t="s">
        <v>406</v>
      </c>
      <c r="D92" s="30">
        <f t="shared" si="1"/>
        <v>90</v>
      </c>
      <c r="E92" s="30">
        <v>2</v>
      </c>
      <c r="F92" s="30">
        <v>20</v>
      </c>
      <c r="G92" s="31">
        <v>44927</v>
      </c>
      <c r="H92" s="30" t="s">
        <v>422</v>
      </c>
      <c r="I92" s="32"/>
      <c r="J92" s="73" t="s">
        <v>510</v>
      </c>
      <c r="K92" s="75" t="s">
        <v>511</v>
      </c>
      <c r="L92" s="28"/>
      <c r="M92" s="28">
        <v>325528</v>
      </c>
      <c r="N92" s="28">
        <f t="shared" si="20"/>
        <v>559697</v>
      </c>
      <c r="O92" s="28">
        <f t="shared" si="17"/>
        <v>3575857</v>
      </c>
      <c r="P92" s="33" t="s">
        <v>981</v>
      </c>
    </row>
    <row r="93" spans="1:16" ht="15.6" hidden="1" customHeight="1" x14ac:dyDescent="0.4">
      <c r="A93" s="1" t="str">
        <f t="shared" ref="A93:A125" si="21">B93&amp;C93</f>
        <v>53楽天銀行</v>
      </c>
      <c r="B93" s="1">
        <f>COUNTIF($C$3:C93,C93)</f>
        <v>53</v>
      </c>
      <c r="C93" s="29" t="s">
        <v>406</v>
      </c>
      <c r="D93" s="30">
        <f t="shared" si="1"/>
        <v>91</v>
      </c>
      <c r="E93" s="30">
        <v>2</v>
      </c>
      <c r="F93" s="30">
        <v>20</v>
      </c>
      <c r="G93" s="31">
        <v>44958</v>
      </c>
      <c r="H93" s="30" t="s">
        <v>394</v>
      </c>
      <c r="I93" s="32"/>
      <c r="J93" s="30" t="s">
        <v>399</v>
      </c>
      <c r="K93" s="48" t="s">
        <v>400</v>
      </c>
      <c r="L93" s="28"/>
      <c r="M93" s="28">
        <v>229</v>
      </c>
      <c r="N93" s="28">
        <f t="shared" si="20"/>
        <v>559468</v>
      </c>
      <c r="O93" s="28">
        <f t="shared" si="17"/>
        <v>3575628</v>
      </c>
      <c r="P93" s="33"/>
    </row>
    <row r="94" spans="1:16" ht="15.6" customHeight="1" x14ac:dyDescent="0.4">
      <c r="A94" s="1" t="str">
        <f t="shared" si="21"/>
        <v>54楽天銀行</v>
      </c>
      <c r="B94" s="1">
        <f>COUNTIF($C$3:C94,C94)</f>
        <v>54</v>
      </c>
      <c r="C94" s="29" t="s">
        <v>406</v>
      </c>
      <c r="D94" s="30">
        <f t="shared" si="1"/>
        <v>92</v>
      </c>
      <c r="E94" s="30">
        <v>2</v>
      </c>
      <c r="F94" s="30">
        <v>20</v>
      </c>
      <c r="G94" s="31">
        <v>44927</v>
      </c>
      <c r="H94" s="30" t="s">
        <v>422</v>
      </c>
      <c r="I94" s="32"/>
      <c r="J94" s="73" t="s">
        <v>512</v>
      </c>
      <c r="K94" s="75" t="s">
        <v>513</v>
      </c>
      <c r="L94" s="28"/>
      <c r="M94" s="28">
        <v>226205</v>
      </c>
      <c r="N94" s="28">
        <f t="shared" si="20"/>
        <v>333263</v>
      </c>
      <c r="O94" s="28">
        <f t="shared" si="17"/>
        <v>3349423</v>
      </c>
      <c r="P94" s="33" t="s">
        <v>982</v>
      </c>
    </row>
    <row r="95" spans="1:16" ht="15.6" hidden="1" customHeight="1" x14ac:dyDescent="0.4">
      <c r="A95" s="1" t="str">
        <f t="shared" si="21"/>
        <v>55楽天銀行</v>
      </c>
      <c r="B95" s="1">
        <f>COUNTIF($C$3:C95,C95)</f>
        <v>55</v>
      </c>
      <c r="C95" s="29" t="s">
        <v>406</v>
      </c>
      <c r="D95" s="30">
        <f t="shared" si="1"/>
        <v>93</v>
      </c>
      <c r="E95" s="30">
        <v>2</v>
      </c>
      <c r="F95" s="30">
        <v>20</v>
      </c>
      <c r="G95" s="31">
        <v>44958</v>
      </c>
      <c r="H95" s="30" t="s">
        <v>394</v>
      </c>
      <c r="I95" s="32"/>
      <c r="J95" s="30" t="s">
        <v>399</v>
      </c>
      <c r="K95" s="48" t="s">
        <v>400</v>
      </c>
      <c r="L95" s="28"/>
      <c r="M95" s="28">
        <v>52</v>
      </c>
      <c r="N95" s="28">
        <f t="shared" si="20"/>
        <v>333211</v>
      </c>
      <c r="O95" s="28">
        <f t="shared" ref="O95:O149" si="22">O94+L95-M95</f>
        <v>3349371</v>
      </c>
      <c r="P95" s="33"/>
    </row>
    <row r="96" spans="1:16" hidden="1" x14ac:dyDescent="0.4">
      <c r="A96" s="1" t="str">
        <f t="shared" si="21"/>
        <v>31みずほ銀行</v>
      </c>
      <c r="B96" s="1">
        <f>COUNTIF($C$3:C96,C96)</f>
        <v>31</v>
      </c>
      <c r="C96" s="29" t="s">
        <v>367</v>
      </c>
      <c r="D96" s="30">
        <f t="shared" si="1"/>
        <v>94</v>
      </c>
      <c r="E96" s="30">
        <v>2</v>
      </c>
      <c r="F96" s="30">
        <v>20</v>
      </c>
      <c r="G96" s="31"/>
      <c r="H96" s="30"/>
      <c r="I96" s="32"/>
      <c r="J96" s="30" t="s">
        <v>1270</v>
      </c>
      <c r="K96" s="78"/>
      <c r="L96" s="28">
        <v>12</v>
      </c>
      <c r="M96" s="28"/>
      <c r="N96" s="28">
        <f t="shared" si="20"/>
        <v>3022379</v>
      </c>
      <c r="O96" s="28">
        <f t="shared" si="22"/>
        <v>3349383</v>
      </c>
      <c r="P96" s="33"/>
    </row>
    <row r="97" spans="1:17" hidden="1" x14ac:dyDescent="0.4">
      <c r="A97" s="1" t="str">
        <f t="shared" si="21"/>
        <v>56楽天銀行</v>
      </c>
      <c r="B97" s="1">
        <f>COUNTIF($C$3:C97,C97)</f>
        <v>56</v>
      </c>
      <c r="C97" s="29" t="s">
        <v>406</v>
      </c>
      <c r="D97" s="30">
        <f t="shared" si="1"/>
        <v>95</v>
      </c>
      <c r="E97" s="30">
        <v>2</v>
      </c>
      <c r="F97" s="30">
        <v>24</v>
      </c>
      <c r="G97" s="31" t="s">
        <v>55</v>
      </c>
      <c r="H97" s="30" t="s">
        <v>413</v>
      </c>
      <c r="I97" s="32" t="s">
        <v>414</v>
      </c>
      <c r="J97" s="30" t="s">
        <v>514</v>
      </c>
      <c r="K97" s="48" t="s">
        <v>514</v>
      </c>
      <c r="L97" s="28">
        <v>19294960</v>
      </c>
      <c r="M97" s="28"/>
      <c r="N97" s="28">
        <f t="shared" si="20"/>
        <v>19628171</v>
      </c>
      <c r="O97" s="28">
        <f t="shared" si="22"/>
        <v>22644343</v>
      </c>
      <c r="P97" s="33" t="s">
        <v>55</v>
      </c>
    </row>
    <row r="98" spans="1:17" ht="16.5" hidden="1" x14ac:dyDescent="0.4">
      <c r="A98" s="1" t="str">
        <f t="shared" si="21"/>
        <v>57楽天銀行</v>
      </c>
      <c r="B98" s="1">
        <f>COUNTIF($C$3:C98,C98)</f>
        <v>57</v>
      </c>
      <c r="C98" s="29" t="s">
        <v>406</v>
      </c>
      <c r="D98" s="30">
        <f t="shared" si="1"/>
        <v>96</v>
      </c>
      <c r="E98" s="30">
        <v>2</v>
      </c>
      <c r="F98" s="30">
        <v>24</v>
      </c>
      <c r="G98" s="31">
        <v>44958</v>
      </c>
      <c r="H98" s="30" t="s">
        <v>394</v>
      </c>
      <c r="I98" s="32"/>
      <c r="J98" s="30" t="s">
        <v>399</v>
      </c>
      <c r="K98" s="48" t="s">
        <v>400</v>
      </c>
      <c r="L98" s="28"/>
      <c r="M98" s="28">
        <v>2000</v>
      </c>
      <c r="N98" s="28">
        <f t="shared" si="20"/>
        <v>19626171</v>
      </c>
      <c r="O98" s="28">
        <f t="shared" si="22"/>
        <v>22642343</v>
      </c>
      <c r="P98" s="33"/>
    </row>
    <row r="99" spans="1:17" x14ac:dyDescent="0.4">
      <c r="A99" s="1" t="str">
        <f t="shared" si="21"/>
        <v>32みずほ銀行</v>
      </c>
      <c r="B99" s="1">
        <f>COUNTIF($C$3:C99,C99)</f>
        <v>32</v>
      </c>
      <c r="C99" s="29" t="s">
        <v>367</v>
      </c>
      <c r="D99" s="30">
        <f t="shared" si="1"/>
        <v>97</v>
      </c>
      <c r="E99" s="30">
        <v>2</v>
      </c>
      <c r="F99" s="30">
        <v>24</v>
      </c>
      <c r="G99" s="31">
        <v>44927</v>
      </c>
      <c r="H99" s="30" t="s">
        <v>391</v>
      </c>
      <c r="I99" s="32" t="s">
        <v>392</v>
      </c>
      <c r="J99" s="30" t="s">
        <v>501</v>
      </c>
      <c r="L99" s="28">
        <v>40363285</v>
      </c>
      <c r="M99" s="28"/>
      <c r="N99" s="28">
        <f t="shared" si="20"/>
        <v>43385664</v>
      </c>
      <c r="O99" s="28">
        <f t="shared" si="22"/>
        <v>63005628</v>
      </c>
      <c r="P99" s="33" t="s">
        <v>55</v>
      </c>
    </row>
    <row r="100" spans="1:17" hidden="1" x14ac:dyDescent="0.4">
      <c r="A100" s="1" t="str">
        <f t="shared" si="21"/>
        <v>33みずほ銀行</v>
      </c>
      <c r="B100" s="1">
        <f>COUNTIF($C$3:C100,C100)</f>
        <v>33</v>
      </c>
      <c r="C100" s="29" t="s">
        <v>367</v>
      </c>
      <c r="D100" s="30">
        <f t="shared" si="1"/>
        <v>98</v>
      </c>
      <c r="E100" s="30">
        <v>2</v>
      </c>
      <c r="F100" s="30">
        <v>24</v>
      </c>
      <c r="G100" s="31">
        <v>44958</v>
      </c>
      <c r="H100" s="30" t="s">
        <v>394</v>
      </c>
      <c r="I100" s="32" t="s">
        <v>395</v>
      </c>
      <c r="J100" s="30" t="s">
        <v>396</v>
      </c>
      <c r="K100" s="48" t="s">
        <v>397</v>
      </c>
      <c r="L100" s="28"/>
      <c r="M100" s="28">
        <v>109284</v>
      </c>
      <c r="N100" s="28">
        <f t="shared" si="20"/>
        <v>43276380</v>
      </c>
      <c r="O100" s="28">
        <f t="shared" si="22"/>
        <v>62896344</v>
      </c>
      <c r="P100" s="33"/>
    </row>
    <row r="101" spans="1:17" ht="16.5" hidden="1" x14ac:dyDescent="0.4">
      <c r="A101" s="1" t="str">
        <f t="shared" si="21"/>
        <v>34みずほ銀行</v>
      </c>
      <c r="B101" s="1">
        <f>COUNTIF($C$3:C101,C101)</f>
        <v>34</v>
      </c>
      <c r="C101" s="29" t="s">
        <v>367</v>
      </c>
      <c r="D101" s="30">
        <f t="shared" si="1"/>
        <v>99</v>
      </c>
      <c r="E101" s="30">
        <v>2</v>
      </c>
      <c r="F101" s="30">
        <v>24</v>
      </c>
      <c r="G101" s="31">
        <v>44958</v>
      </c>
      <c r="H101" s="30" t="s">
        <v>394</v>
      </c>
      <c r="I101" s="32" t="s">
        <v>395</v>
      </c>
      <c r="J101" s="30" t="s">
        <v>399</v>
      </c>
      <c r="K101" s="48" t="s">
        <v>400</v>
      </c>
      <c r="L101" s="28"/>
      <c r="M101" s="28">
        <v>440</v>
      </c>
      <c r="N101" s="28">
        <f t="shared" si="20"/>
        <v>43275940</v>
      </c>
      <c r="O101" s="28">
        <f t="shared" si="22"/>
        <v>62895904</v>
      </c>
      <c r="P101" s="33"/>
    </row>
    <row r="102" spans="1:17" ht="16.5" hidden="1" x14ac:dyDescent="0.4">
      <c r="A102" s="1" t="str">
        <f t="shared" si="21"/>
        <v>35みずほ銀行</v>
      </c>
      <c r="B102" s="1">
        <f>COUNTIF($C$3:C102,C102)</f>
        <v>35</v>
      </c>
      <c r="C102" s="29" t="s">
        <v>367</v>
      </c>
      <c r="D102" s="30">
        <f t="shared" si="1"/>
        <v>100</v>
      </c>
      <c r="E102" s="30">
        <v>2</v>
      </c>
      <c r="F102" s="30">
        <v>24</v>
      </c>
      <c r="G102" s="31"/>
      <c r="H102" s="30"/>
      <c r="I102" s="32"/>
      <c r="J102" s="30" t="s">
        <v>402</v>
      </c>
      <c r="K102" s="48" t="s">
        <v>403</v>
      </c>
      <c r="L102" s="28"/>
      <c r="M102" s="28">
        <v>37000000</v>
      </c>
      <c r="N102" s="28">
        <f t="shared" si="20"/>
        <v>6275940</v>
      </c>
      <c r="O102" s="28">
        <f t="shared" si="22"/>
        <v>25895904</v>
      </c>
      <c r="P102" s="33"/>
    </row>
    <row r="103" spans="1:17" ht="16.5" hidden="1" x14ac:dyDescent="0.4">
      <c r="A103" s="1" t="str">
        <f t="shared" si="21"/>
        <v>36みずほ銀行</v>
      </c>
      <c r="B103" s="1">
        <f>COUNTIF($C$3:C103,C103)</f>
        <v>36</v>
      </c>
      <c r="C103" s="29" t="s">
        <v>367</v>
      </c>
      <c r="D103" s="30">
        <f t="shared" si="1"/>
        <v>101</v>
      </c>
      <c r="E103" s="30">
        <v>2</v>
      </c>
      <c r="F103" s="30">
        <v>24</v>
      </c>
      <c r="G103" s="31">
        <v>44958</v>
      </c>
      <c r="H103" s="30" t="s">
        <v>394</v>
      </c>
      <c r="I103" s="32" t="s">
        <v>367</v>
      </c>
      <c r="J103" s="30" t="s">
        <v>399</v>
      </c>
      <c r="K103" s="48" t="s">
        <v>405</v>
      </c>
      <c r="L103" s="28"/>
      <c r="M103" s="28">
        <v>880</v>
      </c>
      <c r="N103" s="28">
        <f t="shared" si="20"/>
        <v>6275060</v>
      </c>
      <c r="O103" s="28">
        <f t="shared" si="22"/>
        <v>25895024</v>
      </c>
      <c r="P103" s="33"/>
    </row>
    <row r="104" spans="1:17" ht="15.6" hidden="1" customHeight="1" x14ac:dyDescent="0.4">
      <c r="A104" s="1" t="str">
        <f t="shared" si="21"/>
        <v>58楽天銀行</v>
      </c>
      <c r="B104" s="1">
        <f>COUNTIF($C$3:C104,C104)</f>
        <v>58</v>
      </c>
      <c r="C104" s="29" t="s">
        <v>406</v>
      </c>
      <c r="D104" s="30">
        <f t="shared" si="1"/>
        <v>102</v>
      </c>
      <c r="E104" s="30">
        <v>2</v>
      </c>
      <c r="F104" s="30">
        <v>24</v>
      </c>
      <c r="G104" s="31"/>
      <c r="H104" s="30"/>
      <c r="I104" s="32"/>
      <c r="J104" s="30" t="s">
        <v>407</v>
      </c>
      <c r="L104" s="28">
        <v>37000000</v>
      </c>
      <c r="M104" s="28"/>
      <c r="N104" s="28">
        <f t="shared" si="20"/>
        <v>56626171</v>
      </c>
      <c r="O104" s="28">
        <f t="shared" si="22"/>
        <v>62895024</v>
      </c>
      <c r="P104" s="33" t="s">
        <v>55</v>
      </c>
    </row>
    <row r="105" spans="1:17" ht="15.6" hidden="1" customHeight="1" x14ac:dyDescent="0.4">
      <c r="A105" s="1" t="str">
        <f t="shared" si="21"/>
        <v>59楽天銀行</v>
      </c>
      <c r="B105" s="1">
        <f>COUNTIF($C$3:C105,C105)</f>
        <v>59</v>
      </c>
      <c r="C105" s="29" t="s">
        <v>406</v>
      </c>
      <c r="D105" s="30">
        <f t="shared" si="1"/>
        <v>103</v>
      </c>
      <c r="E105" s="30">
        <v>2</v>
      </c>
      <c r="F105" s="30">
        <v>24</v>
      </c>
      <c r="G105" s="31" t="s">
        <v>55</v>
      </c>
      <c r="H105" s="30" t="s">
        <v>490</v>
      </c>
      <c r="I105" s="32" t="s">
        <v>414</v>
      </c>
      <c r="J105" s="30" t="s">
        <v>967</v>
      </c>
      <c r="K105" s="71" t="s">
        <v>968</v>
      </c>
      <c r="L105" s="28"/>
      <c r="M105" s="28">
        <v>51485091</v>
      </c>
      <c r="N105" s="28">
        <f t="shared" si="20"/>
        <v>5141080</v>
      </c>
      <c r="O105" s="28">
        <f t="shared" si="22"/>
        <v>11409933</v>
      </c>
      <c r="P105" s="33" t="s">
        <v>986</v>
      </c>
    </row>
    <row r="106" spans="1:17" ht="16.5" hidden="1" x14ac:dyDescent="0.4">
      <c r="A106" s="1" t="str">
        <f t="shared" si="21"/>
        <v>60楽天銀行</v>
      </c>
      <c r="B106" s="1">
        <f>COUNTIF($C$3:C106,C106)</f>
        <v>60</v>
      </c>
      <c r="C106" s="29" t="s">
        <v>406</v>
      </c>
      <c r="D106" s="30">
        <f t="shared" si="1"/>
        <v>104</v>
      </c>
      <c r="E106" s="30">
        <v>2</v>
      </c>
      <c r="F106" s="30">
        <v>24</v>
      </c>
      <c r="G106" s="31">
        <v>44958</v>
      </c>
      <c r="H106" s="30" t="s">
        <v>394</v>
      </c>
      <c r="I106" s="32"/>
      <c r="J106" s="30" t="s">
        <v>399</v>
      </c>
      <c r="K106" s="48" t="s">
        <v>400</v>
      </c>
      <c r="L106" s="28"/>
      <c r="M106" s="28">
        <v>4500</v>
      </c>
      <c r="N106" s="28">
        <f t="shared" si="20"/>
        <v>5136580</v>
      </c>
      <c r="O106" s="28">
        <f t="shared" si="22"/>
        <v>11405433</v>
      </c>
      <c r="P106" s="33"/>
    </row>
    <row r="107" spans="1:17" ht="16.5" hidden="1" x14ac:dyDescent="0.4">
      <c r="A107" s="1" t="str">
        <f t="shared" si="21"/>
        <v>37みずほ銀行</v>
      </c>
      <c r="B107" s="1">
        <f>COUNTIF($C$3:C107,C107)</f>
        <v>37</v>
      </c>
      <c r="C107" s="29" t="s">
        <v>367</v>
      </c>
      <c r="D107" s="30">
        <f t="shared" si="1"/>
        <v>105</v>
      </c>
      <c r="E107" s="30">
        <v>2</v>
      </c>
      <c r="F107" s="30">
        <v>27</v>
      </c>
      <c r="G107" s="31"/>
      <c r="H107" s="30" t="s">
        <v>376</v>
      </c>
      <c r="I107" s="32" t="s">
        <v>377</v>
      </c>
      <c r="J107" s="30" t="s">
        <v>969</v>
      </c>
      <c r="K107" s="69" t="s">
        <v>970</v>
      </c>
      <c r="L107" s="28"/>
      <c r="M107" s="28">
        <v>2792600</v>
      </c>
      <c r="N107" s="28">
        <f t="shared" si="20"/>
        <v>3482460</v>
      </c>
      <c r="O107" s="28">
        <f t="shared" si="22"/>
        <v>8612833</v>
      </c>
      <c r="P107" s="33"/>
    </row>
    <row r="108" spans="1:17" ht="16.5" x14ac:dyDescent="0.4">
      <c r="A108" s="1" t="str">
        <f t="shared" si="21"/>
        <v>9東京スター銀行</v>
      </c>
      <c r="B108" s="1">
        <f>COUNTIF($C$3:C108,C108)</f>
        <v>9</v>
      </c>
      <c r="C108" s="29" t="s">
        <v>362</v>
      </c>
      <c r="D108" s="30">
        <f t="shared" si="1"/>
        <v>106</v>
      </c>
      <c r="E108" s="30">
        <v>2</v>
      </c>
      <c r="F108" s="30">
        <v>27</v>
      </c>
      <c r="G108" s="31">
        <v>44927</v>
      </c>
      <c r="H108" s="30" t="s">
        <v>454</v>
      </c>
      <c r="I108" s="32" t="s">
        <v>1037</v>
      </c>
      <c r="J108" s="30" t="s">
        <v>1039</v>
      </c>
      <c r="K108" s="48" t="s">
        <v>1038</v>
      </c>
      <c r="L108" s="28"/>
      <c r="M108" s="28">
        <v>4958</v>
      </c>
      <c r="N108" s="28">
        <f t="shared" si="20"/>
        <v>35929</v>
      </c>
      <c r="O108" s="28">
        <f t="shared" si="22"/>
        <v>8607875</v>
      </c>
      <c r="P108" s="33"/>
    </row>
    <row r="109" spans="1:17" ht="16.5" x14ac:dyDescent="0.4">
      <c r="A109" s="1" t="str">
        <f t="shared" si="21"/>
        <v>10東京スター銀行</v>
      </c>
      <c r="B109" s="1">
        <f>COUNTIF($C$3:C109,C109)</f>
        <v>10</v>
      </c>
      <c r="C109" s="29" t="s">
        <v>362</v>
      </c>
      <c r="D109" s="30">
        <f t="shared" si="1"/>
        <v>107</v>
      </c>
      <c r="E109" s="30">
        <v>2</v>
      </c>
      <c r="F109" s="30">
        <v>27</v>
      </c>
      <c r="G109" s="31">
        <v>44927</v>
      </c>
      <c r="H109" s="30" t="s">
        <v>118</v>
      </c>
      <c r="I109" s="32" t="s">
        <v>443</v>
      </c>
      <c r="J109" s="30" t="s">
        <v>956</v>
      </c>
      <c r="K109" s="48" t="s">
        <v>960</v>
      </c>
      <c r="L109" s="28"/>
      <c r="M109" s="28">
        <v>1320</v>
      </c>
      <c r="N109" s="28">
        <f t="shared" si="20"/>
        <v>34609</v>
      </c>
      <c r="O109" s="28">
        <f t="shared" si="22"/>
        <v>8606555</v>
      </c>
      <c r="P109" s="33"/>
    </row>
    <row r="110" spans="1:17" ht="16.5" x14ac:dyDescent="0.4">
      <c r="A110" s="1" t="str">
        <f t="shared" si="21"/>
        <v>11東京スター銀行</v>
      </c>
      <c r="B110" s="1">
        <f>COUNTIF($C$3:C110,C110)</f>
        <v>11</v>
      </c>
      <c r="C110" s="29" t="s">
        <v>362</v>
      </c>
      <c r="D110" s="30">
        <f t="shared" si="1"/>
        <v>108</v>
      </c>
      <c r="E110" s="36">
        <v>2</v>
      </c>
      <c r="F110" s="36">
        <v>27</v>
      </c>
      <c r="G110" s="31">
        <v>44927</v>
      </c>
      <c r="H110" s="30" t="s">
        <v>438</v>
      </c>
      <c r="I110" s="32" t="s">
        <v>447</v>
      </c>
      <c r="J110" s="30" t="s">
        <v>957</v>
      </c>
      <c r="K110" s="48" t="s">
        <v>961</v>
      </c>
      <c r="L110" s="28"/>
      <c r="M110" s="28">
        <v>14036</v>
      </c>
      <c r="N110" s="28">
        <f t="shared" si="20"/>
        <v>20573</v>
      </c>
      <c r="O110" s="28">
        <f t="shared" si="22"/>
        <v>8592519</v>
      </c>
      <c r="P110" s="33"/>
      <c r="Q110" s="1">
        <v>1</v>
      </c>
    </row>
    <row r="111" spans="1:17" ht="16.5" x14ac:dyDescent="0.4">
      <c r="A111" s="1" t="str">
        <f t="shared" si="21"/>
        <v>12東京スター銀行</v>
      </c>
      <c r="B111" s="1">
        <f>COUNTIF($C$3:C111,C111)</f>
        <v>12</v>
      </c>
      <c r="C111" s="29" t="s">
        <v>362</v>
      </c>
      <c r="D111" s="30">
        <f t="shared" si="1"/>
        <v>109</v>
      </c>
      <c r="E111" s="30">
        <v>2</v>
      </c>
      <c r="F111" s="30">
        <v>27</v>
      </c>
      <c r="G111" s="31">
        <v>44927</v>
      </c>
      <c r="H111" s="30" t="s">
        <v>438</v>
      </c>
      <c r="I111" s="32" t="s">
        <v>439</v>
      </c>
      <c r="J111" s="30" t="s">
        <v>958</v>
      </c>
      <c r="K111" s="48" t="s">
        <v>959</v>
      </c>
      <c r="L111" s="28"/>
      <c r="M111" s="28">
        <v>11870</v>
      </c>
      <c r="N111" s="28">
        <f t="shared" si="20"/>
        <v>8703</v>
      </c>
      <c r="O111" s="28">
        <f t="shared" si="22"/>
        <v>8580649</v>
      </c>
      <c r="P111" s="33"/>
      <c r="Q111" s="1">
        <v>1</v>
      </c>
    </row>
    <row r="112" spans="1:17" ht="16.5" x14ac:dyDescent="0.4">
      <c r="A112" s="1" t="str">
        <f t="shared" si="21"/>
        <v>13東京スター銀行</v>
      </c>
      <c r="B112" s="1">
        <f>COUNTIF($C$3:C112,C112)</f>
        <v>13</v>
      </c>
      <c r="C112" s="29" t="s">
        <v>362</v>
      </c>
      <c r="D112" s="30">
        <f t="shared" si="1"/>
        <v>110</v>
      </c>
      <c r="E112" s="30">
        <v>2</v>
      </c>
      <c r="F112" s="30">
        <v>28</v>
      </c>
      <c r="G112" s="31">
        <v>44927</v>
      </c>
      <c r="H112" s="30" t="s">
        <v>118</v>
      </c>
      <c r="I112" s="32" t="s">
        <v>363</v>
      </c>
      <c r="J112" s="30" t="s">
        <v>1277</v>
      </c>
      <c r="K112" s="48" t="s">
        <v>1278</v>
      </c>
      <c r="L112" s="28"/>
      <c r="M112" s="28">
        <v>7873</v>
      </c>
      <c r="N112" s="28">
        <f t="shared" si="20"/>
        <v>830</v>
      </c>
      <c r="O112" s="28">
        <f t="shared" si="22"/>
        <v>8572776</v>
      </c>
      <c r="P112" s="33" t="s">
        <v>453</v>
      </c>
    </row>
    <row r="113" spans="1:16" ht="16.5" x14ac:dyDescent="0.4">
      <c r="A113" s="1" t="str">
        <f t="shared" si="21"/>
        <v>38みずほ銀行</v>
      </c>
      <c r="B113" s="1">
        <f>COUNTIF($C$3:C113,C113)</f>
        <v>38</v>
      </c>
      <c r="C113" s="29" t="s">
        <v>367</v>
      </c>
      <c r="D113" s="30">
        <f t="shared" si="1"/>
        <v>111</v>
      </c>
      <c r="E113" s="30">
        <v>2</v>
      </c>
      <c r="F113" s="30">
        <v>28</v>
      </c>
      <c r="G113" s="31">
        <v>44927</v>
      </c>
      <c r="H113" s="30" t="s">
        <v>391</v>
      </c>
      <c r="I113" s="32" t="s">
        <v>392</v>
      </c>
      <c r="J113" s="30" t="s">
        <v>1271</v>
      </c>
      <c r="K113" s="78" t="s">
        <v>1272</v>
      </c>
      <c r="L113" s="28">
        <v>2800</v>
      </c>
      <c r="M113" s="28"/>
      <c r="N113" s="28">
        <f t="shared" si="20"/>
        <v>3485260</v>
      </c>
      <c r="O113" s="28">
        <f t="shared" si="22"/>
        <v>8575576</v>
      </c>
      <c r="P113" s="33" t="s">
        <v>55</v>
      </c>
    </row>
    <row r="114" spans="1:16" ht="16.5" x14ac:dyDescent="0.4">
      <c r="A114" s="1" t="str">
        <f t="shared" si="21"/>
        <v>39みずほ銀行</v>
      </c>
      <c r="B114" s="1">
        <f>COUNTIF($C$3:C114,C114)</f>
        <v>39</v>
      </c>
      <c r="C114" s="29" t="s">
        <v>367</v>
      </c>
      <c r="D114" s="30">
        <f t="shared" si="1"/>
        <v>112</v>
      </c>
      <c r="E114" s="30">
        <v>2</v>
      </c>
      <c r="F114" s="30">
        <v>28</v>
      </c>
      <c r="G114" s="31">
        <v>44927</v>
      </c>
      <c r="H114" s="30" t="s">
        <v>368</v>
      </c>
      <c r="I114" s="32" t="s">
        <v>55</v>
      </c>
      <c r="J114" s="30" t="s">
        <v>515</v>
      </c>
      <c r="K114" s="75" t="s">
        <v>516</v>
      </c>
      <c r="L114" s="28"/>
      <c r="M114" s="28">
        <v>706417</v>
      </c>
      <c r="N114" s="28">
        <f t="shared" ref="N114:N145" si="23">VLOOKUP(B114-1&amp;C114,A:N,14,FALSE)+L114-M114</f>
        <v>2778843</v>
      </c>
      <c r="O114" s="28">
        <f t="shared" si="22"/>
        <v>7869159</v>
      </c>
      <c r="P114" s="33"/>
    </row>
    <row r="115" spans="1:16" ht="16.5" x14ac:dyDescent="0.4">
      <c r="A115" s="1" t="str">
        <f t="shared" si="21"/>
        <v>40みずほ銀行</v>
      </c>
      <c r="B115" s="1">
        <f>COUNTIF($C$3:C115,C115)</f>
        <v>40</v>
      </c>
      <c r="C115" s="29" t="s">
        <v>367</v>
      </c>
      <c r="D115" s="30">
        <f t="shared" si="1"/>
        <v>113</v>
      </c>
      <c r="E115" s="30">
        <v>2</v>
      </c>
      <c r="F115" s="30">
        <v>28</v>
      </c>
      <c r="G115" s="31">
        <v>44927</v>
      </c>
      <c r="H115" s="30" t="s">
        <v>391</v>
      </c>
      <c r="I115" s="32" t="s">
        <v>392</v>
      </c>
      <c r="J115" s="30" t="s">
        <v>1271</v>
      </c>
      <c r="K115" s="78" t="s">
        <v>1272</v>
      </c>
      <c r="L115" s="28">
        <v>8470</v>
      </c>
      <c r="M115" s="28"/>
      <c r="N115" s="28">
        <f t="shared" si="23"/>
        <v>2787313</v>
      </c>
      <c r="O115" s="28">
        <f t="shared" si="22"/>
        <v>7877629</v>
      </c>
      <c r="P115" s="33" t="s">
        <v>55</v>
      </c>
    </row>
    <row r="116" spans="1:16" x14ac:dyDescent="0.4">
      <c r="A116" s="1" t="str">
        <f t="shared" si="21"/>
        <v>41みずほ銀行</v>
      </c>
      <c r="B116" s="1">
        <f>COUNTIF($C$3:C116,C116)</f>
        <v>41</v>
      </c>
      <c r="C116" s="29" t="s">
        <v>367</v>
      </c>
      <c r="D116" s="30">
        <f t="shared" si="1"/>
        <v>114</v>
      </c>
      <c r="E116" s="30">
        <v>2</v>
      </c>
      <c r="F116" s="30">
        <v>28</v>
      </c>
      <c r="G116" s="31">
        <v>44927</v>
      </c>
      <c r="H116" s="30" t="s">
        <v>391</v>
      </c>
      <c r="I116" s="32" t="s">
        <v>1273</v>
      </c>
      <c r="J116" s="30" t="s">
        <v>1274</v>
      </c>
      <c r="K116" s="78" t="s">
        <v>1275</v>
      </c>
      <c r="L116" s="28">
        <v>15235</v>
      </c>
      <c r="M116" s="28"/>
      <c r="N116" s="28">
        <f t="shared" si="23"/>
        <v>2802548</v>
      </c>
      <c r="O116" s="28">
        <f t="shared" si="22"/>
        <v>7892864</v>
      </c>
      <c r="P116" s="33" t="s">
        <v>55</v>
      </c>
    </row>
    <row r="117" spans="1:16" ht="15.6" hidden="1" customHeight="1" x14ac:dyDescent="0.4">
      <c r="A117" s="1" t="str">
        <f t="shared" si="21"/>
        <v>61楽天銀行</v>
      </c>
      <c r="B117" s="1">
        <f>COUNTIF($C$3:C117,C117)</f>
        <v>61</v>
      </c>
      <c r="C117" s="29" t="s">
        <v>406</v>
      </c>
      <c r="D117" s="30">
        <f t="shared" si="1"/>
        <v>115</v>
      </c>
      <c r="E117" s="30">
        <v>2</v>
      </c>
      <c r="F117" s="30">
        <v>28</v>
      </c>
      <c r="G117" s="31">
        <v>44986</v>
      </c>
      <c r="H117" s="30" t="s">
        <v>205</v>
      </c>
      <c r="I117" s="32" t="s">
        <v>486</v>
      </c>
      <c r="J117" s="73" t="s">
        <v>517</v>
      </c>
      <c r="K117" s="48" t="s">
        <v>518</v>
      </c>
      <c r="L117" s="28"/>
      <c r="M117" s="28">
        <v>255000</v>
      </c>
      <c r="N117" s="28">
        <f t="shared" si="23"/>
        <v>4881580</v>
      </c>
      <c r="O117" s="28">
        <f t="shared" si="22"/>
        <v>7637864</v>
      </c>
      <c r="P117" s="33" t="s">
        <v>983</v>
      </c>
    </row>
    <row r="118" spans="1:16" ht="16.5" hidden="1" x14ac:dyDescent="0.4">
      <c r="A118" s="1" t="str">
        <f t="shared" si="21"/>
        <v>62楽天銀行</v>
      </c>
      <c r="B118" s="1">
        <f>COUNTIF($C$3:C118,C118)</f>
        <v>62</v>
      </c>
      <c r="C118" s="29" t="s">
        <v>406</v>
      </c>
      <c r="D118" s="30">
        <f t="shared" si="1"/>
        <v>116</v>
      </c>
      <c r="E118" s="30">
        <v>2</v>
      </c>
      <c r="F118" s="30">
        <v>28</v>
      </c>
      <c r="G118" s="31">
        <v>44958</v>
      </c>
      <c r="H118" s="30" t="s">
        <v>394</v>
      </c>
      <c r="I118" s="32"/>
      <c r="J118" s="30" t="s">
        <v>399</v>
      </c>
      <c r="K118" s="48" t="s">
        <v>400</v>
      </c>
      <c r="L118" s="28"/>
      <c r="M118" s="28">
        <v>229</v>
      </c>
      <c r="N118" s="28">
        <f t="shared" si="23"/>
        <v>4881351</v>
      </c>
      <c r="O118" s="28">
        <f t="shared" si="22"/>
        <v>7637635</v>
      </c>
      <c r="P118" s="33"/>
    </row>
    <row r="119" spans="1:16" x14ac:dyDescent="0.4">
      <c r="A119" s="1" t="str">
        <f t="shared" si="21"/>
        <v>63楽天銀行</v>
      </c>
      <c r="B119" s="1">
        <f>COUNTIF($C$3:C119,C119)</f>
        <v>63</v>
      </c>
      <c r="C119" s="29" t="s">
        <v>406</v>
      </c>
      <c r="D119" s="30">
        <f t="shared" si="1"/>
        <v>117</v>
      </c>
      <c r="E119" s="30">
        <v>2</v>
      </c>
      <c r="F119" s="30">
        <v>28</v>
      </c>
      <c r="G119" s="31">
        <v>44927</v>
      </c>
      <c r="H119" s="30" t="s">
        <v>394</v>
      </c>
      <c r="I119" s="32" t="s">
        <v>478</v>
      </c>
      <c r="J119" s="30" t="s">
        <v>519</v>
      </c>
      <c r="K119" s="48" t="s">
        <v>520</v>
      </c>
      <c r="L119" s="28"/>
      <c r="M119" s="28">
        <v>175959</v>
      </c>
      <c r="N119" s="28">
        <f t="shared" si="23"/>
        <v>4705392</v>
      </c>
      <c r="O119" s="28">
        <f t="shared" si="22"/>
        <v>7461676</v>
      </c>
      <c r="P119" s="33" t="s">
        <v>984</v>
      </c>
    </row>
    <row r="120" spans="1:16" ht="16.5" hidden="1" x14ac:dyDescent="0.4">
      <c r="A120" s="1" t="str">
        <f t="shared" si="21"/>
        <v>64楽天銀行</v>
      </c>
      <c r="B120" s="1">
        <f>COUNTIF($C$3:C120,C120)</f>
        <v>64</v>
      </c>
      <c r="C120" s="29" t="s">
        <v>406</v>
      </c>
      <c r="D120" s="30">
        <f t="shared" si="1"/>
        <v>118</v>
      </c>
      <c r="E120" s="30">
        <v>2</v>
      </c>
      <c r="F120" s="30">
        <v>28</v>
      </c>
      <c r="G120" s="31">
        <v>44958</v>
      </c>
      <c r="H120" s="30" t="s">
        <v>394</v>
      </c>
      <c r="I120" s="32"/>
      <c r="J120" s="30" t="s">
        <v>399</v>
      </c>
      <c r="K120" s="48" t="s">
        <v>400</v>
      </c>
      <c r="L120" s="28"/>
      <c r="M120" s="28">
        <v>229</v>
      </c>
      <c r="N120" s="28">
        <f t="shared" si="23"/>
        <v>4705163</v>
      </c>
      <c r="O120" s="28">
        <f t="shared" si="22"/>
        <v>7461447</v>
      </c>
      <c r="P120" s="33"/>
    </row>
    <row r="121" spans="1:16" ht="16.5" x14ac:dyDescent="0.4">
      <c r="A121" s="1" t="str">
        <f t="shared" si="21"/>
        <v>65楽天銀行</v>
      </c>
      <c r="B121" s="1">
        <f>COUNTIF($C$3:C121,C121)</f>
        <v>65</v>
      </c>
      <c r="C121" s="29" t="s">
        <v>406</v>
      </c>
      <c r="D121" s="30">
        <f t="shared" si="1"/>
        <v>119</v>
      </c>
      <c r="E121" s="30">
        <v>2</v>
      </c>
      <c r="F121" s="30">
        <v>28</v>
      </c>
      <c r="G121" s="31">
        <v>44927</v>
      </c>
      <c r="H121" s="30" t="s">
        <v>170</v>
      </c>
      <c r="I121" s="32" t="s">
        <v>521</v>
      </c>
      <c r="J121" s="30" t="s">
        <v>522</v>
      </c>
      <c r="K121" s="48" t="s">
        <v>523</v>
      </c>
      <c r="L121" s="28"/>
      <c r="M121" s="28">
        <v>78844</v>
      </c>
      <c r="N121" s="28">
        <f t="shared" si="23"/>
        <v>4626319</v>
      </c>
      <c r="O121" s="28">
        <f t="shared" si="22"/>
        <v>7382603</v>
      </c>
      <c r="P121" s="33" t="s">
        <v>987</v>
      </c>
    </row>
    <row r="122" spans="1:16" ht="16.5" hidden="1" x14ac:dyDescent="0.4">
      <c r="A122" s="1" t="str">
        <f t="shared" si="21"/>
        <v>66楽天銀行</v>
      </c>
      <c r="B122" s="1">
        <f>COUNTIF($C$3:C122,C122)</f>
        <v>66</v>
      </c>
      <c r="C122" s="29" t="s">
        <v>406</v>
      </c>
      <c r="D122" s="30">
        <f t="shared" si="1"/>
        <v>120</v>
      </c>
      <c r="E122" s="30">
        <v>2</v>
      </c>
      <c r="F122" s="30">
        <v>28</v>
      </c>
      <c r="G122" s="31">
        <v>44958</v>
      </c>
      <c r="H122" s="30" t="s">
        <v>394</v>
      </c>
      <c r="I122" s="32"/>
      <c r="J122" s="30" t="s">
        <v>399</v>
      </c>
      <c r="K122" s="48" t="s">
        <v>400</v>
      </c>
      <c r="L122" s="28"/>
      <c r="M122" s="28">
        <v>229</v>
      </c>
      <c r="N122" s="28">
        <f t="shared" si="23"/>
        <v>4626090</v>
      </c>
      <c r="O122" s="28">
        <f t="shared" si="22"/>
        <v>7382374</v>
      </c>
      <c r="P122" s="33"/>
    </row>
    <row r="123" spans="1:16" ht="16.5" hidden="1" x14ac:dyDescent="0.4">
      <c r="A123" s="1" t="str">
        <f t="shared" si="21"/>
        <v>67楽天銀行</v>
      </c>
      <c r="B123" s="1">
        <f>COUNTIF($C$3:C123,C123)</f>
        <v>67</v>
      </c>
      <c r="C123" s="29" t="s">
        <v>406</v>
      </c>
      <c r="D123" s="30">
        <f t="shared" si="1"/>
        <v>121</v>
      </c>
      <c r="E123" s="30">
        <v>2</v>
      </c>
      <c r="F123" s="30">
        <v>28</v>
      </c>
      <c r="G123" s="31">
        <v>44896</v>
      </c>
      <c r="H123" s="30" t="s">
        <v>106</v>
      </c>
      <c r="I123" s="32" t="s">
        <v>524</v>
      </c>
      <c r="J123" s="30" t="s">
        <v>525</v>
      </c>
      <c r="K123" s="48" t="s">
        <v>1306</v>
      </c>
      <c r="L123" s="28"/>
      <c r="M123" s="28">
        <v>187017</v>
      </c>
      <c r="N123" s="28">
        <f t="shared" si="23"/>
        <v>4439073</v>
      </c>
      <c r="O123" s="28">
        <f t="shared" si="22"/>
        <v>7195357</v>
      </c>
      <c r="P123" s="33" t="s">
        <v>988</v>
      </c>
    </row>
    <row r="124" spans="1:16" ht="16.5" hidden="1" x14ac:dyDescent="0.4">
      <c r="A124" s="1" t="str">
        <f t="shared" si="21"/>
        <v>68楽天銀行</v>
      </c>
      <c r="B124" s="1">
        <f>COUNTIF($C$3:C124,C124)</f>
        <v>68</v>
      </c>
      <c r="C124" s="29" t="s">
        <v>406</v>
      </c>
      <c r="D124" s="30">
        <f t="shared" si="1"/>
        <v>122</v>
      </c>
      <c r="E124" s="30">
        <v>2</v>
      </c>
      <c r="F124" s="30">
        <v>28</v>
      </c>
      <c r="G124" s="31">
        <v>44958</v>
      </c>
      <c r="H124" s="30" t="s">
        <v>394</v>
      </c>
      <c r="I124" s="32"/>
      <c r="J124" s="30" t="s">
        <v>399</v>
      </c>
      <c r="K124" s="48" t="s">
        <v>400</v>
      </c>
      <c r="L124" s="28"/>
      <c r="M124" s="28">
        <v>229</v>
      </c>
      <c r="N124" s="28">
        <f t="shared" si="23"/>
        <v>4438844</v>
      </c>
      <c r="O124" s="28">
        <f t="shared" si="22"/>
        <v>7195128</v>
      </c>
      <c r="P124" s="33"/>
    </row>
    <row r="125" spans="1:16" ht="16.5" hidden="1" x14ac:dyDescent="0.4">
      <c r="A125" s="1" t="str">
        <f t="shared" si="21"/>
        <v>69楽天銀行</v>
      </c>
      <c r="B125" s="1">
        <f>COUNTIF($C$3:C125,C125)</f>
        <v>69</v>
      </c>
      <c r="C125" s="29" t="s">
        <v>406</v>
      </c>
      <c r="D125" s="30">
        <f t="shared" si="1"/>
        <v>123</v>
      </c>
      <c r="E125" s="30">
        <v>2</v>
      </c>
      <c r="F125" s="30">
        <v>28</v>
      </c>
      <c r="G125" s="31">
        <v>44896</v>
      </c>
      <c r="H125" s="30" t="s">
        <v>106</v>
      </c>
      <c r="I125" s="32" t="s">
        <v>1053</v>
      </c>
      <c r="J125" s="30" t="s">
        <v>526</v>
      </c>
      <c r="K125" s="48" t="s">
        <v>527</v>
      </c>
      <c r="L125" s="28"/>
      <c r="M125" s="28">
        <f>676900+851560</f>
        <v>1528460</v>
      </c>
      <c r="N125" s="28">
        <f t="shared" si="23"/>
        <v>2910384</v>
      </c>
      <c r="O125" s="28">
        <f t="shared" si="22"/>
        <v>5666668</v>
      </c>
      <c r="P125" s="33" t="s">
        <v>989</v>
      </c>
    </row>
    <row r="126" spans="1:16" ht="16.5" hidden="1" x14ac:dyDescent="0.4">
      <c r="A126" s="1" t="str">
        <f t="shared" ref="A126:A144" si="24">B126&amp;C126</f>
        <v>70楽天銀行</v>
      </c>
      <c r="B126" s="1">
        <f>COUNTIF($C$3:C126,C126)</f>
        <v>70</v>
      </c>
      <c r="C126" s="29" t="s">
        <v>406</v>
      </c>
      <c r="D126" s="30">
        <f t="shared" si="1"/>
        <v>124</v>
      </c>
      <c r="E126" s="30">
        <v>2</v>
      </c>
      <c r="F126" s="30">
        <v>28</v>
      </c>
      <c r="G126" s="31">
        <v>44896</v>
      </c>
      <c r="H126" s="30" t="s">
        <v>106</v>
      </c>
      <c r="I126" s="32" t="s">
        <v>1053</v>
      </c>
      <c r="J126" s="30" t="s">
        <v>528</v>
      </c>
      <c r="K126" s="48" t="s">
        <v>527</v>
      </c>
      <c r="L126" s="28"/>
      <c r="M126" s="28">
        <v>1609842</v>
      </c>
      <c r="N126" s="28">
        <f t="shared" si="23"/>
        <v>1300542</v>
      </c>
      <c r="O126" s="28">
        <f t="shared" si="22"/>
        <v>4056826</v>
      </c>
      <c r="P126" s="33" t="s">
        <v>989</v>
      </c>
    </row>
    <row r="127" spans="1:16" ht="16.5" hidden="1" x14ac:dyDescent="0.4">
      <c r="A127" s="1" t="str">
        <f t="shared" si="24"/>
        <v>71楽天銀行</v>
      </c>
      <c r="B127" s="1">
        <f>COUNTIF($C$3:C127,C127)</f>
        <v>71</v>
      </c>
      <c r="C127" s="29" t="s">
        <v>406</v>
      </c>
      <c r="D127" s="30">
        <f t="shared" si="1"/>
        <v>125</v>
      </c>
      <c r="E127" s="30">
        <v>2</v>
      </c>
      <c r="F127" s="30">
        <v>28</v>
      </c>
      <c r="G127" s="31">
        <v>44958</v>
      </c>
      <c r="H127" s="30" t="s">
        <v>394</v>
      </c>
      <c r="I127" s="32"/>
      <c r="J127" s="30" t="s">
        <v>399</v>
      </c>
      <c r="K127" s="48" t="s">
        <v>400</v>
      </c>
      <c r="L127" s="28"/>
      <c r="M127" s="28">
        <v>229</v>
      </c>
      <c r="N127" s="28">
        <f t="shared" si="23"/>
        <v>1300313</v>
      </c>
      <c r="O127" s="28">
        <f t="shared" si="22"/>
        <v>4056597</v>
      </c>
      <c r="P127" s="33"/>
    </row>
    <row r="128" spans="1:16" hidden="1" x14ac:dyDescent="0.4">
      <c r="A128" s="1" t="str">
        <f t="shared" si="24"/>
        <v>72楽天銀行</v>
      </c>
      <c r="B128" s="1">
        <f>COUNTIF($C$3:C128,C128)</f>
        <v>72</v>
      </c>
      <c r="C128" s="29" t="s">
        <v>406</v>
      </c>
      <c r="D128" s="30">
        <f t="shared" si="1"/>
        <v>126</v>
      </c>
      <c r="E128" s="30">
        <v>2</v>
      </c>
      <c r="F128" s="30">
        <v>28</v>
      </c>
      <c r="G128" s="31">
        <v>44958</v>
      </c>
      <c r="H128" s="30" t="s">
        <v>394</v>
      </c>
      <c r="I128" s="32" t="s">
        <v>408</v>
      </c>
      <c r="J128" s="30" t="s">
        <v>529</v>
      </c>
      <c r="K128" s="48" t="s">
        <v>530</v>
      </c>
      <c r="L128" s="28"/>
      <c r="M128" s="28">
        <v>462000</v>
      </c>
      <c r="N128" s="28">
        <f t="shared" si="23"/>
        <v>838313</v>
      </c>
      <c r="O128" s="28">
        <f t="shared" si="22"/>
        <v>3594597</v>
      </c>
      <c r="P128" s="33" t="s">
        <v>990</v>
      </c>
    </row>
    <row r="129" spans="1:16" ht="16.5" hidden="1" x14ac:dyDescent="0.4">
      <c r="A129" s="1" t="str">
        <f t="shared" si="24"/>
        <v>73楽天銀行</v>
      </c>
      <c r="B129" s="1">
        <f>COUNTIF($C$3:C129,C129)</f>
        <v>73</v>
      </c>
      <c r="C129" s="29" t="s">
        <v>406</v>
      </c>
      <c r="D129" s="30">
        <f t="shared" si="1"/>
        <v>127</v>
      </c>
      <c r="E129" s="30">
        <v>2</v>
      </c>
      <c r="F129" s="30">
        <v>28</v>
      </c>
      <c r="G129" s="31">
        <v>44958</v>
      </c>
      <c r="H129" s="30" t="s">
        <v>394</v>
      </c>
      <c r="I129" s="32"/>
      <c r="J129" s="30" t="s">
        <v>399</v>
      </c>
      <c r="K129" s="48" t="s">
        <v>400</v>
      </c>
      <c r="L129" s="28"/>
      <c r="M129" s="28">
        <v>229</v>
      </c>
      <c r="N129" s="28">
        <f t="shared" si="23"/>
        <v>838084</v>
      </c>
      <c r="O129" s="28">
        <f t="shared" si="22"/>
        <v>3594368</v>
      </c>
      <c r="P129" s="33"/>
    </row>
    <row r="130" spans="1:16" ht="16.5" x14ac:dyDescent="0.4">
      <c r="A130" s="1" t="str">
        <f t="shared" si="24"/>
        <v>74楽天銀行</v>
      </c>
      <c r="B130" s="1">
        <f>COUNTIF($C$3:C130,C130)</f>
        <v>74</v>
      </c>
      <c r="C130" s="29" t="s">
        <v>406</v>
      </c>
      <c r="D130" s="30">
        <f t="shared" si="1"/>
        <v>128</v>
      </c>
      <c r="E130" s="30">
        <v>2</v>
      </c>
      <c r="F130" s="30">
        <v>28</v>
      </c>
      <c r="G130" s="31">
        <v>44927</v>
      </c>
      <c r="H130" s="30" t="s">
        <v>106</v>
      </c>
      <c r="I130" s="32" t="s">
        <v>482</v>
      </c>
      <c r="J130" s="30" t="s">
        <v>531</v>
      </c>
      <c r="K130" s="48" t="s">
        <v>532</v>
      </c>
      <c r="L130" s="28"/>
      <c r="M130" s="28">
        <v>41587</v>
      </c>
      <c r="N130" s="28">
        <f t="shared" si="23"/>
        <v>796497</v>
      </c>
      <c r="O130" s="28">
        <f t="shared" si="22"/>
        <v>3552781</v>
      </c>
      <c r="P130" s="33" t="s">
        <v>991</v>
      </c>
    </row>
    <row r="131" spans="1:16" ht="16.5" hidden="1" x14ac:dyDescent="0.4">
      <c r="A131" s="1" t="str">
        <f t="shared" si="24"/>
        <v>75楽天銀行</v>
      </c>
      <c r="B131" s="1">
        <f>COUNTIF($C$3:C131,C131)</f>
        <v>75</v>
      </c>
      <c r="C131" s="29" t="s">
        <v>406</v>
      </c>
      <c r="D131" s="30">
        <f t="shared" si="1"/>
        <v>129</v>
      </c>
      <c r="E131" s="30">
        <v>2</v>
      </c>
      <c r="F131" s="30">
        <v>28</v>
      </c>
      <c r="G131" s="31">
        <v>44958</v>
      </c>
      <c r="H131" s="30" t="s">
        <v>394</v>
      </c>
      <c r="I131" s="32"/>
      <c r="J131" s="30" t="s">
        <v>399</v>
      </c>
      <c r="K131" s="48" t="s">
        <v>400</v>
      </c>
      <c r="L131" s="28"/>
      <c r="M131" s="28">
        <v>229</v>
      </c>
      <c r="N131" s="28">
        <f t="shared" si="23"/>
        <v>796268</v>
      </c>
      <c r="O131" s="28">
        <f t="shared" si="22"/>
        <v>3552552</v>
      </c>
      <c r="P131" s="33"/>
    </row>
    <row r="132" spans="1:16" ht="15.6" hidden="1" customHeight="1" x14ac:dyDescent="0.4">
      <c r="A132" s="1" t="str">
        <f t="shared" si="24"/>
        <v>42みずほ銀行</v>
      </c>
      <c r="B132" s="1">
        <f>COUNTIF($C$3:C132,C132)</f>
        <v>42</v>
      </c>
      <c r="C132" s="29" t="s">
        <v>367</v>
      </c>
      <c r="D132" s="30">
        <f t="shared" si="1"/>
        <v>130</v>
      </c>
      <c r="E132" s="30">
        <v>3</v>
      </c>
      <c r="F132" s="30">
        <v>2</v>
      </c>
      <c r="G132" s="31">
        <v>44986</v>
      </c>
      <c r="H132" s="30"/>
      <c r="I132" s="32"/>
      <c r="J132" s="30" t="s">
        <v>372</v>
      </c>
      <c r="K132" s="48" t="s">
        <v>373</v>
      </c>
      <c r="L132" s="28"/>
      <c r="M132" s="28">
        <v>200000</v>
      </c>
      <c r="N132" s="28">
        <f t="shared" si="23"/>
        <v>2602548</v>
      </c>
      <c r="O132" s="28">
        <f t="shared" si="22"/>
        <v>3352552</v>
      </c>
      <c r="P132" s="33"/>
    </row>
    <row r="133" spans="1:16" hidden="1" x14ac:dyDescent="0.4">
      <c r="A133" s="1" t="str">
        <f t="shared" si="24"/>
        <v>14東京スター銀行</v>
      </c>
      <c r="B133" s="1">
        <f>COUNTIF($C$3:C133,C133)</f>
        <v>14</v>
      </c>
      <c r="C133" s="29" t="s">
        <v>362</v>
      </c>
      <c r="D133" s="30">
        <f t="shared" si="1"/>
        <v>131</v>
      </c>
      <c r="E133" s="30">
        <v>3</v>
      </c>
      <c r="F133" s="30">
        <v>2</v>
      </c>
      <c r="G133" s="31"/>
      <c r="H133" s="30"/>
      <c r="I133" s="32"/>
      <c r="J133" s="30" t="s">
        <v>1279</v>
      </c>
      <c r="K133" s="78"/>
      <c r="L133" s="28">
        <v>100000</v>
      </c>
      <c r="M133" s="28"/>
      <c r="N133" s="28">
        <f t="shared" si="23"/>
        <v>100830</v>
      </c>
      <c r="O133" s="28">
        <f t="shared" si="22"/>
        <v>3452552</v>
      </c>
      <c r="P133" s="33" t="s">
        <v>55</v>
      </c>
    </row>
    <row r="134" spans="1:16" ht="15.6" hidden="1" customHeight="1" x14ac:dyDescent="0.4">
      <c r="A134" s="1" t="str">
        <f t="shared" si="24"/>
        <v>43みずほ銀行</v>
      </c>
      <c r="B134" s="1">
        <f>COUNTIF($C$3:C134,C134)</f>
        <v>43</v>
      </c>
      <c r="C134" s="29" t="s">
        <v>367</v>
      </c>
      <c r="D134" s="30">
        <f t="shared" si="1"/>
        <v>132</v>
      </c>
      <c r="E134" s="30">
        <v>3</v>
      </c>
      <c r="F134" s="30">
        <v>6</v>
      </c>
      <c r="G134" s="31">
        <v>44986</v>
      </c>
      <c r="H134" s="30"/>
      <c r="I134" s="32"/>
      <c r="J134" s="30" t="s">
        <v>372</v>
      </c>
      <c r="K134" s="48" t="s">
        <v>373</v>
      </c>
      <c r="L134" s="28"/>
      <c r="M134" s="28">
        <v>50000</v>
      </c>
      <c r="N134" s="28">
        <f t="shared" si="23"/>
        <v>2552548</v>
      </c>
      <c r="O134" s="28">
        <f t="shared" si="22"/>
        <v>3402552</v>
      </c>
      <c r="P134" s="33"/>
    </row>
    <row r="135" spans="1:16" ht="16.5" hidden="1" x14ac:dyDescent="0.4">
      <c r="A135" s="1" t="str">
        <f t="shared" si="24"/>
        <v>76楽天銀行</v>
      </c>
      <c r="B135" s="1">
        <f>COUNTIF($C$3:C135,C135)</f>
        <v>76</v>
      </c>
      <c r="C135" s="29" t="s">
        <v>406</v>
      </c>
      <c r="D135" s="30">
        <f t="shared" si="1"/>
        <v>133</v>
      </c>
      <c r="E135" s="30">
        <v>3</v>
      </c>
      <c r="F135" s="30">
        <v>7</v>
      </c>
      <c r="G135" s="31">
        <v>44986</v>
      </c>
      <c r="H135" s="30" t="s">
        <v>467</v>
      </c>
      <c r="I135" s="32" t="s">
        <v>1287</v>
      </c>
      <c r="J135" s="30" t="s">
        <v>1288</v>
      </c>
      <c r="K135" s="71" t="s">
        <v>1289</v>
      </c>
      <c r="L135" s="28"/>
      <c r="M135" s="28">
        <v>25894</v>
      </c>
      <c r="N135" s="28">
        <f t="shared" si="23"/>
        <v>770374</v>
      </c>
      <c r="O135" s="28">
        <f t="shared" si="22"/>
        <v>3376658</v>
      </c>
      <c r="P135" s="33"/>
    </row>
    <row r="136" spans="1:16" ht="16.5" hidden="1" x14ac:dyDescent="0.4">
      <c r="A136" s="1" t="str">
        <f t="shared" si="24"/>
        <v>77楽天銀行</v>
      </c>
      <c r="B136" s="1">
        <f>COUNTIF($C$3:C136,C136)</f>
        <v>77</v>
      </c>
      <c r="C136" s="29" t="s">
        <v>406</v>
      </c>
      <c r="D136" s="30">
        <f t="shared" si="1"/>
        <v>134</v>
      </c>
      <c r="E136" s="30">
        <v>3</v>
      </c>
      <c r="F136" s="30">
        <v>7</v>
      </c>
      <c r="G136" s="31">
        <v>44986</v>
      </c>
      <c r="H136" s="30" t="s">
        <v>394</v>
      </c>
      <c r="I136" s="32"/>
      <c r="J136" s="30" t="s">
        <v>399</v>
      </c>
      <c r="K136" s="48" t="s">
        <v>400</v>
      </c>
      <c r="L136" s="28"/>
      <c r="M136" s="28">
        <v>150</v>
      </c>
      <c r="N136" s="28">
        <f t="shared" si="23"/>
        <v>770224</v>
      </c>
      <c r="O136" s="28">
        <f t="shared" si="22"/>
        <v>3376508</v>
      </c>
      <c r="P136" s="33"/>
    </row>
    <row r="137" spans="1:16" ht="16.5" hidden="1" x14ac:dyDescent="0.4">
      <c r="A137" s="1" t="str">
        <f t="shared" ref="A137:A138" si="25">B137&amp;C137</f>
        <v>78楽天銀行</v>
      </c>
      <c r="B137" s="1">
        <f>COUNTIF($C$3:C137,C137)</f>
        <v>78</v>
      </c>
      <c r="C137" s="29" t="s">
        <v>406</v>
      </c>
      <c r="D137" s="30">
        <f t="shared" si="1"/>
        <v>135</v>
      </c>
      <c r="E137" s="30">
        <v>3</v>
      </c>
      <c r="F137" s="30">
        <v>7</v>
      </c>
      <c r="G137" s="31">
        <v>44958</v>
      </c>
      <c r="H137" s="30" t="s">
        <v>106</v>
      </c>
      <c r="I137" s="32" t="s">
        <v>1296</v>
      </c>
      <c r="J137" s="105" t="s">
        <v>1298</v>
      </c>
      <c r="K137" s="48" t="s">
        <v>1297</v>
      </c>
      <c r="L137" s="28"/>
      <c r="M137" s="28">
        <v>11033</v>
      </c>
      <c r="N137" s="28">
        <f t="shared" si="23"/>
        <v>759191</v>
      </c>
      <c r="O137" s="28">
        <f t="shared" si="22"/>
        <v>3365475</v>
      </c>
      <c r="P137" s="33"/>
    </row>
    <row r="138" spans="1:16" ht="16.5" hidden="1" x14ac:dyDescent="0.4">
      <c r="A138" s="1" t="str">
        <f t="shared" si="25"/>
        <v>79楽天銀行</v>
      </c>
      <c r="B138" s="1">
        <f>COUNTIF($C$3:C138,C138)</f>
        <v>79</v>
      </c>
      <c r="C138" s="29" t="s">
        <v>406</v>
      </c>
      <c r="D138" s="30">
        <f t="shared" si="1"/>
        <v>136</v>
      </c>
      <c r="E138" s="30">
        <v>3</v>
      </c>
      <c r="F138" s="30">
        <v>7</v>
      </c>
      <c r="G138" s="31">
        <v>44986</v>
      </c>
      <c r="H138" s="30" t="s">
        <v>394</v>
      </c>
      <c r="I138" s="32"/>
      <c r="J138" s="30" t="s">
        <v>399</v>
      </c>
      <c r="K138" s="48" t="s">
        <v>400</v>
      </c>
      <c r="L138" s="28"/>
      <c r="M138" s="28">
        <v>150</v>
      </c>
      <c r="N138" s="28">
        <f t="shared" si="23"/>
        <v>759041</v>
      </c>
      <c r="O138" s="28">
        <f t="shared" si="22"/>
        <v>3365325</v>
      </c>
      <c r="P138" s="33"/>
    </row>
    <row r="139" spans="1:16" ht="16.5" hidden="1" x14ac:dyDescent="0.4">
      <c r="A139" s="1" t="str">
        <f t="shared" si="24"/>
        <v>15東京スター銀行</v>
      </c>
      <c r="B139" s="1">
        <f>COUNTIF($C$3:C139,C139)</f>
        <v>15</v>
      </c>
      <c r="C139" s="29" t="s">
        <v>362</v>
      </c>
      <c r="D139" s="30">
        <f t="shared" si="1"/>
        <v>137</v>
      </c>
      <c r="E139" s="30">
        <v>3</v>
      </c>
      <c r="F139" s="30">
        <v>10</v>
      </c>
      <c r="G139" s="31">
        <v>44986</v>
      </c>
      <c r="H139" s="30" t="s">
        <v>381</v>
      </c>
      <c r="I139" s="32" t="s">
        <v>382</v>
      </c>
      <c r="J139" s="30" t="s">
        <v>827</v>
      </c>
      <c r="K139" s="48" t="s">
        <v>1290</v>
      </c>
      <c r="L139" s="28"/>
      <c r="M139" s="28">
        <v>16440</v>
      </c>
      <c r="N139" s="28">
        <f t="shared" si="23"/>
        <v>84390</v>
      </c>
      <c r="O139" s="28">
        <f t="shared" si="22"/>
        <v>3348885</v>
      </c>
      <c r="P139" s="33"/>
    </row>
    <row r="140" spans="1:16" ht="16.5" hidden="1" x14ac:dyDescent="0.4">
      <c r="A140" s="1" t="str">
        <f t="shared" si="24"/>
        <v>44みずほ銀行</v>
      </c>
      <c r="B140" s="1">
        <f>COUNTIF($C$3:C140,C140)</f>
        <v>44</v>
      </c>
      <c r="C140" s="29" t="s">
        <v>367</v>
      </c>
      <c r="D140" s="30">
        <f t="shared" si="1"/>
        <v>138</v>
      </c>
      <c r="E140" s="30">
        <v>3</v>
      </c>
      <c r="F140" s="30">
        <v>10</v>
      </c>
      <c r="G140" s="31"/>
      <c r="H140" s="30" t="s">
        <v>376</v>
      </c>
      <c r="I140" s="32" t="s">
        <v>377</v>
      </c>
      <c r="J140" s="30" t="s">
        <v>1266</v>
      </c>
      <c r="K140" s="76" t="s">
        <v>1267</v>
      </c>
      <c r="L140" s="28"/>
      <c r="M140" s="28">
        <v>2400000</v>
      </c>
      <c r="N140" s="28">
        <f t="shared" si="23"/>
        <v>152548</v>
      </c>
      <c r="O140" s="28">
        <f t="shared" si="22"/>
        <v>948885</v>
      </c>
      <c r="P140" s="33"/>
    </row>
    <row r="141" spans="1:16" ht="15.6" hidden="1" customHeight="1" x14ac:dyDescent="0.4">
      <c r="A141" s="1" t="str">
        <f t="shared" si="24"/>
        <v>80楽天銀行</v>
      </c>
      <c r="B141" s="1">
        <f>COUNTIF($C$3:C141,C141)</f>
        <v>80</v>
      </c>
      <c r="C141" s="29" t="s">
        <v>406</v>
      </c>
      <c r="D141" s="30">
        <f t="shared" si="1"/>
        <v>139</v>
      </c>
      <c r="E141" s="30">
        <v>3</v>
      </c>
      <c r="F141" s="30">
        <v>20</v>
      </c>
      <c r="G141" s="31">
        <v>44958</v>
      </c>
      <c r="H141" s="30" t="s">
        <v>418</v>
      </c>
      <c r="I141" s="32"/>
      <c r="J141" s="30" t="s">
        <v>533</v>
      </c>
      <c r="K141" s="75" t="s">
        <v>534</v>
      </c>
      <c r="L141" s="28"/>
      <c r="M141" s="28">
        <v>853638</v>
      </c>
      <c r="N141" s="28">
        <f t="shared" si="23"/>
        <v>-94597</v>
      </c>
      <c r="O141" s="28">
        <f t="shared" si="22"/>
        <v>95247</v>
      </c>
      <c r="P141" s="33" t="s">
        <v>992</v>
      </c>
    </row>
    <row r="142" spans="1:16" ht="15.6" hidden="1" customHeight="1" x14ac:dyDescent="0.4">
      <c r="A142" s="1" t="str">
        <f t="shared" si="24"/>
        <v>81楽天銀行</v>
      </c>
      <c r="B142" s="1">
        <f>COUNTIF($C$3:C142,C142)</f>
        <v>81</v>
      </c>
      <c r="C142" s="29" t="s">
        <v>406</v>
      </c>
      <c r="D142" s="30">
        <f t="shared" si="1"/>
        <v>140</v>
      </c>
      <c r="E142" s="30">
        <v>3</v>
      </c>
      <c r="F142" s="30">
        <v>20</v>
      </c>
      <c r="G142" s="31">
        <v>44986</v>
      </c>
      <c r="H142" s="30" t="s">
        <v>394</v>
      </c>
      <c r="I142" s="32"/>
      <c r="J142" s="30" t="s">
        <v>399</v>
      </c>
      <c r="K142" s="48" t="s">
        <v>400</v>
      </c>
      <c r="L142" s="28"/>
      <c r="M142" s="28">
        <v>229</v>
      </c>
      <c r="N142" s="28">
        <f t="shared" si="23"/>
        <v>-94826</v>
      </c>
      <c r="O142" s="28">
        <f t="shared" si="22"/>
        <v>95018</v>
      </c>
      <c r="P142" s="33"/>
    </row>
    <row r="143" spans="1:16" ht="15.6" hidden="1" customHeight="1" x14ac:dyDescent="0.4">
      <c r="A143" s="1" t="str">
        <f t="shared" si="24"/>
        <v>82楽天銀行</v>
      </c>
      <c r="B143" s="1">
        <f>COUNTIF($C$3:C143,C143)</f>
        <v>82</v>
      </c>
      <c r="C143" s="29" t="s">
        <v>406</v>
      </c>
      <c r="D143" s="30">
        <f t="shared" si="1"/>
        <v>141</v>
      </c>
      <c r="E143" s="30">
        <v>3</v>
      </c>
      <c r="F143" s="30">
        <v>20</v>
      </c>
      <c r="G143" s="31">
        <v>44958</v>
      </c>
      <c r="H143" s="30" t="s">
        <v>422</v>
      </c>
      <c r="I143" s="32"/>
      <c r="J143" s="30" t="s">
        <v>535</v>
      </c>
      <c r="K143" s="75" t="s">
        <v>536</v>
      </c>
      <c r="L143" s="28"/>
      <c r="M143" s="28">
        <v>382623</v>
      </c>
      <c r="N143" s="28">
        <f t="shared" si="23"/>
        <v>-477449</v>
      </c>
      <c r="O143" s="28">
        <f t="shared" si="22"/>
        <v>-287605</v>
      </c>
      <c r="P143" s="33" t="s">
        <v>993</v>
      </c>
    </row>
    <row r="144" spans="1:16" ht="15.6" hidden="1" customHeight="1" x14ac:dyDescent="0.4">
      <c r="A144" s="1" t="str">
        <f t="shared" si="24"/>
        <v>83楽天銀行</v>
      </c>
      <c r="B144" s="1">
        <f>COUNTIF($C$3:C144,C144)</f>
        <v>83</v>
      </c>
      <c r="C144" s="29" t="s">
        <v>406</v>
      </c>
      <c r="D144" s="30">
        <f t="shared" si="1"/>
        <v>142</v>
      </c>
      <c r="E144" s="30">
        <v>3</v>
      </c>
      <c r="F144" s="30">
        <v>20</v>
      </c>
      <c r="G144" s="31">
        <v>44986</v>
      </c>
      <c r="H144" s="30" t="s">
        <v>394</v>
      </c>
      <c r="I144" s="32"/>
      <c r="J144" s="30" t="s">
        <v>399</v>
      </c>
      <c r="K144" s="48" t="s">
        <v>400</v>
      </c>
      <c r="L144" s="28"/>
      <c r="M144" s="28">
        <v>229</v>
      </c>
      <c r="N144" s="28">
        <f t="shared" si="23"/>
        <v>-477678</v>
      </c>
      <c r="O144" s="28">
        <f t="shared" si="22"/>
        <v>-287834</v>
      </c>
      <c r="P144" s="33"/>
    </row>
    <row r="145" spans="1:16" ht="15.6" hidden="1" customHeight="1" x14ac:dyDescent="0.4">
      <c r="A145" s="1" t="str">
        <f t="shared" ref="A145:A156" si="26">B145&amp;C145</f>
        <v>84楽天銀行</v>
      </c>
      <c r="B145" s="1">
        <f>COUNTIF($C$3:C145,C145)</f>
        <v>84</v>
      </c>
      <c r="C145" s="29" t="s">
        <v>406</v>
      </c>
      <c r="D145" s="30">
        <f t="shared" si="1"/>
        <v>143</v>
      </c>
      <c r="E145" s="30">
        <v>3</v>
      </c>
      <c r="F145" s="30">
        <v>20</v>
      </c>
      <c r="G145" s="31">
        <v>44958</v>
      </c>
      <c r="H145" s="30" t="s">
        <v>422</v>
      </c>
      <c r="I145" s="32"/>
      <c r="J145" s="30" t="s">
        <v>537</v>
      </c>
      <c r="K145" s="75" t="s">
        <v>538</v>
      </c>
      <c r="L145" s="28"/>
      <c r="M145" s="28">
        <v>373199</v>
      </c>
      <c r="N145" s="28">
        <f t="shared" si="23"/>
        <v>-850877</v>
      </c>
      <c r="O145" s="28">
        <f t="shared" si="22"/>
        <v>-661033</v>
      </c>
      <c r="P145" s="33" t="s">
        <v>994</v>
      </c>
    </row>
    <row r="146" spans="1:16" ht="15.6" hidden="1" customHeight="1" x14ac:dyDescent="0.4">
      <c r="A146" s="1" t="str">
        <f t="shared" si="26"/>
        <v>85楽天銀行</v>
      </c>
      <c r="B146" s="1">
        <f>COUNTIF($C$3:C146,C146)</f>
        <v>85</v>
      </c>
      <c r="C146" s="29" t="s">
        <v>406</v>
      </c>
      <c r="D146" s="30">
        <f t="shared" si="1"/>
        <v>144</v>
      </c>
      <c r="E146" s="30">
        <v>3</v>
      </c>
      <c r="F146" s="30">
        <v>20</v>
      </c>
      <c r="G146" s="31">
        <v>44986</v>
      </c>
      <c r="H146" s="30" t="s">
        <v>394</v>
      </c>
      <c r="I146" s="32"/>
      <c r="J146" s="30" t="s">
        <v>399</v>
      </c>
      <c r="K146" s="48" t="s">
        <v>400</v>
      </c>
      <c r="L146" s="28"/>
      <c r="M146" s="28">
        <v>52</v>
      </c>
      <c r="N146" s="28">
        <f t="shared" ref="N146:N177" si="27">VLOOKUP(B146-1&amp;C146,A:N,14,FALSE)+L146-M146</f>
        <v>-850929</v>
      </c>
      <c r="O146" s="28">
        <f t="shared" si="22"/>
        <v>-661085</v>
      </c>
      <c r="P146" s="33"/>
    </row>
    <row r="147" spans="1:16" ht="15.6" hidden="1" customHeight="1" x14ac:dyDescent="0.4">
      <c r="A147" s="1" t="str">
        <f t="shared" si="26"/>
        <v>86楽天銀行</v>
      </c>
      <c r="B147" s="1">
        <f>COUNTIF($C$3:C147,C147)</f>
        <v>86</v>
      </c>
      <c r="C147" s="29" t="s">
        <v>406</v>
      </c>
      <c r="D147" s="30">
        <f t="shared" si="1"/>
        <v>145</v>
      </c>
      <c r="E147" s="30">
        <v>3</v>
      </c>
      <c r="F147" s="30">
        <v>20</v>
      </c>
      <c r="G147" s="31">
        <v>44958</v>
      </c>
      <c r="H147" s="30" t="s">
        <v>422</v>
      </c>
      <c r="I147" s="32"/>
      <c r="J147" s="73" t="s">
        <v>539</v>
      </c>
      <c r="K147" s="75" t="s">
        <v>540</v>
      </c>
      <c r="L147" s="28"/>
      <c r="M147" s="28">
        <v>311628</v>
      </c>
      <c r="N147" s="28">
        <f t="shared" si="27"/>
        <v>-1162557</v>
      </c>
      <c r="O147" s="28">
        <f t="shared" si="22"/>
        <v>-972713</v>
      </c>
      <c r="P147" s="33" t="s">
        <v>995</v>
      </c>
    </row>
    <row r="148" spans="1:16" ht="15.6" hidden="1" customHeight="1" x14ac:dyDescent="0.4">
      <c r="A148" s="1" t="str">
        <f t="shared" si="26"/>
        <v>87楽天銀行</v>
      </c>
      <c r="B148" s="1">
        <f>COUNTIF($C$3:C148,C148)</f>
        <v>87</v>
      </c>
      <c r="C148" s="29" t="s">
        <v>406</v>
      </c>
      <c r="D148" s="30">
        <f t="shared" si="1"/>
        <v>146</v>
      </c>
      <c r="E148" s="30">
        <v>3</v>
      </c>
      <c r="F148" s="30">
        <v>20</v>
      </c>
      <c r="G148" s="31">
        <v>44986</v>
      </c>
      <c r="H148" s="30" t="s">
        <v>394</v>
      </c>
      <c r="I148" s="32"/>
      <c r="J148" s="30" t="s">
        <v>399</v>
      </c>
      <c r="K148" s="48" t="s">
        <v>400</v>
      </c>
      <c r="L148" s="28"/>
      <c r="M148" s="28">
        <v>229</v>
      </c>
      <c r="N148" s="28">
        <f t="shared" si="27"/>
        <v>-1162786</v>
      </c>
      <c r="O148" s="28">
        <f t="shared" si="22"/>
        <v>-972942</v>
      </c>
      <c r="P148" s="33"/>
    </row>
    <row r="149" spans="1:16" ht="15.6" hidden="1" customHeight="1" x14ac:dyDescent="0.4">
      <c r="A149" s="1" t="str">
        <f t="shared" si="26"/>
        <v>88楽天銀行</v>
      </c>
      <c r="B149" s="1">
        <f>COUNTIF($C$3:C149,C149)</f>
        <v>88</v>
      </c>
      <c r="C149" s="29" t="s">
        <v>406</v>
      </c>
      <c r="D149" s="30">
        <f t="shared" si="1"/>
        <v>147</v>
      </c>
      <c r="E149" s="30">
        <v>3</v>
      </c>
      <c r="F149" s="30">
        <v>20</v>
      </c>
      <c r="G149" s="31">
        <v>44958</v>
      </c>
      <c r="H149" s="30" t="s">
        <v>422</v>
      </c>
      <c r="I149" s="32"/>
      <c r="J149" s="73" t="s">
        <v>541</v>
      </c>
      <c r="K149" s="75" t="s">
        <v>542</v>
      </c>
      <c r="L149" s="28"/>
      <c r="M149" s="28">
        <v>204945</v>
      </c>
      <c r="N149" s="28">
        <f t="shared" si="27"/>
        <v>-1367731</v>
      </c>
      <c r="O149" s="28">
        <f t="shared" si="22"/>
        <v>-1177887</v>
      </c>
      <c r="P149" s="33" t="s">
        <v>996</v>
      </c>
    </row>
    <row r="150" spans="1:16" ht="15.6" hidden="1" customHeight="1" x14ac:dyDescent="0.4">
      <c r="A150" s="1" t="str">
        <f t="shared" si="26"/>
        <v>89楽天銀行</v>
      </c>
      <c r="B150" s="1">
        <f>COUNTIF($C$3:C150,C150)</f>
        <v>89</v>
      </c>
      <c r="C150" s="29" t="s">
        <v>406</v>
      </c>
      <c r="D150" s="30">
        <f t="shared" si="1"/>
        <v>148</v>
      </c>
      <c r="E150" s="30">
        <v>3</v>
      </c>
      <c r="F150" s="30">
        <v>20</v>
      </c>
      <c r="G150" s="31">
        <v>44986</v>
      </c>
      <c r="H150" s="30" t="s">
        <v>394</v>
      </c>
      <c r="I150" s="32"/>
      <c r="J150" s="30" t="s">
        <v>399</v>
      </c>
      <c r="K150" s="48" t="s">
        <v>400</v>
      </c>
      <c r="L150" s="28"/>
      <c r="M150" s="28">
        <v>52</v>
      </c>
      <c r="N150" s="28">
        <f t="shared" si="27"/>
        <v>-1367783</v>
      </c>
      <c r="O150" s="28">
        <f t="shared" ref="O150:O163" si="28">O149+L150-M150</f>
        <v>-1177939</v>
      </c>
      <c r="P150" s="33"/>
    </row>
    <row r="151" spans="1:16" ht="16.5" hidden="1" x14ac:dyDescent="0.4">
      <c r="A151" s="1" t="str">
        <f t="shared" si="26"/>
        <v>16東京スター銀行</v>
      </c>
      <c r="B151" s="1">
        <f>COUNTIF($C$3:C151,C151)</f>
        <v>16</v>
      </c>
      <c r="C151" s="29" t="s">
        <v>362</v>
      </c>
      <c r="D151" s="30">
        <f t="shared" si="1"/>
        <v>149</v>
      </c>
      <c r="E151" s="36">
        <v>3</v>
      </c>
      <c r="F151" s="36">
        <v>27</v>
      </c>
      <c r="G151" s="31">
        <v>44958</v>
      </c>
      <c r="H151" s="30" t="s">
        <v>438</v>
      </c>
      <c r="I151" s="32" t="s">
        <v>447</v>
      </c>
      <c r="J151" s="30" t="s">
        <v>1292</v>
      </c>
      <c r="K151" s="48" t="s">
        <v>1291</v>
      </c>
      <c r="L151" s="28"/>
      <c r="M151" s="28">
        <v>2090</v>
      </c>
      <c r="N151" s="28">
        <f t="shared" si="27"/>
        <v>82300</v>
      </c>
      <c r="O151" s="28">
        <f t="shared" si="28"/>
        <v>-1180029</v>
      </c>
      <c r="P151" s="33"/>
    </row>
    <row r="152" spans="1:16" ht="16.5" hidden="1" x14ac:dyDescent="0.4">
      <c r="A152" s="1" t="str">
        <f t="shared" si="26"/>
        <v>17東京スター銀行</v>
      </c>
      <c r="B152" s="1">
        <f>COUNTIF($C$3:C152,C152)</f>
        <v>17</v>
      </c>
      <c r="C152" s="29" t="s">
        <v>362</v>
      </c>
      <c r="D152" s="30">
        <f t="shared" si="1"/>
        <v>150</v>
      </c>
      <c r="E152" s="36">
        <v>3</v>
      </c>
      <c r="F152" s="36">
        <v>27</v>
      </c>
      <c r="G152" s="31">
        <v>44958</v>
      </c>
      <c r="H152" s="30" t="s">
        <v>438</v>
      </c>
      <c r="I152" s="32" t="s">
        <v>439</v>
      </c>
      <c r="J152" s="30" t="s">
        <v>1307</v>
      </c>
      <c r="K152" s="48" t="s">
        <v>1308</v>
      </c>
      <c r="L152" s="28"/>
      <c r="M152" s="28">
        <v>13670</v>
      </c>
      <c r="N152" s="28">
        <f t="shared" si="27"/>
        <v>68630</v>
      </c>
      <c r="O152" s="28">
        <f t="shared" si="28"/>
        <v>-1193699</v>
      </c>
      <c r="P152" s="33"/>
    </row>
    <row r="153" spans="1:16" ht="15.6" hidden="1" customHeight="1" x14ac:dyDescent="0.4">
      <c r="A153" s="1" t="str">
        <f t="shared" si="26"/>
        <v>90楽天銀行</v>
      </c>
      <c r="B153" s="1">
        <f>COUNTIF($C$3:C153,C153)</f>
        <v>90</v>
      </c>
      <c r="C153" s="29" t="s">
        <v>406</v>
      </c>
      <c r="D153" s="30">
        <f t="shared" si="1"/>
        <v>151</v>
      </c>
      <c r="E153" s="30">
        <v>3</v>
      </c>
      <c r="F153" s="30">
        <v>31</v>
      </c>
      <c r="G153" s="31">
        <v>45017</v>
      </c>
      <c r="H153" s="30" t="s">
        <v>205</v>
      </c>
      <c r="I153" s="32" t="s">
        <v>486</v>
      </c>
      <c r="J153" s="73" t="s">
        <v>999</v>
      </c>
      <c r="K153" s="48" t="s">
        <v>998</v>
      </c>
      <c r="L153" s="28"/>
      <c r="M153" s="28">
        <v>255000</v>
      </c>
      <c r="N153" s="28">
        <f t="shared" si="27"/>
        <v>-1622783</v>
      </c>
      <c r="O153" s="28">
        <f t="shared" si="28"/>
        <v>-1448699</v>
      </c>
      <c r="P153" s="33" t="s">
        <v>997</v>
      </c>
    </row>
    <row r="154" spans="1:16" ht="16.5" hidden="1" x14ac:dyDescent="0.4">
      <c r="A154" s="1" t="str">
        <f t="shared" si="26"/>
        <v>91楽天銀行</v>
      </c>
      <c r="B154" s="1">
        <f>COUNTIF($C$3:C154,C154)</f>
        <v>91</v>
      </c>
      <c r="C154" s="29" t="s">
        <v>406</v>
      </c>
      <c r="D154" s="30">
        <f t="shared" si="1"/>
        <v>152</v>
      </c>
      <c r="E154" s="30">
        <v>3</v>
      </c>
      <c r="F154" s="30">
        <v>31</v>
      </c>
      <c r="G154" s="31">
        <v>44986</v>
      </c>
      <c r="H154" s="30" t="s">
        <v>394</v>
      </c>
      <c r="I154" s="32"/>
      <c r="J154" s="30" t="s">
        <v>399</v>
      </c>
      <c r="K154" s="48" t="s">
        <v>400</v>
      </c>
      <c r="L154" s="28"/>
      <c r="M154" s="28">
        <v>229</v>
      </c>
      <c r="N154" s="28">
        <f t="shared" si="27"/>
        <v>-1623012</v>
      </c>
      <c r="O154" s="28">
        <f t="shared" si="28"/>
        <v>-1448928</v>
      </c>
      <c r="P154" s="33"/>
    </row>
    <row r="155" spans="1:16" hidden="1" x14ac:dyDescent="0.4">
      <c r="A155" s="1" t="str">
        <f t="shared" si="26"/>
        <v>92楽天銀行</v>
      </c>
      <c r="B155" s="1">
        <f>COUNTIF($C$3:C155,C155)</f>
        <v>92</v>
      </c>
      <c r="C155" s="29" t="s">
        <v>406</v>
      </c>
      <c r="D155" s="30">
        <f t="shared" si="1"/>
        <v>153</v>
      </c>
      <c r="E155" s="30">
        <v>3</v>
      </c>
      <c r="F155" s="30">
        <v>31</v>
      </c>
      <c r="G155" s="31">
        <v>44958</v>
      </c>
      <c r="H155" s="30" t="s">
        <v>438</v>
      </c>
      <c r="I155" s="32" t="s">
        <v>392</v>
      </c>
      <c r="J155" s="30" t="s">
        <v>460</v>
      </c>
      <c r="K155" s="48" t="s">
        <v>458</v>
      </c>
      <c r="L155" s="28"/>
      <c r="M155" s="28">
        <v>51443</v>
      </c>
      <c r="N155" s="28">
        <f t="shared" si="27"/>
        <v>-1674455</v>
      </c>
      <c r="O155" s="28">
        <f t="shared" si="28"/>
        <v>-1500371</v>
      </c>
      <c r="P155" s="33"/>
    </row>
    <row r="156" spans="1:16" ht="16.5" hidden="1" x14ac:dyDescent="0.4">
      <c r="A156" s="1" t="str">
        <f t="shared" si="26"/>
        <v>93楽天銀行</v>
      </c>
      <c r="B156" s="1">
        <f>COUNTIF($C$3:C156,C156)</f>
        <v>93</v>
      </c>
      <c r="C156" s="29" t="s">
        <v>406</v>
      </c>
      <c r="D156" s="30">
        <f t="shared" si="1"/>
        <v>154</v>
      </c>
      <c r="E156" s="30">
        <v>3</v>
      </c>
      <c r="F156" s="30">
        <v>31</v>
      </c>
      <c r="G156" s="31">
        <v>44986</v>
      </c>
      <c r="H156" s="30" t="s">
        <v>394</v>
      </c>
      <c r="I156" s="32"/>
      <c r="J156" s="30" t="s">
        <v>399</v>
      </c>
      <c r="K156" s="48" t="s">
        <v>400</v>
      </c>
      <c r="L156" s="28"/>
      <c r="M156" s="28">
        <v>229</v>
      </c>
      <c r="N156" s="28">
        <f t="shared" si="27"/>
        <v>-1674684</v>
      </c>
      <c r="O156" s="28">
        <f t="shared" si="28"/>
        <v>-1500600</v>
      </c>
      <c r="P156" s="33"/>
    </row>
    <row r="157" spans="1:16" ht="16.5" x14ac:dyDescent="0.4">
      <c r="A157" s="1" t="str">
        <f t="shared" ref="A157:A206" si="29">B157&amp;C157</f>
        <v>94楽天銀行</v>
      </c>
      <c r="B157" s="1">
        <f>COUNTIF($C$3:C157,C157)</f>
        <v>94</v>
      </c>
      <c r="C157" s="29" t="s">
        <v>406</v>
      </c>
      <c r="D157" s="30">
        <f t="shared" si="1"/>
        <v>155</v>
      </c>
      <c r="E157" s="30">
        <v>3</v>
      </c>
      <c r="F157" s="30">
        <v>31</v>
      </c>
      <c r="G157" s="31">
        <v>44927</v>
      </c>
      <c r="H157" s="30" t="s">
        <v>106</v>
      </c>
      <c r="I157" s="32" t="s">
        <v>1053</v>
      </c>
      <c r="J157" s="30" t="s">
        <v>1050</v>
      </c>
      <c r="K157" s="48" t="s">
        <v>1052</v>
      </c>
      <c r="L157" s="28"/>
      <c r="M157" s="28">
        <f>312000+372700+562900</f>
        <v>1247600</v>
      </c>
      <c r="N157" s="28">
        <f t="shared" si="27"/>
        <v>-2922284</v>
      </c>
      <c r="O157" s="28">
        <f t="shared" si="28"/>
        <v>-2748200</v>
      </c>
      <c r="P157" s="33"/>
    </row>
    <row r="158" spans="1:16" ht="16.5" x14ac:dyDescent="0.4">
      <c r="A158" s="1" t="str">
        <f t="shared" si="29"/>
        <v>95楽天銀行</v>
      </c>
      <c r="B158" s="1">
        <f>COUNTIF($C$3:C158,C158)</f>
        <v>95</v>
      </c>
      <c r="C158" s="29" t="s">
        <v>406</v>
      </c>
      <c r="D158" s="30">
        <f t="shared" si="1"/>
        <v>156</v>
      </c>
      <c r="E158" s="30">
        <v>3</v>
      </c>
      <c r="F158" s="30">
        <v>31</v>
      </c>
      <c r="G158" s="31">
        <v>44927</v>
      </c>
      <c r="H158" s="30" t="s">
        <v>106</v>
      </c>
      <c r="I158" s="32" t="s">
        <v>1053</v>
      </c>
      <c r="J158" s="30" t="s">
        <v>1051</v>
      </c>
      <c r="K158" s="48" t="s">
        <v>1052</v>
      </c>
      <c r="L158" s="28"/>
      <c r="M158" s="28">
        <v>2290043</v>
      </c>
      <c r="N158" s="28">
        <f t="shared" si="27"/>
        <v>-5212327</v>
      </c>
      <c r="O158" s="28">
        <f t="shared" si="28"/>
        <v>-5038243</v>
      </c>
      <c r="P158" s="33"/>
    </row>
    <row r="159" spans="1:16" ht="16.5" x14ac:dyDescent="0.4">
      <c r="A159" s="1" t="str">
        <f t="shared" si="29"/>
        <v>96楽天銀行</v>
      </c>
      <c r="B159" s="1">
        <f>COUNTIF($C$3:C159,C159)</f>
        <v>96</v>
      </c>
      <c r="C159" s="29" t="s">
        <v>406</v>
      </c>
      <c r="D159" s="30">
        <f t="shared" si="1"/>
        <v>157</v>
      </c>
      <c r="E159" s="30">
        <v>3</v>
      </c>
      <c r="F159" s="30">
        <v>31</v>
      </c>
      <c r="G159" s="31">
        <v>44927</v>
      </c>
      <c r="H159" s="30" t="s">
        <v>106</v>
      </c>
      <c r="I159" s="32" t="s">
        <v>1053</v>
      </c>
      <c r="J159" s="30" t="s">
        <v>543</v>
      </c>
      <c r="K159" s="48" t="s">
        <v>1052</v>
      </c>
      <c r="L159" s="28"/>
      <c r="M159" s="28">
        <f>28000+85400</f>
        <v>113400</v>
      </c>
      <c r="N159" s="28">
        <f t="shared" si="27"/>
        <v>-5325727</v>
      </c>
      <c r="O159" s="28">
        <f t="shared" si="28"/>
        <v>-5151643</v>
      </c>
      <c r="P159" s="33"/>
    </row>
    <row r="160" spans="1:16" ht="16.5" x14ac:dyDescent="0.4">
      <c r="A160" s="1" t="str">
        <f t="shared" si="29"/>
        <v>97楽天銀行</v>
      </c>
      <c r="B160" s="1">
        <f>COUNTIF($C$3:C160,C160)</f>
        <v>97</v>
      </c>
      <c r="C160" s="29" t="s">
        <v>406</v>
      </c>
      <c r="D160" s="30">
        <f t="shared" si="1"/>
        <v>158</v>
      </c>
      <c r="E160" s="30">
        <v>3</v>
      </c>
      <c r="F160" s="30">
        <v>31</v>
      </c>
      <c r="G160" s="31">
        <v>44927</v>
      </c>
      <c r="H160" s="30" t="s">
        <v>106</v>
      </c>
      <c r="I160" s="32" t="s">
        <v>1053</v>
      </c>
      <c r="J160" s="30" t="s">
        <v>544</v>
      </c>
      <c r="K160" s="48" t="s">
        <v>1052</v>
      </c>
      <c r="L160" s="28"/>
      <c r="M160" s="28">
        <v>49500</v>
      </c>
      <c r="N160" s="28">
        <f t="shared" si="27"/>
        <v>-5375227</v>
      </c>
      <c r="O160" s="28">
        <f t="shared" si="28"/>
        <v>-5201143</v>
      </c>
      <c r="P160" s="33"/>
    </row>
    <row r="161" spans="1:16" ht="16.5" hidden="1" x14ac:dyDescent="0.4">
      <c r="A161" s="1" t="str">
        <f t="shared" si="29"/>
        <v>98楽天銀行</v>
      </c>
      <c r="B161" s="1">
        <f>COUNTIF($C$3:C161,C161)</f>
        <v>98</v>
      </c>
      <c r="C161" s="29" t="s">
        <v>406</v>
      </c>
      <c r="D161" s="30">
        <f t="shared" si="1"/>
        <v>159</v>
      </c>
      <c r="E161" s="30">
        <v>3</v>
      </c>
      <c r="F161" s="30">
        <v>31</v>
      </c>
      <c r="G161" s="31"/>
      <c r="H161" s="30" t="s">
        <v>394</v>
      </c>
      <c r="I161" s="32"/>
      <c r="J161" s="30" t="s">
        <v>399</v>
      </c>
      <c r="K161" s="48" t="s">
        <v>400</v>
      </c>
      <c r="L161" s="28"/>
      <c r="M161" s="28">
        <v>229</v>
      </c>
      <c r="N161" s="28">
        <f t="shared" si="27"/>
        <v>-5375456</v>
      </c>
      <c r="O161" s="28">
        <f t="shared" si="28"/>
        <v>-5201372</v>
      </c>
      <c r="P161" s="33"/>
    </row>
    <row r="162" spans="1:16" ht="16.5" hidden="1" x14ac:dyDescent="0.4">
      <c r="A162" s="1" t="str">
        <f t="shared" si="29"/>
        <v>99楽天銀行</v>
      </c>
      <c r="B162" s="1">
        <f>COUNTIF($C$3:C162,C162)</f>
        <v>99</v>
      </c>
      <c r="C162" s="29" t="s">
        <v>406</v>
      </c>
      <c r="D162" s="30">
        <f t="shared" si="1"/>
        <v>160</v>
      </c>
      <c r="E162" s="30">
        <v>3</v>
      </c>
      <c r="F162" s="30">
        <v>31</v>
      </c>
      <c r="G162" s="31">
        <v>44958</v>
      </c>
      <c r="H162" s="30" t="s">
        <v>467</v>
      </c>
      <c r="I162" s="32" t="s">
        <v>472</v>
      </c>
      <c r="J162" s="30" t="s">
        <v>1293</v>
      </c>
      <c r="K162" s="69" t="s">
        <v>1294</v>
      </c>
      <c r="L162" s="28"/>
      <c r="M162" s="28">
        <v>6750040</v>
      </c>
      <c r="N162" s="28">
        <f t="shared" si="27"/>
        <v>-12125496</v>
      </c>
      <c r="O162" s="28">
        <f t="shared" si="28"/>
        <v>-11951412</v>
      </c>
      <c r="P162" s="33"/>
    </row>
    <row r="163" spans="1:16" ht="16.5" hidden="1" x14ac:dyDescent="0.4">
      <c r="A163" s="1" t="str">
        <f t="shared" si="29"/>
        <v>100楽天銀行</v>
      </c>
      <c r="B163" s="1">
        <f>COUNTIF($C$3:C163,C163)</f>
        <v>100</v>
      </c>
      <c r="C163" s="29" t="s">
        <v>406</v>
      </c>
      <c r="D163" s="30">
        <f t="shared" si="1"/>
        <v>161</v>
      </c>
      <c r="E163" s="30">
        <v>3</v>
      </c>
      <c r="F163" s="30">
        <v>31</v>
      </c>
      <c r="G163" s="31">
        <v>44986</v>
      </c>
      <c r="H163" s="30" t="s">
        <v>394</v>
      </c>
      <c r="I163" s="32"/>
      <c r="J163" s="30" t="s">
        <v>399</v>
      </c>
      <c r="K163" s="48" t="s">
        <v>400</v>
      </c>
      <c r="L163" s="28"/>
      <c r="M163" s="28">
        <v>229</v>
      </c>
      <c r="N163" s="28">
        <f t="shared" si="27"/>
        <v>-12125725</v>
      </c>
      <c r="O163" s="28">
        <f t="shared" si="28"/>
        <v>-11951641</v>
      </c>
      <c r="P163" s="33"/>
    </row>
    <row r="164" spans="1:16" ht="16.5" hidden="1" x14ac:dyDescent="0.4">
      <c r="A164" s="1" t="str">
        <f t="shared" si="29"/>
        <v>101楽天銀行</v>
      </c>
      <c r="B164" s="1">
        <f>COUNTIF($C$3:C164,C164)</f>
        <v>101</v>
      </c>
      <c r="C164" s="29" t="s">
        <v>406</v>
      </c>
      <c r="D164" s="30">
        <f t="shared" si="1"/>
        <v>162</v>
      </c>
      <c r="E164" s="30">
        <v>3</v>
      </c>
      <c r="F164" s="30">
        <v>31</v>
      </c>
      <c r="G164" s="31">
        <v>44958</v>
      </c>
      <c r="H164" s="30" t="s">
        <v>467</v>
      </c>
      <c r="I164" s="32" t="s">
        <v>475</v>
      </c>
      <c r="J164" s="30" t="s">
        <v>1293</v>
      </c>
      <c r="K164" s="69" t="s">
        <v>1295</v>
      </c>
      <c r="L164" s="28"/>
      <c r="M164" s="28">
        <v>5012458</v>
      </c>
      <c r="N164" s="28">
        <f t="shared" si="27"/>
        <v>-17138183</v>
      </c>
      <c r="O164" s="28">
        <f t="shared" ref="O164:O172" si="30">O163+L164-M164</f>
        <v>-16964099</v>
      </c>
      <c r="P164" s="33"/>
    </row>
    <row r="165" spans="1:16" ht="16.5" hidden="1" x14ac:dyDescent="0.4">
      <c r="A165" s="1" t="str">
        <f t="shared" si="29"/>
        <v>102楽天銀行</v>
      </c>
      <c r="B165" s="1">
        <f>COUNTIF($C$3:C165,C165)</f>
        <v>102</v>
      </c>
      <c r="C165" s="29" t="s">
        <v>406</v>
      </c>
      <c r="D165" s="30">
        <f t="shared" si="1"/>
        <v>163</v>
      </c>
      <c r="E165" s="30">
        <v>3</v>
      </c>
      <c r="F165" s="30">
        <v>31</v>
      </c>
      <c r="G165" s="31">
        <v>44986</v>
      </c>
      <c r="H165" s="30" t="s">
        <v>394</v>
      </c>
      <c r="I165" s="32"/>
      <c r="J165" s="30" t="s">
        <v>399</v>
      </c>
      <c r="K165" s="48" t="s">
        <v>400</v>
      </c>
      <c r="L165" s="28"/>
      <c r="M165" s="28">
        <v>229</v>
      </c>
      <c r="N165" s="28">
        <f t="shared" si="27"/>
        <v>-17138412</v>
      </c>
      <c r="O165" s="28">
        <f t="shared" si="30"/>
        <v>-16964328</v>
      </c>
      <c r="P165" s="33"/>
    </row>
    <row r="166" spans="1:16" ht="16.5" hidden="1" x14ac:dyDescent="0.4">
      <c r="A166" s="1" t="str">
        <f t="shared" si="29"/>
        <v>103楽天銀行</v>
      </c>
      <c r="B166" s="1">
        <f>COUNTIF($C$3:C166,C166)</f>
        <v>103</v>
      </c>
      <c r="C166" s="29" t="s">
        <v>406</v>
      </c>
      <c r="D166" s="30">
        <f t="shared" si="1"/>
        <v>164</v>
      </c>
      <c r="E166" s="30">
        <v>3</v>
      </c>
      <c r="F166" s="30">
        <v>31</v>
      </c>
      <c r="G166" s="31">
        <v>44958</v>
      </c>
      <c r="H166" s="30" t="s">
        <v>467</v>
      </c>
      <c r="I166" s="32" t="s">
        <v>468</v>
      </c>
      <c r="J166" s="30" t="s">
        <v>1293</v>
      </c>
      <c r="K166" s="69" t="s">
        <v>1299</v>
      </c>
      <c r="L166" s="28"/>
      <c r="M166" s="28">
        <v>925650</v>
      </c>
      <c r="N166" s="28">
        <f t="shared" si="27"/>
        <v>-18064062</v>
      </c>
      <c r="O166" s="28">
        <f t="shared" si="30"/>
        <v>-17889978</v>
      </c>
      <c r="P166" s="33"/>
    </row>
    <row r="167" spans="1:16" ht="16.5" hidden="1" x14ac:dyDescent="0.4">
      <c r="A167" s="1" t="str">
        <f t="shared" ref="A167:A182" si="31">B167&amp;C167</f>
        <v>104楽天銀行</v>
      </c>
      <c r="B167" s="1">
        <f>COUNTIF($C$3:C167,C167)</f>
        <v>104</v>
      </c>
      <c r="C167" s="29" t="s">
        <v>406</v>
      </c>
      <c r="D167" s="30">
        <f t="shared" si="1"/>
        <v>165</v>
      </c>
      <c r="E167" s="30">
        <v>3</v>
      </c>
      <c r="F167" s="30">
        <v>31</v>
      </c>
      <c r="G167" s="31">
        <v>44986</v>
      </c>
      <c r="H167" s="30" t="s">
        <v>394</v>
      </c>
      <c r="I167" s="32"/>
      <c r="J167" s="30" t="s">
        <v>399</v>
      </c>
      <c r="K167" s="48" t="s">
        <v>400</v>
      </c>
      <c r="L167" s="28"/>
      <c r="M167" s="28">
        <v>229</v>
      </c>
      <c r="N167" s="28">
        <f t="shared" si="27"/>
        <v>-18064291</v>
      </c>
      <c r="O167" s="28">
        <f t="shared" si="30"/>
        <v>-17890207</v>
      </c>
      <c r="P167" s="33"/>
    </row>
    <row r="168" spans="1:16" ht="16.5" hidden="1" x14ac:dyDescent="0.4">
      <c r="A168" s="1" t="str">
        <f t="shared" si="31"/>
        <v>105楽天銀行</v>
      </c>
      <c r="B168" s="1">
        <f>COUNTIF($C$3:C168,C168)</f>
        <v>105</v>
      </c>
      <c r="C168" s="29" t="s">
        <v>406</v>
      </c>
      <c r="D168" s="30">
        <v>646</v>
      </c>
      <c r="E168" s="30">
        <v>3</v>
      </c>
      <c r="F168" s="30">
        <v>31</v>
      </c>
      <c r="G168" s="31">
        <v>44958</v>
      </c>
      <c r="H168" s="30" t="s">
        <v>467</v>
      </c>
      <c r="I168" s="32" t="s">
        <v>1300</v>
      </c>
      <c r="J168" s="30" t="s">
        <v>1293</v>
      </c>
      <c r="K168" s="71" t="s">
        <v>1301</v>
      </c>
      <c r="L168" s="28"/>
      <c r="M168" s="28">
        <v>7541600</v>
      </c>
      <c r="N168" s="28">
        <f t="shared" si="27"/>
        <v>-25605891</v>
      </c>
      <c r="O168" s="28">
        <f t="shared" si="30"/>
        <v>-25431807</v>
      </c>
      <c r="P168" s="33"/>
    </row>
    <row r="169" spans="1:16" ht="16.5" hidden="1" x14ac:dyDescent="0.4">
      <c r="A169" s="1" t="str">
        <f t="shared" si="31"/>
        <v>106楽天銀行</v>
      </c>
      <c r="B169" s="1">
        <f>COUNTIF($C$3:C169,C169)</f>
        <v>106</v>
      </c>
      <c r="C169" s="29" t="s">
        <v>406</v>
      </c>
      <c r="D169" s="30">
        <f t="shared" si="1"/>
        <v>167</v>
      </c>
      <c r="E169" s="30">
        <v>3</v>
      </c>
      <c r="F169" s="30">
        <v>31</v>
      </c>
      <c r="G169" s="31">
        <v>44986</v>
      </c>
      <c r="H169" s="30" t="s">
        <v>394</v>
      </c>
      <c r="I169" s="32"/>
      <c r="J169" s="30" t="s">
        <v>399</v>
      </c>
      <c r="K169" s="48" t="s">
        <v>400</v>
      </c>
      <c r="L169" s="28"/>
      <c r="M169" s="28">
        <v>229</v>
      </c>
      <c r="N169" s="28">
        <f t="shared" si="27"/>
        <v>-25606120</v>
      </c>
      <c r="O169" s="28">
        <f t="shared" si="30"/>
        <v>-25432036</v>
      </c>
      <c r="P169" s="33"/>
    </row>
    <row r="170" spans="1:16" hidden="1" x14ac:dyDescent="0.4">
      <c r="A170" s="1" t="str">
        <f t="shared" si="31"/>
        <v>107楽天銀行</v>
      </c>
      <c r="B170" s="1">
        <f>COUNTIF($C$3:C170,C170)</f>
        <v>107</v>
      </c>
      <c r="C170" s="29" t="s">
        <v>406</v>
      </c>
      <c r="D170" s="30">
        <f t="shared" si="1"/>
        <v>168</v>
      </c>
      <c r="E170" s="30">
        <v>3</v>
      </c>
      <c r="F170" s="30">
        <v>31</v>
      </c>
      <c r="G170" s="31">
        <v>44958</v>
      </c>
      <c r="H170" s="30" t="s">
        <v>394</v>
      </c>
      <c r="I170" s="32" t="s">
        <v>478</v>
      </c>
      <c r="J170" s="30" t="s">
        <v>1305</v>
      </c>
      <c r="K170" s="48" t="s">
        <v>1302</v>
      </c>
      <c r="L170" s="28"/>
      <c r="M170" s="28">
        <v>118391</v>
      </c>
      <c r="N170" s="28">
        <f t="shared" si="27"/>
        <v>-25724511</v>
      </c>
      <c r="O170" s="28">
        <f t="shared" si="30"/>
        <v>-25550427</v>
      </c>
      <c r="P170" s="33"/>
    </row>
    <row r="171" spans="1:16" ht="16.5" hidden="1" x14ac:dyDescent="0.4">
      <c r="A171" s="1" t="str">
        <f t="shared" si="31"/>
        <v>108楽天銀行</v>
      </c>
      <c r="B171" s="1">
        <f>COUNTIF($C$3:C171,C171)</f>
        <v>108</v>
      </c>
      <c r="C171" s="29" t="s">
        <v>406</v>
      </c>
      <c r="D171" s="30">
        <f t="shared" si="1"/>
        <v>169</v>
      </c>
      <c r="E171" s="30">
        <v>3</v>
      </c>
      <c r="F171" s="30">
        <v>31</v>
      </c>
      <c r="G171" s="31">
        <v>44986</v>
      </c>
      <c r="H171" s="30" t="s">
        <v>394</v>
      </c>
      <c r="I171" s="32"/>
      <c r="J171" s="30" t="s">
        <v>399</v>
      </c>
      <c r="K171" s="48" t="s">
        <v>400</v>
      </c>
      <c r="L171" s="28"/>
      <c r="M171" s="28">
        <v>229</v>
      </c>
      <c r="N171" s="28">
        <f t="shared" si="27"/>
        <v>-25724740</v>
      </c>
      <c r="O171" s="28">
        <f t="shared" si="30"/>
        <v>-25550656</v>
      </c>
      <c r="P171" s="33"/>
    </row>
    <row r="172" spans="1:16" ht="16.5" hidden="1" x14ac:dyDescent="0.4">
      <c r="A172" s="1" t="str">
        <f t="shared" si="31"/>
        <v>109楽天銀行</v>
      </c>
      <c r="B172" s="1">
        <f>COUNTIF($C$3:C172,C172)</f>
        <v>109</v>
      </c>
      <c r="C172" s="29" t="s">
        <v>406</v>
      </c>
      <c r="D172" s="30">
        <f t="shared" si="1"/>
        <v>170</v>
      </c>
      <c r="E172" s="30">
        <v>3</v>
      </c>
      <c r="F172" s="30">
        <v>31</v>
      </c>
      <c r="G172" s="31">
        <v>44958</v>
      </c>
      <c r="H172" s="30" t="s">
        <v>106</v>
      </c>
      <c r="I172" s="32" t="s">
        <v>524</v>
      </c>
      <c r="J172" s="30" t="s">
        <v>1304</v>
      </c>
      <c r="K172" s="48" t="s">
        <v>1303</v>
      </c>
      <c r="L172" s="28"/>
      <c r="M172" s="28">
        <v>175124</v>
      </c>
      <c r="N172" s="28">
        <f t="shared" si="27"/>
        <v>-25899864</v>
      </c>
      <c r="O172" s="28">
        <f t="shared" si="30"/>
        <v>-25725780</v>
      </c>
      <c r="P172" s="33"/>
    </row>
    <row r="173" spans="1:16" ht="16.5" hidden="1" x14ac:dyDescent="0.4">
      <c r="A173" s="1" t="str">
        <f t="shared" si="31"/>
        <v>110楽天銀行</v>
      </c>
      <c r="B173" s="1">
        <f>COUNTIF($C$3:C173,C173)</f>
        <v>110</v>
      </c>
      <c r="C173" s="29" t="s">
        <v>406</v>
      </c>
      <c r="D173" s="30">
        <f t="shared" si="1"/>
        <v>171</v>
      </c>
      <c r="E173" s="30">
        <v>3</v>
      </c>
      <c r="F173" s="30">
        <v>31</v>
      </c>
      <c r="G173" s="31">
        <v>44986</v>
      </c>
      <c r="H173" s="30" t="s">
        <v>394</v>
      </c>
      <c r="I173" s="32"/>
      <c r="J173" s="30" t="s">
        <v>399</v>
      </c>
      <c r="K173" s="48" t="s">
        <v>400</v>
      </c>
      <c r="L173" s="28"/>
      <c r="M173" s="28">
        <v>229</v>
      </c>
      <c r="N173" s="28">
        <f t="shared" si="27"/>
        <v>-25900093</v>
      </c>
      <c r="O173" s="28">
        <f t="shared" ref="O173:O206" si="32">O172+L173-M173</f>
        <v>-25726009</v>
      </c>
      <c r="P173" s="33"/>
    </row>
    <row r="174" spans="1:16" hidden="1" x14ac:dyDescent="0.4">
      <c r="A174" s="1" t="str">
        <f t="shared" si="31"/>
        <v>111楽天銀行</v>
      </c>
      <c r="B174" s="1">
        <f>COUNTIF($C$3:C174,C174)</f>
        <v>111</v>
      </c>
      <c r="C174" s="29" t="s">
        <v>406</v>
      </c>
      <c r="D174" s="30">
        <v>805</v>
      </c>
      <c r="E174" s="30">
        <v>3</v>
      </c>
      <c r="F174" s="30">
        <v>31</v>
      </c>
      <c r="G174" s="31">
        <v>44958</v>
      </c>
      <c r="H174" s="30" t="s">
        <v>467</v>
      </c>
      <c r="I174" s="32" t="s">
        <v>1309</v>
      </c>
      <c r="J174" s="30" t="s">
        <v>1293</v>
      </c>
      <c r="K174" s="69" t="s">
        <v>1310</v>
      </c>
      <c r="L174" s="28"/>
      <c r="M174" s="28">
        <v>7722</v>
      </c>
      <c r="N174" s="28">
        <f t="shared" si="27"/>
        <v>-25907815</v>
      </c>
      <c r="O174" s="28">
        <f t="shared" si="32"/>
        <v>-25733731</v>
      </c>
      <c r="P174" s="33"/>
    </row>
    <row r="175" spans="1:16" ht="16.5" hidden="1" x14ac:dyDescent="0.4">
      <c r="A175" s="1" t="str">
        <f t="shared" si="31"/>
        <v>112楽天銀行</v>
      </c>
      <c r="B175" s="1">
        <f>COUNTIF($C$3:C175,C175)</f>
        <v>112</v>
      </c>
      <c r="C175" s="29" t="s">
        <v>406</v>
      </c>
      <c r="D175" s="30">
        <f t="shared" si="1"/>
        <v>173</v>
      </c>
      <c r="E175" s="30">
        <v>3</v>
      </c>
      <c r="F175" s="30">
        <v>31</v>
      </c>
      <c r="G175" s="31">
        <v>44986</v>
      </c>
      <c r="H175" s="30" t="s">
        <v>394</v>
      </c>
      <c r="I175" s="32"/>
      <c r="J175" s="30" t="s">
        <v>399</v>
      </c>
      <c r="K175" s="48" t="s">
        <v>400</v>
      </c>
      <c r="L175" s="28"/>
      <c r="M175" s="28">
        <v>229</v>
      </c>
      <c r="N175" s="28">
        <f t="shared" si="27"/>
        <v>-25908044</v>
      </c>
      <c r="O175" s="28">
        <f t="shared" si="32"/>
        <v>-25733960</v>
      </c>
      <c r="P175" s="33"/>
    </row>
    <row r="176" spans="1:16" ht="16.5" hidden="1" x14ac:dyDescent="0.4">
      <c r="A176" s="1" t="str">
        <f t="shared" si="31"/>
        <v>113楽天銀行</v>
      </c>
      <c r="B176" s="1">
        <f>COUNTIF($C$3:C176,C176)</f>
        <v>113</v>
      </c>
      <c r="C176" s="29" t="s">
        <v>406</v>
      </c>
      <c r="D176" s="30">
        <f t="shared" si="1"/>
        <v>174</v>
      </c>
      <c r="E176" s="30">
        <v>3</v>
      </c>
      <c r="F176" s="30">
        <v>31</v>
      </c>
      <c r="G176" s="31">
        <v>44958</v>
      </c>
      <c r="H176" s="30" t="s">
        <v>106</v>
      </c>
      <c r="I176" s="32" t="s">
        <v>482</v>
      </c>
      <c r="J176" s="30" t="s">
        <v>1311</v>
      </c>
      <c r="K176" s="48" t="s">
        <v>1312</v>
      </c>
      <c r="L176" s="28"/>
      <c r="M176" s="28">
        <v>18381</v>
      </c>
      <c r="N176" s="28">
        <f t="shared" si="27"/>
        <v>-25926425</v>
      </c>
      <c r="O176" s="28">
        <f t="shared" si="32"/>
        <v>-25752341</v>
      </c>
      <c r="P176" s="33" t="s">
        <v>991</v>
      </c>
    </row>
    <row r="177" spans="1:16" ht="16.5" hidden="1" x14ac:dyDescent="0.4">
      <c r="A177" s="1" t="str">
        <f t="shared" si="31"/>
        <v>114楽天銀行</v>
      </c>
      <c r="B177" s="1">
        <f>COUNTIF($C$3:C177,C177)</f>
        <v>114</v>
      </c>
      <c r="C177" s="29" t="s">
        <v>406</v>
      </c>
      <c r="D177" s="30">
        <f t="shared" si="1"/>
        <v>175</v>
      </c>
      <c r="E177" s="30">
        <v>3</v>
      </c>
      <c r="F177" s="30">
        <v>31</v>
      </c>
      <c r="G177" s="31">
        <v>44986</v>
      </c>
      <c r="H177" s="30" t="s">
        <v>394</v>
      </c>
      <c r="I177" s="32"/>
      <c r="J177" s="30" t="s">
        <v>399</v>
      </c>
      <c r="K177" s="48" t="s">
        <v>400</v>
      </c>
      <c r="L177" s="28"/>
      <c r="M177" s="28">
        <v>229</v>
      </c>
      <c r="N177" s="28">
        <f t="shared" si="27"/>
        <v>-25926654</v>
      </c>
      <c r="O177" s="28">
        <f t="shared" si="32"/>
        <v>-25752570</v>
      </c>
      <c r="P177" s="33"/>
    </row>
    <row r="178" spans="1:16" ht="16.5" hidden="1" x14ac:dyDescent="0.4">
      <c r="A178" s="1" t="str">
        <f t="shared" si="31"/>
        <v>45みずほ銀行</v>
      </c>
      <c r="B178" s="1">
        <f>COUNTIF($C$3:C178,C178)</f>
        <v>45</v>
      </c>
      <c r="C178" s="29" t="s">
        <v>367</v>
      </c>
      <c r="D178" s="30">
        <f t="shared" si="1"/>
        <v>176</v>
      </c>
      <c r="E178" s="30">
        <v>3</v>
      </c>
      <c r="F178" s="30">
        <v>31</v>
      </c>
      <c r="G178" s="31">
        <v>44958</v>
      </c>
      <c r="H178" s="30" t="s">
        <v>368</v>
      </c>
      <c r="I178" s="32" t="s">
        <v>55</v>
      </c>
      <c r="J178" s="30" t="s">
        <v>1001</v>
      </c>
      <c r="K178" s="75" t="s">
        <v>1000</v>
      </c>
      <c r="L178" s="28"/>
      <c r="M178" s="28">
        <v>706417</v>
      </c>
      <c r="N178" s="28">
        <f t="shared" ref="N178:N209" si="33">VLOOKUP(B178-1&amp;C178,A:N,14,FALSE)+L178-M178</f>
        <v>-553869</v>
      </c>
      <c r="O178" s="28">
        <f t="shared" si="32"/>
        <v>-26458987</v>
      </c>
      <c r="P178" s="33"/>
    </row>
    <row r="179" spans="1:16" ht="16.5" hidden="1" x14ac:dyDescent="0.4">
      <c r="A179" s="1" t="str">
        <f t="shared" si="31"/>
        <v>46みずほ銀行</v>
      </c>
      <c r="B179" s="1">
        <f>COUNTIF($C$3:C179,C179)</f>
        <v>46</v>
      </c>
      <c r="C179" s="29" t="s">
        <v>367</v>
      </c>
      <c r="D179" s="30">
        <f t="shared" si="1"/>
        <v>177</v>
      </c>
      <c r="E179" s="30">
        <v>3</v>
      </c>
      <c r="F179" s="30">
        <v>31</v>
      </c>
      <c r="G179" s="31"/>
      <c r="H179" s="30" t="s">
        <v>376</v>
      </c>
      <c r="I179" s="32" t="s">
        <v>377</v>
      </c>
      <c r="J179" s="30" t="s">
        <v>545</v>
      </c>
      <c r="K179" s="76" t="s">
        <v>546</v>
      </c>
      <c r="L179" s="28"/>
      <c r="M179" s="28">
        <v>2200000</v>
      </c>
      <c r="N179" s="28">
        <f t="shared" si="33"/>
        <v>-2753869</v>
      </c>
      <c r="O179" s="28">
        <f t="shared" si="32"/>
        <v>-28658987</v>
      </c>
      <c r="P179" s="33"/>
    </row>
    <row r="180" spans="1:16" ht="16.5" hidden="1" x14ac:dyDescent="0.4">
      <c r="A180" s="1" t="str">
        <f t="shared" si="31"/>
        <v>47みずほ銀行</v>
      </c>
      <c r="B180" s="1">
        <f>COUNTIF($C$3:C180,C180)</f>
        <v>47</v>
      </c>
      <c r="C180" s="29" t="s">
        <v>367</v>
      </c>
      <c r="D180" s="30">
        <f t="shared" si="1"/>
        <v>178</v>
      </c>
      <c r="E180" s="30">
        <v>4</v>
      </c>
      <c r="F180" s="30">
        <v>7</v>
      </c>
      <c r="G180" s="31"/>
      <c r="H180" s="30" t="s">
        <v>376</v>
      </c>
      <c r="I180" s="32" t="s">
        <v>377</v>
      </c>
      <c r="J180" s="30" t="s">
        <v>547</v>
      </c>
      <c r="K180" s="76" t="s">
        <v>548</v>
      </c>
      <c r="L180" s="28"/>
      <c r="M180" s="28">
        <v>300000</v>
      </c>
      <c r="N180" s="28">
        <f t="shared" si="33"/>
        <v>-3053869</v>
      </c>
      <c r="O180" s="28">
        <f t="shared" si="32"/>
        <v>-28958987</v>
      </c>
      <c r="P180" s="33"/>
    </row>
    <row r="181" spans="1:16" ht="15.6" hidden="1" customHeight="1" x14ac:dyDescent="0.4">
      <c r="A181" s="1" t="str">
        <f t="shared" si="31"/>
        <v>115楽天銀行</v>
      </c>
      <c r="B181" s="1">
        <f>COUNTIF($C$3:C181,C181)</f>
        <v>115</v>
      </c>
      <c r="C181" s="29" t="s">
        <v>406</v>
      </c>
      <c r="D181" s="30">
        <f t="shared" si="1"/>
        <v>179</v>
      </c>
      <c r="E181" s="30">
        <v>4</v>
      </c>
      <c r="F181" s="30">
        <v>19</v>
      </c>
      <c r="G181" s="31">
        <v>44621</v>
      </c>
      <c r="H181" s="30" t="s">
        <v>418</v>
      </c>
      <c r="I181" s="32"/>
      <c r="J181" s="30" t="s">
        <v>1027</v>
      </c>
      <c r="K181" s="48" t="s">
        <v>1020</v>
      </c>
      <c r="L181" s="28"/>
      <c r="M181" s="28">
        <v>853638</v>
      </c>
      <c r="N181" s="28">
        <f t="shared" si="33"/>
        <v>-26780292</v>
      </c>
      <c r="O181" s="28">
        <f t="shared" si="32"/>
        <v>-29812625</v>
      </c>
      <c r="P181" s="33" t="s">
        <v>1281</v>
      </c>
    </row>
    <row r="182" spans="1:16" ht="15.6" hidden="1" customHeight="1" x14ac:dyDescent="0.4">
      <c r="A182" s="1" t="str">
        <f t="shared" si="31"/>
        <v>116楽天銀行</v>
      </c>
      <c r="B182" s="1">
        <f>COUNTIF($C$3:C182,C182)</f>
        <v>116</v>
      </c>
      <c r="C182" s="29" t="s">
        <v>406</v>
      </c>
      <c r="D182" s="30">
        <f t="shared" si="1"/>
        <v>180</v>
      </c>
      <c r="E182" s="30">
        <v>4</v>
      </c>
      <c r="F182" s="30">
        <v>19</v>
      </c>
      <c r="G182" s="31">
        <v>45017</v>
      </c>
      <c r="H182" s="30" t="s">
        <v>394</v>
      </c>
      <c r="I182" s="32"/>
      <c r="J182" s="30" t="s">
        <v>399</v>
      </c>
      <c r="K182" s="48" t="s">
        <v>400</v>
      </c>
      <c r="L182" s="28"/>
      <c r="M182" s="28">
        <v>229</v>
      </c>
      <c r="N182" s="28">
        <f t="shared" si="33"/>
        <v>-26780521</v>
      </c>
      <c r="O182" s="28">
        <f t="shared" si="32"/>
        <v>-29812854</v>
      </c>
      <c r="P182" s="33"/>
    </row>
    <row r="183" spans="1:16" ht="15.6" hidden="1" customHeight="1" x14ac:dyDescent="0.4">
      <c r="A183" s="1" t="str">
        <f t="shared" si="29"/>
        <v>117楽天銀行</v>
      </c>
      <c r="B183" s="1">
        <f>COUNTIF($C$3:C183,C183)</f>
        <v>117</v>
      </c>
      <c r="C183" s="29" t="s">
        <v>406</v>
      </c>
      <c r="D183" s="30">
        <f t="shared" si="1"/>
        <v>181</v>
      </c>
      <c r="E183" s="30">
        <v>4</v>
      </c>
      <c r="F183" s="30">
        <v>19</v>
      </c>
      <c r="G183" s="31">
        <v>44621</v>
      </c>
      <c r="H183" s="30" t="s">
        <v>422</v>
      </c>
      <c r="I183" s="32"/>
      <c r="J183" s="30" t="s">
        <v>1028</v>
      </c>
      <c r="K183" s="75" t="s">
        <v>1021</v>
      </c>
      <c r="L183" s="28"/>
      <c r="M183" s="28">
        <v>382623</v>
      </c>
      <c r="N183" s="28">
        <f t="shared" si="33"/>
        <v>-27163144</v>
      </c>
      <c r="O183" s="28">
        <f t="shared" si="32"/>
        <v>-30195477</v>
      </c>
      <c r="P183" s="33" t="s">
        <v>1282</v>
      </c>
    </row>
    <row r="184" spans="1:16" ht="15.6" hidden="1" customHeight="1" x14ac:dyDescent="0.4">
      <c r="A184" s="1" t="str">
        <f t="shared" si="29"/>
        <v>118楽天銀行</v>
      </c>
      <c r="B184" s="1">
        <f>COUNTIF($C$3:C184,C184)</f>
        <v>118</v>
      </c>
      <c r="C184" s="29" t="s">
        <v>406</v>
      </c>
      <c r="D184" s="30">
        <f t="shared" si="1"/>
        <v>182</v>
      </c>
      <c r="E184" s="30">
        <v>4</v>
      </c>
      <c r="F184" s="30">
        <v>19</v>
      </c>
      <c r="G184" s="31">
        <v>45017</v>
      </c>
      <c r="H184" s="30" t="s">
        <v>394</v>
      </c>
      <c r="I184" s="32"/>
      <c r="J184" s="30" t="s">
        <v>399</v>
      </c>
      <c r="K184" s="48" t="s">
        <v>400</v>
      </c>
      <c r="L184" s="28"/>
      <c r="M184" s="28">
        <v>229</v>
      </c>
      <c r="N184" s="28">
        <f t="shared" si="33"/>
        <v>-27163373</v>
      </c>
      <c r="O184" s="28">
        <f t="shared" si="32"/>
        <v>-30195706</v>
      </c>
      <c r="P184" s="33"/>
    </row>
    <row r="185" spans="1:16" ht="15.6" hidden="1" customHeight="1" x14ac:dyDescent="0.4">
      <c r="A185" s="1" t="str">
        <f t="shared" si="29"/>
        <v>119楽天銀行</v>
      </c>
      <c r="B185" s="1">
        <f>COUNTIF($C$3:C185,C185)</f>
        <v>119</v>
      </c>
      <c r="C185" s="29" t="s">
        <v>406</v>
      </c>
      <c r="D185" s="30">
        <f t="shared" si="1"/>
        <v>183</v>
      </c>
      <c r="E185" s="30">
        <v>4</v>
      </c>
      <c r="F185" s="30">
        <v>19</v>
      </c>
      <c r="G185" s="31">
        <v>44621</v>
      </c>
      <c r="H185" s="30" t="s">
        <v>422</v>
      </c>
      <c r="I185" s="32"/>
      <c r="J185" s="30" t="s">
        <v>1029</v>
      </c>
      <c r="K185" s="75" t="s">
        <v>1022</v>
      </c>
      <c r="L185" s="28"/>
      <c r="M185" s="28">
        <v>373199</v>
      </c>
      <c r="N185" s="28">
        <f t="shared" si="33"/>
        <v>-27536572</v>
      </c>
      <c r="O185" s="28">
        <f t="shared" si="32"/>
        <v>-30568905</v>
      </c>
      <c r="P185" s="33" t="s">
        <v>1283</v>
      </c>
    </row>
    <row r="186" spans="1:16" ht="15.6" hidden="1" customHeight="1" x14ac:dyDescent="0.4">
      <c r="A186" s="1" t="str">
        <f t="shared" si="29"/>
        <v>120楽天銀行</v>
      </c>
      <c r="B186" s="1">
        <f>COUNTIF($C$3:C186,C186)</f>
        <v>120</v>
      </c>
      <c r="C186" s="29" t="s">
        <v>406</v>
      </c>
      <c r="D186" s="30">
        <f t="shared" si="1"/>
        <v>184</v>
      </c>
      <c r="E186" s="30">
        <v>4</v>
      </c>
      <c r="F186" s="30">
        <v>19</v>
      </c>
      <c r="G186" s="31">
        <v>45017</v>
      </c>
      <c r="H186" s="30" t="s">
        <v>394</v>
      </c>
      <c r="I186" s="32"/>
      <c r="J186" s="30" t="s">
        <v>399</v>
      </c>
      <c r="K186" s="48" t="s">
        <v>400</v>
      </c>
      <c r="L186" s="28"/>
      <c r="M186" s="28">
        <v>52</v>
      </c>
      <c r="N186" s="28">
        <f t="shared" si="33"/>
        <v>-27536624</v>
      </c>
      <c r="O186" s="28">
        <f t="shared" si="32"/>
        <v>-30568957</v>
      </c>
      <c r="P186" s="33"/>
    </row>
    <row r="187" spans="1:16" ht="15.6" hidden="1" customHeight="1" x14ac:dyDescent="0.4">
      <c r="A187" s="1" t="str">
        <f t="shared" si="29"/>
        <v>121楽天銀行</v>
      </c>
      <c r="B187" s="1">
        <f>COUNTIF($C$3:C187,C187)</f>
        <v>121</v>
      </c>
      <c r="C187" s="29" t="s">
        <v>406</v>
      </c>
      <c r="D187" s="30">
        <f t="shared" si="1"/>
        <v>185</v>
      </c>
      <c r="E187" s="30">
        <v>4</v>
      </c>
      <c r="F187" s="30">
        <v>19</v>
      </c>
      <c r="G187" s="31">
        <v>44621</v>
      </c>
      <c r="H187" s="30" t="s">
        <v>422</v>
      </c>
      <c r="I187" s="32"/>
      <c r="J187" s="80" t="s">
        <v>1030</v>
      </c>
      <c r="K187" s="75" t="s">
        <v>1023</v>
      </c>
      <c r="L187" s="28"/>
      <c r="M187" s="28">
        <v>311628</v>
      </c>
      <c r="N187" s="28">
        <f t="shared" si="33"/>
        <v>-27848252</v>
      </c>
      <c r="O187" s="28">
        <f t="shared" si="32"/>
        <v>-30880585</v>
      </c>
      <c r="P187" s="33" t="s">
        <v>1284</v>
      </c>
    </row>
    <row r="188" spans="1:16" ht="15.6" hidden="1" customHeight="1" x14ac:dyDescent="0.4">
      <c r="A188" s="1" t="str">
        <f t="shared" si="29"/>
        <v>122楽天銀行</v>
      </c>
      <c r="B188" s="1">
        <f>COUNTIF($C$3:C188,C188)</f>
        <v>122</v>
      </c>
      <c r="C188" s="29" t="s">
        <v>406</v>
      </c>
      <c r="D188" s="30">
        <f t="shared" si="1"/>
        <v>186</v>
      </c>
      <c r="E188" s="30">
        <v>4</v>
      </c>
      <c r="F188" s="30">
        <v>19</v>
      </c>
      <c r="G188" s="31">
        <v>45017</v>
      </c>
      <c r="H188" s="30" t="s">
        <v>394</v>
      </c>
      <c r="I188" s="32"/>
      <c r="J188" s="30" t="s">
        <v>399</v>
      </c>
      <c r="K188" s="48" t="s">
        <v>400</v>
      </c>
      <c r="L188" s="28"/>
      <c r="M188" s="28">
        <v>229</v>
      </c>
      <c r="N188" s="28">
        <f t="shared" si="33"/>
        <v>-27848481</v>
      </c>
      <c r="O188" s="28">
        <f t="shared" si="32"/>
        <v>-30880814</v>
      </c>
      <c r="P188" s="33"/>
    </row>
    <row r="189" spans="1:16" ht="15.6" hidden="1" customHeight="1" x14ac:dyDescent="0.4">
      <c r="A189" s="1" t="str">
        <f t="shared" si="29"/>
        <v>123楽天銀行</v>
      </c>
      <c r="B189" s="1">
        <f>COUNTIF($C$3:C189,C189)</f>
        <v>123</v>
      </c>
      <c r="C189" s="29" t="s">
        <v>406</v>
      </c>
      <c r="D189" s="30">
        <f t="shared" si="1"/>
        <v>187</v>
      </c>
      <c r="E189" s="30">
        <v>4</v>
      </c>
      <c r="F189" s="30">
        <v>19</v>
      </c>
      <c r="G189" s="31">
        <v>44621</v>
      </c>
      <c r="H189" s="30" t="s">
        <v>422</v>
      </c>
      <c r="I189" s="32"/>
      <c r="J189" s="73" t="s">
        <v>1031</v>
      </c>
      <c r="K189" s="75" t="s">
        <v>1024</v>
      </c>
      <c r="L189" s="28"/>
      <c r="M189" s="28">
        <v>204945</v>
      </c>
      <c r="N189" s="28">
        <f t="shared" si="33"/>
        <v>-28053426</v>
      </c>
      <c r="O189" s="28">
        <f t="shared" si="32"/>
        <v>-31085759</v>
      </c>
      <c r="P189" s="33" t="s">
        <v>1285</v>
      </c>
    </row>
    <row r="190" spans="1:16" ht="15.6" hidden="1" customHeight="1" x14ac:dyDescent="0.4">
      <c r="A190" s="1" t="str">
        <f t="shared" si="29"/>
        <v>124楽天銀行</v>
      </c>
      <c r="B190" s="1">
        <f>COUNTIF($C$3:C190,C190)</f>
        <v>124</v>
      </c>
      <c r="C190" s="29" t="s">
        <v>406</v>
      </c>
      <c r="D190" s="30">
        <f t="shared" si="1"/>
        <v>188</v>
      </c>
      <c r="E190" s="30">
        <v>4</v>
      </c>
      <c r="F190" s="30">
        <v>19</v>
      </c>
      <c r="G190" s="31">
        <v>45017</v>
      </c>
      <c r="H190" s="30" t="s">
        <v>394</v>
      </c>
      <c r="I190" s="32"/>
      <c r="J190" s="30" t="s">
        <v>399</v>
      </c>
      <c r="K190" s="48" t="s">
        <v>400</v>
      </c>
      <c r="L190" s="28"/>
      <c r="M190" s="28">
        <v>52</v>
      </c>
      <c r="N190" s="28">
        <f t="shared" si="33"/>
        <v>-28053478</v>
      </c>
      <c r="O190" s="28">
        <f t="shared" si="32"/>
        <v>-31085811</v>
      </c>
      <c r="P190" s="33"/>
    </row>
    <row r="191" spans="1:16" ht="15.6" hidden="1" customHeight="1" x14ac:dyDescent="0.4">
      <c r="A191" s="1" t="str">
        <f t="shared" si="29"/>
        <v>125楽天銀行</v>
      </c>
      <c r="B191" s="1">
        <f>COUNTIF($C$3:C191,C191)</f>
        <v>125</v>
      </c>
      <c r="C191" s="29" t="s">
        <v>406</v>
      </c>
      <c r="D191" s="30">
        <f t="shared" si="1"/>
        <v>189</v>
      </c>
      <c r="E191" s="30">
        <v>4</v>
      </c>
      <c r="F191" s="30">
        <v>19</v>
      </c>
      <c r="G191" s="31">
        <v>44682</v>
      </c>
      <c r="H191" s="30" t="s">
        <v>205</v>
      </c>
      <c r="I191" s="32" t="s">
        <v>486</v>
      </c>
      <c r="J191" s="73" t="s">
        <v>1026</v>
      </c>
      <c r="K191" s="48" t="s">
        <v>1025</v>
      </c>
      <c r="L191" s="28"/>
      <c r="M191" s="28">
        <v>255000</v>
      </c>
      <c r="N191" s="28">
        <f t="shared" si="33"/>
        <v>-28308478</v>
      </c>
      <c r="O191" s="28">
        <f t="shared" si="32"/>
        <v>-31340811</v>
      </c>
      <c r="P191" s="33" t="s">
        <v>1286</v>
      </c>
    </row>
    <row r="192" spans="1:16" ht="16.5" hidden="1" x14ac:dyDescent="0.4">
      <c r="A192" s="1" t="str">
        <f t="shared" si="29"/>
        <v>126楽天銀行</v>
      </c>
      <c r="B192" s="1">
        <f>COUNTIF($C$3:C192,C192)</f>
        <v>126</v>
      </c>
      <c r="C192" s="29" t="s">
        <v>406</v>
      </c>
      <c r="D192" s="30">
        <f t="shared" si="1"/>
        <v>190</v>
      </c>
      <c r="E192" s="30">
        <v>4</v>
      </c>
      <c r="F192" s="30">
        <v>19</v>
      </c>
      <c r="G192" s="31">
        <v>45017</v>
      </c>
      <c r="H192" s="30" t="s">
        <v>394</v>
      </c>
      <c r="I192" s="32"/>
      <c r="J192" s="30" t="s">
        <v>399</v>
      </c>
      <c r="K192" s="48" t="s">
        <v>400</v>
      </c>
      <c r="L192" s="28"/>
      <c r="M192" s="28">
        <v>229</v>
      </c>
      <c r="N192" s="28">
        <f t="shared" si="33"/>
        <v>-28308707</v>
      </c>
      <c r="O192" s="28">
        <f t="shared" si="32"/>
        <v>-31341040</v>
      </c>
      <c r="P192" s="33"/>
    </row>
    <row r="193" spans="1:16" ht="16.5" hidden="1" x14ac:dyDescent="0.4">
      <c r="A193" s="1" t="str">
        <f t="shared" si="29"/>
        <v>48みずほ銀行</v>
      </c>
      <c r="B193" s="1">
        <f>COUNTIF($C$3:C193,C193)</f>
        <v>48</v>
      </c>
      <c r="C193" s="29" t="s">
        <v>367</v>
      </c>
      <c r="D193" s="30">
        <f t="shared" si="1"/>
        <v>191</v>
      </c>
      <c r="E193" s="30">
        <v>4</v>
      </c>
      <c r="F193" s="30">
        <v>30</v>
      </c>
      <c r="G193" s="31">
        <v>44986</v>
      </c>
      <c r="H193" s="30" t="s">
        <v>368</v>
      </c>
      <c r="I193" s="32" t="s">
        <v>55</v>
      </c>
      <c r="J193" s="30" t="s">
        <v>1011</v>
      </c>
      <c r="K193" s="75" t="s">
        <v>1002</v>
      </c>
      <c r="L193" s="28"/>
      <c r="M193" s="28">
        <v>706417</v>
      </c>
      <c r="N193" s="28">
        <f t="shared" si="33"/>
        <v>-3760286</v>
      </c>
      <c r="O193" s="28">
        <f t="shared" si="32"/>
        <v>-32047457</v>
      </c>
      <c r="P193" s="33"/>
    </row>
    <row r="194" spans="1:16" ht="16.5" x14ac:dyDescent="0.4">
      <c r="A194" s="1" t="str">
        <f t="shared" ref="A194:A198" si="34">B194&amp;C194</f>
        <v>127楽天銀行</v>
      </c>
      <c r="B194" s="1">
        <f>COUNTIF($C$3:C194,C194)</f>
        <v>127</v>
      </c>
      <c r="C194" s="29" t="s">
        <v>406</v>
      </c>
      <c r="D194" s="30">
        <f t="shared" si="1"/>
        <v>192</v>
      </c>
      <c r="E194" s="30">
        <v>4</v>
      </c>
      <c r="F194" s="30">
        <v>30</v>
      </c>
      <c r="G194" s="31">
        <v>44927</v>
      </c>
      <c r="H194" s="30" t="s">
        <v>106</v>
      </c>
      <c r="I194" s="32" t="s">
        <v>1053</v>
      </c>
      <c r="J194" s="30" t="s">
        <v>1050</v>
      </c>
      <c r="K194" s="48" t="s">
        <v>1052</v>
      </c>
      <c r="L194" s="28"/>
      <c r="M194" s="28"/>
      <c r="N194" s="28">
        <f t="shared" si="33"/>
        <v>-28308707</v>
      </c>
      <c r="O194" s="28">
        <f t="shared" si="32"/>
        <v>-32047457</v>
      </c>
      <c r="P194" s="33"/>
    </row>
    <row r="195" spans="1:16" ht="16.5" x14ac:dyDescent="0.4">
      <c r="A195" s="1" t="str">
        <f t="shared" si="34"/>
        <v>128楽天銀行</v>
      </c>
      <c r="B195" s="1">
        <f>COUNTIF($C$3:C195,C195)</f>
        <v>128</v>
      </c>
      <c r="C195" s="29" t="s">
        <v>406</v>
      </c>
      <c r="D195" s="30">
        <f t="shared" si="1"/>
        <v>193</v>
      </c>
      <c r="E195" s="30">
        <v>4</v>
      </c>
      <c r="F195" s="30">
        <v>30</v>
      </c>
      <c r="G195" s="31">
        <v>44927</v>
      </c>
      <c r="H195" s="30" t="s">
        <v>106</v>
      </c>
      <c r="I195" s="32" t="s">
        <v>1053</v>
      </c>
      <c r="J195" s="30" t="s">
        <v>1051</v>
      </c>
      <c r="K195" s="48" t="s">
        <v>1052</v>
      </c>
      <c r="L195" s="28"/>
      <c r="M195" s="28"/>
      <c r="N195" s="28">
        <f t="shared" si="33"/>
        <v>-28308707</v>
      </c>
      <c r="O195" s="28">
        <f t="shared" si="32"/>
        <v>-32047457</v>
      </c>
      <c r="P195" s="33"/>
    </row>
    <row r="196" spans="1:16" ht="16.5" x14ac:dyDescent="0.4">
      <c r="A196" s="1" t="str">
        <f t="shared" si="34"/>
        <v>129楽天銀行</v>
      </c>
      <c r="B196" s="1">
        <f>COUNTIF($C$3:C196,C196)</f>
        <v>129</v>
      </c>
      <c r="C196" s="29" t="s">
        <v>406</v>
      </c>
      <c r="D196" s="30">
        <f t="shared" si="1"/>
        <v>194</v>
      </c>
      <c r="E196" s="30">
        <v>4</v>
      </c>
      <c r="F196" s="30">
        <v>30</v>
      </c>
      <c r="G196" s="31">
        <v>44927</v>
      </c>
      <c r="H196" s="30" t="s">
        <v>106</v>
      </c>
      <c r="I196" s="32" t="s">
        <v>1053</v>
      </c>
      <c r="J196" s="30" t="s">
        <v>543</v>
      </c>
      <c r="K196" s="48" t="s">
        <v>1052</v>
      </c>
      <c r="L196" s="28"/>
      <c r="M196" s="28"/>
      <c r="N196" s="28">
        <f t="shared" si="33"/>
        <v>-28308707</v>
      </c>
      <c r="O196" s="28">
        <f t="shared" si="32"/>
        <v>-32047457</v>
      </c>
      <c r="P196" s="33"/>
    </row>
    <row r="197" spans="1:16" ht="16.5" x14ac:dyDescent="0.4">
      <c r="A197" s="1" t="str">
        <f t="shared" si="34"/>
        <v>130楽天銀行</v>
      </c>
      <c r="B197" s="1">
        <f>COUNTIF($C$3:C197,C197)</f>
        <v>130</v>
      </c>
      <c r="C197" s="29" t="s">
        <v>406</v>
      </c>
      <c r="D197" s="30">
        <f t="shared" si="1"/>
        <v>195</v>
      </c>
      <c r="E197" s="30">
        <v>4</v>
      </c>
      <c r="F197" s="30">
        <v>30</v>
      </c>
      <c r="G197" s="31">
        <v>44927</v>
      </c>
      <c r="H197" s="30" t="s">
        <v>106</v>
      </c>
      <c r="I197" s="32" t="s">
        <v>1053</v>
      </c>
      <c r="J197" s="30" t="s">
        <v>544</v>
      </c>
      <c r="K197" s="48" t="s">
        <v>1052</v>
      </c>
      <c r="L197" s="28"/>
      <c r="M197" s="28"/>
      <c r="N197" s="28">
        <f t="shared" si="33"/>
        <v>-28308707</v>
      </c>
      <c r="O197" s="28">
        <f t="shared" si="32"/>
        <v>-32047457</v>
      </c>
      <c r="P197" s="33"/>
    </row>
    <row r="198" spans="1:16" ht="16.5" hidden="1" x14ac:dyDescent="0.4">
      <c r="A198" s="1" t="str">
        <f t="shared" si="34"/>
        <v>131楽天銀行</v>
      </c>
      <c r="B198" s="1">
        <f>COUNTIF($C$3:C198,C198)</f>
        <v>131</v>
      </c>
      <c r="C198" s="29" t="s">
        <v>406</v>
      </c>
      <c r="D198" s="30">
        <f t="shared" si="1"/>
        <v>196</v>
      </c>
      <c r="E198" s="30">
        <v>4</v>
      </c>
      <c r="F198" s="30">
        <v>30</v>
      </c>
      <c r="G198" s="31"/>
      <c r="H198" s="30" t="s">
        <v>394</v>
      </c>
      <c r="I198" s="32"/>
      <c r="J198" s="30" t="s">
        <v>399</v>
      </c>
      <c r="K198" s="48" t="s">
        <v>400</v>
      </c>
      <c r="L198" s="28"/>
      <c r="M198" s="28">
        <v>229</v>
      </c>
      <c r="N198" s="28">
        <f t="shared" si="33"/>
        <v>-28308936</v>
      </c>
      <c r="O198" s="28">
        <f t="shared" si="32"/>
        <v>-32047686</v>
      </c>
      <c r="P198" s="33"/>
    </row>
    <row r="199" spans="1:16" ht="16.5" hidden="1" x14ac:dyDescent="0.4">
      <c r="A199" s="1" t="str">
        <f t="shared" si="29"/>
        <v>49みずほ銀行</v>
      </c>
      <c r="B199" s="1">
        <f>COUNTIF($C$3:C199,C199)</f>
        <v>49</v>
      </c>
      <c r="C199" s="29" t="s">
        <v>367</v>
      </c>
      <c r="D199" s="30">
        <f t="shared" si="1"/>
        <v>197</v>
      </c>
      <c r="E199" s="30">
        <v>5</v>
      </c>
      <c r="F199" s="30">
        <v>31</v>
      </c>
      <c r="G199" s="31">
        <v>45017</v>
      </c>
      <c r="H199" s="30" t="s">
        <v>368</v>
      </c>
      <c r="I199" s="32" t="s">
        <v>55</v>
      </c>
      <c r="J199" s="30" t="s">
        <v>1012</v>
      </c>
      <c r="K199" s="75" t="s">
        <v>1003</v>
      </c>
      <c r="L199" s="28"/>
      <c r="M199" s="28">
        <v>706417</v>
      </c>
      <c r="N199" s="28">
        <f t="shared" si="33"/>
        <v>-4466703</v>
      </c>
      <c r="O199" s="28">
        <f>O193+L199-M199</f>
        <v>-32753874</v>
      </c>
      <c r="P199" s="33"/>
    </row>
    <row r="200" spans="1:16" ht="16.5" hidden="1" x14ac:dyDescent="0.4">
      <c r="A200" s="1" t="str">
        <f t="shared" si="29"/>
        <v>50みずほ銀行</v>
      </c>
      <c r="B200" s="1">
        <f>COUNTIF($C$3:C200,C200)</f>
        <v>50</v>
      </c>
      <c r="C200" s="29" t="s">
        <v>367</v>
      </c>
      <c r="D200" s="30">
        <f t="shared" ref="D200:D206" si="35">ROW()-2</f>
        <v>198</v>
      </c>
      <c r="E200" s="30">
        <v>7</v>
      </c>
      <c r="F200" s="30">
        <v>1</v>
      </c>
      <c r="G200" s="31">
        <v>45047</v>
      </c>
      <c r="H200" s="30" t="s">
        <v>368</v>
      </c>
      <c r="I200" s="32" t="s">
        <v>55</v>
      </c>
      <c r="J200" s="30" t="s">
        <v>1013</v>
      </c>
      <c r="K200" s="75" t="s">
        <v>1004</v>
      </c>
      <c r="L200" s="28"/>
      <c r="M200" s="28">
        <v>706417</v>
      </c>
      <c r="N200" s="28">
        <f t="shared" si="33"/>
        <v>-5173120</v>
      </c>
      <c r="O200" s="28">
        <f t="shared" si="32"/>
        <v>-33460291</v>
      </c>
      <c r="P200" s="33"/>
    </row>
    <row r="201" spans="1:16" ht="16.5" hidden="1" x14ac:dyDescent="0.4">
      <c r="A201" s="1" t="str">
        <f t="shared" si="29"/>
        <v>51みずほ銀行</v>
      </c>
      <c r="B201" s="1">
        <f>COUNTIF($C$3:C201,C201)</f>
        <v>51</v>
      </c>
      <c r="C201" s="29" t="s">
        <v>367</v>
      </c>
      <c r="D201" s="30">
        <f t="shared" si="35"/>
        <v>199</v>
      </c>
      <c r="E201" s="30">
        <v>7</v>
      </c>
      <c r="F201" s="30">
        <v>31</v>
      </c>
      <c r="G201" s="31">
        <v>45078</v>
      </c>
      <c r="H201" s="30" t="s">
        <v>368</v>
      </c>
      <c r="I201" s="32" t="s">
        <v>55</v>
      </c>
      <c r="J201" s="30" t="s">
        <v>1014</v>
      </c>
      <c r="K201" s="75" t="s">
        <v>1005</v>
      </c>
      <c r="L201" s="28"/>
      <c r="M201" s="28">
        <v>706417</v>
      </c>
      <c r="N201" s="28">
        <f t="shared" si="33"/>
        <v>-5879537</v>
      </c>
      <c r="O201" s="28">
        <f t="shared" si="32"/>
        <v>-34166708</v>
      </c>
      <c r="P201" s="33"/>
    </row>
    <row r="202" spans="1:16" ht="16.5" hidden="1" x14ac:dyDescent="0.4">
      <c r="A202" s="1" t="str">
        <f t="shared" si="29"/>
        <v>52みずほ銀行</v>
      </c>
      <c r="B202" s="1">
        <f>COUNTIF($C$3:C202,C202)</f>
        <v>52</v>
      </c>
      <c r="C202" s="29" t="s">
        <v>367</v>
      </c>
      <c r="D202" s="30">
        <f t="shared" si="35"/>
        <v>200</v>
      </c>
      <c r="E202" s="30">
        <v>8</v>
      </c>
      <c r="F202" s="30">
        <v>31</v>
      </c>
      <c r="G202" s="31">
        <v>45108</v>
      </c>
      <c r="H202" s="30" t="s">
        <v>368</v>
      </c>
      <c r="I202" s="32" t="s">
        <v>55</v>
      </c>
      <c r="J202" s="30" t="s">
        <v>1015</v>
      </c>
      <c r="K202" s="75" t="s">
        <v>1006</v>
      </c>
      <c r="L202" s="28"/>
      <c r="M202" s="28">
        <v>706417</v>
      </c>
      <c r="N202" s="28">
        <f t="shared" si="33"/>
        <v>-6585954</v>
      </c>
      <c r="O202" s="28">
        <f t="shared" si="32"/>
        <v>-34873125</v>
      </c>
      <c r="P202" s="33"/>
    </row>
    <row r="203" spans="1:16" ht="16.5" hidden="1" x14ac:dyDescent="0.4">
      <c r="A203" s="1" t="str">
        <f t="shared" si="29"/>
        <v>53みずほ銀行</v>
      </c>
      <c r="B203" s="1">
        <f>COUNTIF($C$3:C203,C203)</f>
        <v>53</v>
      </c>
      <c r="C203" s="29" t="s">
        <v>367</v>
      </c>
      <c r="D203" s="30">
        <f t="shared" si="35"/>
        <v>201</v>
      </c>
      <c r="E203" s="30">
        <v>9</v>
      </c>
      <c r="F203" s="30">
        <v>30</v>
      </c>
      <c r="G203" s="31">
        <v>45139</v>
      </c>
      <c r="H203" s="30" t="s">
        <v>368</v>
      </c>
      <c r="I203" s="32" t="s">
        <v>55</v>
      </c>
      <c r="J203" s="30" t="s">
        <v>1016</v>
      </c>
      <c r="K203" s="75" t="s">
        <v>1007</v>
      </c>
      <c r="L203" s="28"/>
      <c r="M203" s="28">
        <v>706417</v>
      </c>
      <c r="N203" s="28">
        <f t="shared" si="33"/>
        <v>-7292371</v>
      </c>
      <c r="O203" s="28">
        <f t="shared" si="32"/>
        <v>-35579542</v>
      </c>
      <c r="P203" s="33"/>
    </row>
    <row r="204" spans="1:16" ht="16.5" hidden="1" x14ac:dyDescent="0.4">
      <c r="A204" s="1" t="str">
        <f t="shared" si="29"/>
        <v>54みずほ銀行</v>
      </c>
      <c r="B204" s="1">
        <f>COUNTIF($C$3:C204,C204)</f>
        <v>54</v>
      </c>
      <c r="C204" s="29" t="s">
        <v>367</v>
      </c>
      <c r="D204" s="30">
        <f t="shared" si="35"/>
        <v>202</v>
      </c>
      <c r="E204" s="30">
        <v>10</v>
      </c>
      <c r="F204" s="30">
        <v>31</v>
      </c>
      <c r="G204" s="31">
        <v>45170</v>
      </c>
      <c r="H204" s="30" t="s">
        <v>368</v>
      </c>
      <c r="I204" s="32" t="s">
        <v>55</v>
      </c>
      <c r="J204" s="30" t="s">
        <v>1017</v>
      </c>
      <c r="K204" s="75" t="s">
        <v>1008</v>
      </c>
      <c r="L204" s="28"/>
      <c r="M204" s="28">
        <v>706417</v>
      </c>
      <c r="N204" s="28">
        <f t="shared" si="33"/>
        <v>-7998788</v>
      </c>
      <c r="O204" s="28">
        <f t="shared" si="32"/>
        <v>-36285959</v>
      </c>
      <c r="P204" s="33"/>
    </row>
    <row r="205" spans="1:16" ht="16.5" hidden="1" x14ac:dyDescent="0.4">
      <c r="A205" s="1" t="str">
        <f t="shared" si="29"/>
        <v>55みずほ銀行</v>
      </c>
      <c r="B205" s="1">
        <f>COUNTIF($C$3:C205,C205)</f>
        <v>55</v>
      </c>
      <c r="C205" s="29" t="s">
        <v>367</v>
      </c>
      <c r="D205" s="30">
        <f t="shared" si="35"/>
        <v>203</v>
      </c>
      <c r="E205" s="30">
        <v>11</v>
      </c>
      <c r="F205" s="30">
        <v>30</v>
      </c>
      <c r="G205" s="31">
        <v>45200</v>
      </c>
      <c r="H205" s="30" t="s">
        <v>368</v>
      </c>
      <c r="I205" s="32" t="s">
        <v>55</v>
      </c>
      <c r="J205" s="30" t="s">
        <v>1018</v>
      </c>
      <c r="K205" s="75" t="s">
        <v>1009</v>
      </c>
      <c r="L205" s="28"/>
      <c r="M205" s="28">
        <v>706417</v>
      </c>
      <c r="N205" s="28">
        <f t="shared" si="33"/>
        <v>-8705205</v>
      </c>
      <c r="O205" s="28">
        <f t="shared" si="32"/>
        <v>-36992376</v>
      </c>
      <c r="P205" s="33"/>
    </row>
    <row r="206" spans="1:16" ht="16.5" hidden="1" x14ac:dyDescent="0.4">
      <c r="A206" s="1" t="str">
        <f t="shared" si="29"/>
        <v>56みずほ銀行</v>
      </c>
      <c r="B206" s="1">
        <f>COUNTIF($C$3:C206,C206)</f>
        <v>56</v>
      </c>
      <c r="C206" s="29" t="s">
        <v>367</v>
      </c>
      <c r="D206" s="30">
        <f t="shared" si="35"/>
        <v>204</v>
      </c>
      <c r="E206" s="30">
        <v>12</v>
      </c>
      <c r="F206" s="30">
        <v>31</v>
      </c>
      <c r="G206" s="31">
        <v>45231</v>
      </c>
      <c r="H206" s="30" t="s">
        <v>368</v>
      </c>
      <c r="I206" s="32" t="s">
        <v>55</v>
      </c>
      <c r="J206" s="30" t="s">
        <v>1019</v>
      </c>
      <c r="K206" s="75" t="s">
        <v>1010</v>
      </c>
      <c r="L206" s="28"/>
      <c r="M206" s="28">
        <v>706417</v>
      </c>
      <c r="N206" s="28">
        <f t="shared" si="33"/>
        <v>-9411622</v>
      </c>
      <c r="O206" s="28">
        <f t="shared" si="32"/>
        <v>-37698793</v>
      </c>
      <c r="P206" s="33"/>
    </row>
    <row r="207" spans="1:16" ht="13.5" x14ac:dyDescent="0.4">
      <c r="G207" s="56"/>
      <c r="I207" s="3"/>
      <c r="J207" s="57"/>
      <c r="K207" s="57"/>
      <c r="L207" s="57"/>
      <c r="M207" s="70">
        <f>SUBTOTAL(9,M3:M161)</f>
        <v>7881461</v>
      </c>
      <c r="N207" s="58"/>
    </row>
    <row r="208" spans="1:16" ht="13.5" x14ac:dyDescent="0.4">
      <c r="G208" s="56"/>
      <c r="I208" s="3"/>
      <c r="J208" s="57"/>
      <c r="K208" s="57"/>
      <c r="L208" s="57"/>
      <c r="M208" s="57"/>
      <c r="N208" s="58"/>
    </row>
    <row r="209" spans="1:16" ht="13.5" x14ac:dyDescent="0.4">
      <c r="G209" s="56"/>
      <c r="I209" s="3"/>
      <c r="J209" s="57"/>
      <c r="K209" s="57"/>
      <c r="L209" s="57"/>
      <c r="M209" s="57"/>
      <c r="N209" s="58"/>
    </row>
    <row r="210" spans="1:16" ht="13.5" x14ac:dyDescent="0.4">
      <c r="G210" s="56"/>
      <c r="I210" s="3"/>
      <c r="J210" s="57"/>
      <c r="K210" s="57"/>
      <c r="L210" s="57"/>
      <c r="M210" s="57"/>
      <c r="N210" s="58"/>
    </row>
    <row r="211" spans="1:16" ht="13.5" x14ac:dyDescent="0.4">
      <c r="K211" s="3"/>
      <c r="L211" s="3"/>
      <c r="M211" s="3"/>
    </row>
    <row r="212" spans="1:16" ht="13.5" x14ac:dyDescent="0.4">
      <c r="K212" s="3"/>
      <c r="L212" s="3"/>
      <c r="M212" s="3"/>
    </row>
    <row r="213" spans="1:16" ht="13.5" x14ac:dyDescent="0.4">
      <c r="A213" s="1" t="s">
        <v>549</v>
      </c>
      <c r="K213" s="3"/>
      <c r="L213" s="3"/>
      <c r="M213" s="3"/>
    </row>
    <row r="214" spans="1:16" ht="15.6" customHeight="1" x14ac:dyDescent="0.4">
      <c r="A214" s="1" t="str">
        <f t="shared" ref="A214:A223" si="36">B214&amp;C214</f>
        <v>132楽天銀行</v>
      </c>
      <c r="B214" s="1">
        <f>COUNTIF($C$3:C214,C214)</f>
        <v>132</v>
      </c>
      <c r="C214" s="29" t="s">
        <v>406</v>
      </c>
      <c r="D214" s="30">
        <f t="shared" ref="D214:D223" si="37">ROW()-2</f>
        <v>212</v>
      </c>
      <c r="E214" s="30"/>
      <c r="F214" s="30"/>
      <c r="G214" s="37"/>
      <c r="H214" s="30" t="s">
        <v>418</v>
      </c>
      <c r="I214" s="32"/>
      <c r="J214" s="32" t="s">
        <v>550</v>
      </c>
      <c r="K214" s="32" t="s">
        <v>551</v>
      </c>
      <c r="L214" s="28"/>
      <c r="M214" s="35">
        <v>853638</v>
      </c>
      <c r="N214" s="28" t="e">
        <f t="shared" ref="N214:N226" si="38">VLOOKUP(B214-1&amp;C214,A:N,15,FALSE)+L214-M214</f>
        <v>#REF!</v>
      </c>
      <c r="O214" s="28">
        <f t="shared" ref="O214:O223" si="39">O213+L214-M214</f>
        <v>-853638</v>
      </c>
      <c r="P214" s="33"/>
    </row>
    <row r="215" spans="1:16" ht="15.6" customHeight="1" x14ac:dyDescent="0.4">
      <c r="A215" s="1" t="str">
        <f t="shared" si="36"/>
        <v>133楽天銀行</v>
      </c>
      <c r="B215" s="1">
        <f>COUNTIF($C$3:C215,C215)</f>
        <v>133</v>
      </c>
      <c r="C215" s="29" t="s">
        <v>406</v>
      </c>
      <c r="D215" s="30">
        <f t="shared" si="37"/>
        <v>213</v>
      </c>
      <c r="E215" s="30"/>
      <c r="F215" s="30"/>
      <c r="G215" s="37"/>
      <c r="H215" s="30" t="s">
        <v>394</v>
      </c>
      <c r="I215" s="32"/>
      <c r="J215" s="32" t="s">
        <v>399</v>
      </c>
      <c r="K215" s="48" t="s">
        <v>400</v>
      </c>
      <c r="L215" s="28"/>
      <c r="M215" s="28">
        <v>229</v>
      </c>
      <c r="N215" s="28" t="e">
        <f t="shared" si="38"/>
        <v>#REF!</v>
      </c>
      <c r="O215" s="28">
        <f t="shared" si="39"/>
        <v>-853867</v>
      </c>
      <c r="P215" s="33"/>
    </row>
    <row r="216" spans="1:16" ht="15.6" customHeight="1" x14ac:dyDescent="0.4">
      <c r="A216" s="1" t="str">
        <f t="shared" si="36"/>
        <v>134楽天銀行</v>
      </c>
      <c r="B216" s="1">
        <f>COUNTIF($C$3:C216,C216)</f>
        <v>134</v>
      </c>
      <c r="C216" s="29" t="s">
        <v>406</v>
      </c>
      <c r="D216" s="30">
        <f t="shared" si="37"/>
        <v>214</v>
      </c>
      <c r="E216" s="30"/>
      <c r="F216" s="30"/>
      <c r="G216" s="37"/>
      <c r="H216" s="30" t="s">
        <v>422</v>
      </c>
      <c r="I216" s="32"/>
      <c r="J216" s="32" t="s">
        <v>552</v>
      </c>
      <c r="K216" s="48" t="s">
        <v>553</v>
      </c>
      <c r="L216" s="28"/>
      <c r="M216" s="35">
        <v>386296</v>
      </c>
      <c r="N216" s="28" t="e">
        <f t="shared" si="38"/>
        <v>#REF!</v>
      </c>
      <c r="O216" s="28" t="e">
        <f>#REF!+L216-M216</f>
        <v>#REF!</v>
      </c>
      <c r="P216" s="33"/>
    </row>
    <row r="217" spans="1:16" ht="15.6" customHeight="1" x14ac:dyDescent="0.4">
      <c r="A217" s="1" t="str">
        <f t="shared" si="36"/>
        <v>135楽天銀行</v>
      </c>
      <c r="B217" s="1">
        <f>COUNTIF($C$3:C217,C217)</f>
        <v>135</v>
      </c>
      <c r="C217" s="29" t="s">
        <v>406</v>
      </c>
      <c r="D217" s="30">
        <f t="shared" si="37"/>
        <v>215</v>
      </c>
      <c r="E217" s="30"/>
      <c r="F217" s="30"/>
      <c r="G217" s="37"/>
      <c r="H217" s="30" t="s">
        <v>394</v>
      </c>
      <c r="I217" s="32"/>
      <c r="J217" s="32" t="s">
        <v>399</v>
      </c>
      <c r="K217" s="48" t="s">
        <v>400</v>
      </c>
      <c r="L217" s="28"/>
      <c r="M217" s="28">
        <v>229</v>
      </c>
      <c r="N217" s="28" t="e">
        <f t="shared" si="38"/>
        <v>#REF!</v>
      </c>
      <c r="O217" s="28" t="e">
        <f t="shared" si="39"/>
        <v>#REF!</v>
      </c>
      <c r="P217" s="33"/>
    </row>
    <row r="218" spans="1:16" ht="15.6" customHeight="1" x14ac:dyDescent="0.4">
      <c r="A218" s="1" t="str">
        <f t="shared" si="36"/>
        <v>136楽天銀行</v>
      </c>
      <c r="B218" s="1">
        <f>COUNTIF($C$3:C218,C218)</f>
        <v>136</v>
      </c>
      <c r="C218" s="29" t="s">
        <v>406</v>
      </c>
      <c r="D218" s="30">
        <f t="shared" si="37"/>
        <v>216</v>
      </c>
      <c r="E218" s="30"/>
      <c r="F218" s="30"/>
      <c r="G218" s="37"/>
      <c r="H218" s="30" t="s">
        <v>422</v>
      </c>
      <c r="I218" s="32"/>
      <c r="J218" s="32" t="s">
        <v>554</v>
      </c>
      <c r="K218" s="48" t="s">
        <v>555</v>
      </c>
      <c r="L218" s="28"/>
      <c r="M218" s="35">
        <v>377352</v>
      </c>
      <c r="N218" s="28" t="e">
        <f t="shared" si="38"/>
        <v>#REF!</v>
      </c>
      <c r="O218" s="28" t="e">
        <f t="shared" si="39"/>
        <v>#REF!</v>
      </c>
      <c r="P218" s="33"/>
    </row>
    <row r="219" spans="1:16" ht="15.6" customHeight="1" x14ac:dyDescent="0.4">
      <c r="A219" s="1" t="str">
        <f t="shared" si="36"/>
        <v>137楽天銀行</v>
      </c>
      <c r="B219" s="1">
        <f>COUNTIF($C$3:C219,C219)</f>
        <v>137</v>
      </c>
      <c r="C219" s="29" t="s">
        <v>406</v>
      </c>
      <c r="D219" s="30">
        <f t="shared" si="37"/>
        <v>217</v>
      </c>
      <c r="E219" s="30"/>
      <c r="F219" s="30"/>
      <c r="G219" s="37"/>
      <c r="H219" s="30" t="s">
        <v>394</v>
      </c>
      <c r="I219" s="32"/>
      <c r="J219" s="32" t="s">
        <v>399</v>
      </c>
      <c r="K219" s="48" t="s">
        <v>400</v>
      </c>
      <c r="L219" s="28"/>
      <c r="M219" s="28">
        <v>52</v>
      </c>
      <c r="N219" s="28" t="e">
        <f t="shared" si="38"/>
        <v>#REF!</v>
      </c>
      <c r="O219" s="28" t="e">
        <f t="shared" si="39"/>
        <v>#REF!</v>
      </c>
      <c r="P219" s="33"/>
    </row>
    <row r="220" spans="1:16" ht="15.6" customHeight="1" x14ac:dyDescent="0.4">
      <c r="A220" s="1" t="str">
        <f t="shared" si="36"/>
        <v>138楽天銀行</v>
      </c>
      <c r="B220" s="1">
        <f>COUNTIF($C$3:C220,C220)</f>
        <v>138</v>
      </c>
      <c r="C220" s="29" t="s">
        <v>406</v>
      </c>
      <c r="D220" s="30">
        <f t="shared" si="37"/>
        <v>218</v>
      </c>
      <c r="E220" s="30"/>
      <c r="F220" s="30"/>
      <c r="G220" s="37"/>
      <c r="H220" s="30" t="s">
        <v>422</v>
      </c>
      <c r="I220" s="32"/>
      <c r="J220" s="54" t="s">
        <v>556</v>
      </c>
      <c r="K220" s="48" t="s">
        <v>557</v>
      </c>
      <c r="L220" s="28"/>
      <c r="M220" s="35">
        <v>319126</v>
      </c>
      <c r="N220" s="28" t="e">
        <f t="shared" si="38"/>
        <v>#REF!</v>
      </c>
      <c r="O220" s="28" t="e">
        <f t="shared" si="39"/>
        <v>#REF!</v>
      </c>
      <c r="P220" s="33"/>
    </row>
    <row r="221" spans="1:16" ht="15.6" customHeight="1" x14ac:dyDescent="0.4">
      <c r="A221" s="1" t="str">
        <f t="shared" si="36"/>
        <v>139楽天銀行</v>
      </c>
      <c r="B221" s="1">
        <f>COUNTIF($C$3:C221,C221)</f>
        <v>139</v>
      </c>
      <c r="C221" s="29" t="s">
        <v>406</v>
      </c>
      <c r="D221" s="30">
        <f t="shared" si="37"/>
        <v>219</v>
      </c>
      <c r="E221" s="30"/>
      <c r="F221" s="30"/>
      <c r="G221" s="37"/>
      <c r="H221" s="30" t="s">
        <v>394</v>
      </c>
      <c r="I221" s="32"/>
      <c r="J221" s="34" t="s">
        <v>399</v>
      </c>
      <c r="K221" s="48" t="s">
        <v>400</v>
      </c>
      <c r="L221" s="28"/>
      <c r="M221" s="28">
        <v>229</v>
      </c>
      <c r="N221" s="28" t="e">
        <f t="shared" si="38"/>
        <v>#REF!</v>
      </c>
      <c r="O221" s="28" t="e">
        <f t="shared" si="39"/>
        <v>#REF!</v>
      </c>
      <c r="P221" s="33"/>
    </row>
    <row r="222" spans="1:16" ht="15.6" customHeight="1" x14ac:dyDescent="0.4">
      <c r="A222" s="1" t="str">
        <f t="shared" si="36"/>
        <v>140楽天銀行</v>
      </c>
      <c r="B222" s="1">
        <f>COUNTIF($C$3:C222,C222)</f>
        <v>140</v>
      </c>
      <c r="C222" s="29" t="s">
        <v>406</v>
      </c>
      <c r="D222" s="30">
        <f t="shared" si="37"/>
        <v>220</v>
      </c>
      <c r="E222" s="30"/>
      <c r="F222" s="30"/>
      <c r="G222" s="37"/>
      <c r="H222" s="30" t="s">
        <v>422</v>
      </c>
      <c r="I222" s="32"/>
      <c r="J222" s="34" t="s">
        <v>558</v>
      </c>
      <c r="K222" s="48" t="s">
        <v>559</v>
      </c>
      <c r="L222" s="28"/>
      <c r="M222" s="35">
        <v>205445</v>
      </c>
      <c r="N222" s="28" t="e">
        <f t="shared" si="38"/>
        <v>#REF!</v>
      </c>
      <c r="O222" s="28" t="e">
        <f t="shared" si="39"/>
        <v>#REF!</v>
      </c>
      <c r="P222" s="33"/>
    </row>
    <row r="223" spans="1:16" ht="15.6" customHeight="1" x14ac:dyDescent="0.4">
      <c r="A223" s="1" t="str">
        <f t="shared" si="36"/>
        <v>141楽天銀行</v>
      </c>
      <c r="B223" s="1">
        <f>COUNTIF($C$3:C223,C223)</f>
        <v>141</v>
      </c>
      <c r="C223" s="29" t="s">
        <v>406</v>
      </c>
      <c r="D223" s="30">
        <f t="shared" si="37"/>
        <v>221</v>
      </c>
      <c r="E223" s="30"/>
      <c r="F223" s="30"/>
      <c r="G223" s="37"/>
      <c r="H223" s="30" t="s">
        <v>394</v>
      </c>
      <c r="I223" s="32"/>
      <c r="J223" s="34" t="s">
        <v>399</v>
      </c>
      <c r="K223" s="48" t="s">
        <v>400</v>
      </c>
      <c r="L223" s="28"/>
      <c r="M223" s="28">
        <v>52</v>
      </c>
      <c r="N223" s="28" t="e">
        <f t="shared" si="38"/>
        <v>#REF!</v>
      </c>
      <c r="O223" s="28" t="e">
        <f t="shared" si="39"/>
        <v>#REF!</v>
      </c>
      <c r="P223" s="33"/>
    </row>
    <row r="224" spans="1:16" ht="15.6" customHeight="1" x14ac:dyDescent="0.4">
      <c r="A224" s="1" t="str">
        <f>B224&amp;C224</f>
        <v>142楽天銀行</v>
      </c>
      <c r="B224" s="1">
        <f>COUNTIF($C$3:C224,C224)</f>
        <v>142</v>
      </c>
      <c r="C224" s="29" t="s">
        <v>406</v>
      </c>
      <c r="D224" s="30">
        <f>ROW()-2</f>
        <v>222</v>
      </c>
      <c r="E224" s="30"/>
      <c r="F224" s="30"/>
      <c r="G224" s="31"/>
      <c r="H224" s="30" t="s">
        <v>205</v>
      </c>
      <c r="I224" s="32" t="s">
        <v>486</v>
      </c>
      <c r="J224" s="32" t="s">
        <v>560</v>
      </c>
      <c r="K224" s="48" t="s">
        <v>561</v>
      </c>
      <c r="L224" s="28"/>
      <c r="M224" s="28">
        <v>255000</v>
      </c>
      <c r="N224" s="28" t="e">
        <f t="shared" si="38"/>
        <v>#REF!</v>
      </c>
      <c r="O224" s="28">
        <f>O213+L224-M224</f>
        <v>-255000</v>
      </c>
      <c r="P224" s="33"/>
    </row>
    <row r="225" spans="1:16" ht="16.5" x14ac:dyDescent="0.4">
      <c r="A225" s="1" t="str">
        <f>B225&amp;C225</f>
        <v>143楽天銀行</v>
      </c>
      <c r="B225" s="1">
        <f>COUNTIF($C$3:C225,C225)</f>
        <v>143</v>
      </c>
      <c r="C225" s="29" t="s">
        <v>406</v>
      </c>
      <c r="D225" s="30">
        <f>ROW()-2</f>
        <v>223</v>
      </c>
      <c r="E225" s="30"/>
      <c r="F225" s="30"/>
      <c r="G225" s="31"/>
      <c r="H225" s="30" t="s">
        <v>394</v>
      </c>
      <c r="I225" s="32"/>
      <c r="J225" s="32" t="s">
        <v>399</v>
      </c>
      <c r="K225" s="48" t="s">
        <v>400</v>
      </c>
      <c r="L225" s="28"/>
      <c r="M225" s="28">
        <v>229</v>
      </c>
      <c r="N225" s="28" t="e">
        <f t="shared" si="38"/>
        <v>#REF!</v>
      </c>
      <c r="O225" s="28">
        <f>O224+L225-M225</f>
        <v>-255229</v>
      </c>
      <c r="P225" s="33"/>
    </row>
    <row r="226" spans="1:16" ht="16.5" x14ac:dyDescent="0.4">
      <c r="A226" s="1" t="str">
        <f t="shared" ref="A226" si="40">B226&amp;C226</f>
        <v>57みずほ銀行</v>
      </c>
      <c r="B226" s="1">
        <f>COUNTIF($C$3:C226,C226)</f>
        <v>57</v>
      </c>
      <c r="C226" s="29" t="s">
        <v>367</v>
      </c>
      <c r="D226" s="36">
        <f t="shared" ref="D226" si="41">ROW()-2</f>
        <v>224</v>
      </c>
      <c r="E226" s="30"/>
      <c r="F226" s="30"/>
      <c r="G226" s="31"/>
      <c r="H226" s="30" t="s">
        <v>368</v>
      </c>
      <c r="I226" s="32"/>
      <c r="J226" s="30" t="s">
        <v>562</v>
      </c>
      <c r="K226" s="48" t="s">
        <v>563</v>
      </c>
      <c r="L226" s="28"/>
      <c r="M226" s="38">
        <v>706417</v>
      </c>
      <c r="N226" s="28" t="e">
        <f t="shared" si="38"/>
        <v>#REF!</v>
      </c>
      <c r="O226" s="28">
        <f t="shared" ref="O226" si="42">O225+L226-M226</f>
        <v>-961646</v>
      </c>
      <c r="P226" s="49"/>
    </row>
    <row r="229" spans="1:16" ht="13.5" x14ac:dyDescent="0.4">
      <c r="H229" s="30" t="s">
        <v>564</v>
      </c>
      <c r="I229" s="32" t="s">
        <v>565</v>
      </c>
      <c r="J229" s="46" t="s">
        <v>566</v>
      </c>
      <c r="K229" s="47"/>
    </row>
  </sheetData>
  <autoFilter ref="C2:P206" xr:uid="{406CB240-72BB-4F35-85DF-8F72E8B6F993}">
    <filterColumn colId="4">
      <filters>
        <dateGroupItem year="2023" month="1" dateTimeGrouping="month"/>
      </filters>
    </filterColumn>
  </autoFilter>
  <phoneticPr fontId="4"/>
  <conditionalFormatting sqref="P225">
    <cfRule type="expression" dxfId="161" priority="635">
      <formula>$C225="東京スター銀行"</formula>
    </cfRule>
    <cfRule type="expression" dxfId="160" priority="636">
      <formula>$C225="楽天銀行"</formula>
    </cfRule>
    <cfRule type="expression" dxfId="159" priority="637">
      <formula>$C225="みずほ銀行"</formula>
    </cfRule>
  </conditionalFormatting>
  <conditionalFormatting sqref="P224">
    <cfRule type="expression" dxfId="158" priority="632">
      <formula>$C224="東京スター銀行"</formula>
    </cfRule>
    <cfRule type="expression" dxfId="157" priority="633">
      <formula>$C224="楽天銀行"</formula>
    </cfRule>
    <cfRule type="expression" dxfId="156" priority="634">
      <formula>$C224="みずほ銀行"</formula>
    </cfRule>
  </conditionalFormatting>
  <conditionalFormatting sqref="C8:G8 J35:M36 E130:F130 C19:M19 C20:D67 G130:M131 C85:M95 C3:P7 E20:M34 H37:M37 E35:G37 E38:M67 C9:P18 C69:M71 D84:G84 D128 C130:D131 C129:M129 H114:M114 C178:F178 C193:F193 H193:M193 C179:M192 C114:F114 C117:M127 C132:M132 C73:M83 L72:M72 C72:G72 C97:M111 C112:D112 G112:M112 L8:P8 C139:G139 L139:M139 C134:M138 C170:D173 E170:F171 H170:M173 P170:P173 N19:P149 P150:P167 C176:D177 H176:M178 P176:P193 N150:O193 C140:M167 H199:P206 C199:F206 C194:P198">
    <cfRule type="expression" dxfId="155" priority="211">
      <formula>$C3="みずほ銀行"</formula>
    </cfRule>
    <cfRule type="expression" dxfId="154" priority="887">
      <formula>$C3="東京スター銀行"</formula>
    </cfRule>
    <cfRule type="expression" dxfId="153" priority="888">
      <formula>$C3="楽天銀行"</formula>
    </cfRule>
  </conditionalFormatting>
  <conditionalFormatting sqref="H8:J8">
    <cfRule type="expression" dxfId="152" priority="169">
      <formula>$C8="みずほ銀行"</formula>
    </cfRule>
    <cfRule type="expression" dxfId="151" priority="170">
      <formula>$C8="東京スター銀行"</formula>
    </cfRule>
    <cfRule type="expression" dxfId="150" priority="171">
      <formula>$C8="楽天銀行"</formula>
    </cfRule>
  </conditionalFormatting>
  <conditionalFormatting sqref="K8">
    <cfRule type="expression" dxfId="149" priority="166">
      <formula>$C8="みずほ銀行"</formula>
    </cfRule>
    <cfRule type="expression" dxfId="148" priority="167">
      <formula>$C8="東京スター銀行"</formula>
    </cfRule>
    <cfRule type="expression" dxfId="147" priority="168">
      <formula>$C8="楽天銀行"</formula>
    </cfRule>
  </conditionalFormatting>
  <conditionalFormatting sqref="H35:I36">
    <cfRule type="expression" dxfId="146" priority="163">
      <formula>$C35="みずほ銀行"</formula>
    </cfRule>
    <cfRule type="expression" dxfId="145" priority="164">
      <formula>$C35="東京スター銀行"</formula>
    </cfRule>
    <cfRule type="expression" dxfId="144" priority="165">
      <formula>$C35="楽天銀行"</formula>
    </cfRule>
  </conditionalFormatting>
  <conditionalFormatting sqref="C128">
    <cfRule type="expression" dxfId="143" priority="160">
      <formula>$C128="みずほ銀行"</formula>
    </cfRule>
    <cfRule type="expression" dxfId="142" priority="161">
      <formula>$C128="東京スター銀行"</formula>
    </cfRule>
    <cfRule type="expression" dxfId="141" priority="162">
      <formula>$C128="楽天銀行"</formula>
    </cfRule>
  </conditionalFormatting>
  <conditionalFormatting sqref="E128:F128 E131:F131">
    <cfRule type="expression" dxfId="140" priority="157">
      <formula>$C128="みずほ銀行"</formula>
    </cfRule>
    <cfRule type="expression" dxfId="139" priority="158">
      <formula>$C128="東京スター銀行"</formula>
    </cfRule>
    <cfRule type="expression" dxfId="138" priority="159">
      <formula>$C128="楽天銀行"</formula>
    </cfRule>
  </conditionalFormatting>
  <conditionalFormatting sqref="H128:M128">
    <cfRule type="expression" dxfId="137" priority="151">
      <formula>$C128="みずほ銀行"</formula>
    </cfRule>
    <cfRule type="expression" dxfId="136" priority="152">
      <formula>$C128="東京スター銀行"</formula>
    </cfRule>
    <cfRule type="expression" dxfId="135" priority="153">
      <formula>$C128="楽天銀行"</formula>
    </cfRule>
  </conditionalFormatting>
  <conditionalFormatting sqref="C68:F68 M68 H68:K68">
    <cfRule type="expression" dxfId="134" priority="142">
      <formula>$C68="みずほ銀行"</formula>
    </cfRule>
    <cfRule type="expression" dxfId="133" priority="143">
      <formula>$C68="東京スター銀行"</formula>
    </cfRule>
    <cfRule type="expression" dxfId="132" priority="144">
      <formula>$C68="楽天銀行"</formula>
    </cfRule>
  </conditionalFormatting>
  <conditionalFormatting sqref="L68">
    <cfRule type="expression" dxfId="131" priority="139">
      <formula>$C68="みずほ銀行"</formula>
    </cfRule>
    <cfRule type="expression" dxfId="130" priority="140">
      <formula>$C68="東京スター銀行"</formula>
    </cfRule>
    <cfRule type="expression" dxfId="129" priority="141">
      <formula>$C68="楽天銀行"</formula>
    </cfRule>
  </conditionalFormatting>
  <conditionalFormatting sqref="C84 H84:J84 L84:M84">
    <cfRule type="expression" dxfId="128" priority="136">
      <formula>$C84="みずほ銀行"</formula>
    </cfRule>
    <cfRule type="expression" dxfId="127" priority="137">
      <formula>$C84="東京スター銀行"</formula>
    </cfRule>
    <cfRule type="expression" dxfId="126" priority="138">
      <formula>$C84="楽天銀行"</formula>
    </cfRule>
  </conditionalFormatting>
  <conditionalFormatting sqref="K84">
    <cfRule type="expression" dxfId="125" priority="133">
      <formula>$C84="みずほ銀行"</formula>
    </cfRule>
    <cfRule type="expression" dxfId="124" priority="134">
      <formula>$C84="東京スター銀行"</formula>
    </cfRule>
    <cfRule type="expression" dxfId="123" priority="135">
      <formula>$C84="楽天銀行"</formula>
    </cfRule>
  </conditionalFormatting>
  <conditionalFormatting sqref="G68">
    <cfRule type="expression" dxfId="122" priority="130">
      <formula>$C68="みずほ銀行"</formula>
    </cfRule>
    <cfRule type="expression" dxfId="121" priority="131">
      <formula>$C68="東京スター銀行"</formula>
    </cfRule>
    <cfRule type="expression" dxfId="120" priority="132">
      <formula>$C68="楽天銀行"</formula>
    </cfRule>
  </conditionalFormatting>
  <conditionalFormatting sqref="G128">
    <cfRule type="expression" dxfId="119" priority="127">
      <formula>$C128="みずほ銀行"</formula>
    </cfRule>
    <cfRule type="expression" dxfId="118" priority="128">
      <formula>$C128="東京スター銀行"</formula>
    </cfRule>
    <cfRule type="expression" dxfId="117" priority="129">
      <formula>$C128="楽天銀行"</formula>
    </cfRule>
  </conditionalFormatting>
  <conditionalFormatting sqref="G113:G116">
    <cfRule type="expression" dxfId="116" priority="124">
      <formula>$C113="みずほ銀行"</formula>
    </cfRule>
    <cfRule type="expression" dxfId="115" priority="125">
      <formula>$C113="東京スター銀行"</formula>
    </cfRule>
    <cfRule type="expression" dxfId="114" priority="126">
      <formula>$C113="楽天銀行"</formula>
    </cfRule>
  </conditionalFormatting>
  <conditionalFormatting sqref="G178">
    <cfRule type="expression" dxfId="113" priority="121">
      <formula>$C178="みずほ銀行"</formula>
    </cfRule>
    <cfRule type="expression" dxfId="112" priority="122">
      <formula>$C178="東京スター銀行"</formula>
    </cfRule>
    <cfRule type="expression" dxfId="111" priority="123">
      <formula>$C178="楽天銀行"</formula>
    </cfRule>
  </conditionalFormatting>
  <conditionalFormatting sqref="G200 G203 G206">
    <cfRule type="expression" dxfId="110" priority="118">
      <formula>$C200="みずほ銀行"</formula>
    </cfRule>
    <cfRule type="expression" dxfId="109" priority="119">
      <formula>$C200="東京スター銀行"</formula>
    </cfRule>
    <cfRule type="expression" dxfId="108" priority="120">
      <formula>$C200="楽天銀行"</formula>
    </cfRule>
  </conditionalFormatting>
  <conditionalFormatting sqref="G193 G201:G202 G204:G205 G199">
    <cfRule type="expression" dxfId="107" priority="115">
      <formula>$C193="みずほ銀行"</formula>
    </cfRule>
    <cfRule type="expression" dxfId="106" priority="116">
      <formula>$C193="東京スター銀行"</formula>
    </cfRule>
    <cfRule type="expression" dxfId="105" priority="117">
      <formula>$C193="楽天銀行"</formula>
    </cfRule>
  </conditionalFormatting>
  <conditionalFormatting sqref="C96:K96 M96">
    <cfRule type="expression" dxfId="104" priority="109">
      <formula>$C96="みずほ銀行"</formula>
    </cfRule>
    <cfRule type="expression" dxfId="103" priority="110">
      <formula>$C96="東京スター銀行"</formula>
    </cfRule>
    <cfRule type="expression" dxfId="102" priority="111">
      <formula>$C96="楽天銀行"</formula>
    </cfRule>
  </conditionalFormatting>
  <conditionalFormatting sqref="L96">
    <cfRule type="expression" dxfId="101" priority="106">
      <formula>$C96="みずほ銀行"</formula>
    </cfRule>
    <cfRule type="expression" dxfId="100" priority="107">
      <formula>$C96="東京スター銀行"</formula>
    </cfRule>
    <cfRule type="expression" dxfId="99" priority="108">
      <formula>$C96="楽天銀行"</formula>
    </cfRule>
  </conditionalFormatting>
  <conditionalFormatting sqref="C113:D113 M113 H113:K113">
    <cfRule type="expression" dxfId="98" priority="103">
      <formula>$C113="みずほ銀行"</formula>
    </cfRule>
    <cfRule type="expression" dxfId="97" priority="104">
      <formula>$C113="東京スター銀行"</formula>
    </cfRule>
    <cfRule type="expression" dxfId="96" priority="105">
      <formula>$C113="楽天銀行"</formula>
    </cfRule>
  </conditionalFormatting>
  <conditionalFormatting sqref="L113">
    <cfRule type="expression" dxfId="95" priority="100">
      <formula>$C113="みずほ銀行"</formula>
    </cfRule>
    <cfRule type="expression" dxfId="94" priority="101">
      <formula>$C113="東京スター銀行"</formula>
    </cfRule>
    <cfRule type="expression" dxfId="93" priority="102">
      <formula>$C113="楽天銀行"</formula>
    </cfRule>
  </conditionalFormatting>
  <conditionalFormatting sqref="E113:F113">
    <cfRule type="expression" dxfId="92" priority="94">
      <formula>$C113="みずほ銀行"</formula>
    </cfRule>
    <cfRule type="expression" dxfId="91" priority="95">
      <formula>$C113="東京スター銀行"</formula>
    </cfRule>
    <cfRule type="expression" dxfId="90" priority="96">
      <formula>$C113="楽天銀行"</formula>
    </cfRule>
  </conditionalFormatting>
  <conditionalFormatting sqref="C115:D116 M115:M116 H115:K116">
    <cfRule type="expression" dxfId="89" priority="91">
      <formula>$C115="みずほ銀行"</formula>
    </cfRule>
    <cfRule type="expression" dxfId="88" priority="92">
      <formula>$C115="東京スター銀行"</formula>
    </cfRule>
    <cfRule type="expression" dxfId="87" priority="93">
      <formula>$C115="楽天銀行"</formula>
    </cfRule>
  </conditionalFormatting>
  <conditionalFormatting sqref="L115:L116">
    <cfRule type="expression" dxfId="86" priority="88">
      <formula>$C115="みずほ銀行"</formula>
    </cfRule>
    <cfRule type="expression" dxfId="85" priority="89">
      <formula>$C115="東京スター銀行"</formula>
    </cfRule>
    <cfRule type="expression" dxfId="84" priority="90">
      <formula>$C115="楽天銀行"</formula>
    </cfRule>
  </conditionalFormatting>
  <conditionalFormatting sqref="E115:F116">
    <cfRule type="expression" dxfId="83" priority="85">
      <formula>$C115="みずほ銀行"</formula>
    </cfRule>
    <cfRule type="expression" dxfId="82" priority="86">
      <formula>$C115="東京スター銀行"</formula>
    </cfRule>
    <cfRule type="expression" dxfId="81" priority="87">
      <formula>$C115="楽天銀行"</formula>
    </cfRule>
  </conditionalFormatting>
  <conditionalFormatting sqref="H72:J72">
    <cfRule type="expression" dxfId="80" priority="82">
      <formula>$C72="みずほ銀行"</formula>
    </cfRule>
    <cfRule type="expression" dxfId="79" priority="83">
      <formula>$C72="東京スター銀行"</formula>
    </cfRule>
    <cfRule type="expression" dxfId="78" priority="84">
      <formula>$C72="楽天銀行"</formula>
    </cfRule>
  </conditionalFormatting>
  <conditionalFormatting sqref="K72">
    <cfRule type="expression" dxfId="77" priority="79">
      <formula>$C72="みずほ銀行"</formula>
    </cfRule>
    <cfRule type="expression" dxfId="76" priority="80">
      <formula>$C72="東京スター銀行"</formula>
    </cfRule>
    <cfRule type="expression" dxfId="75" priority="81">
      <formula>$C72="楽天銀行"</formula>
    </cfRule>
  </conditionalFormatting>
  <conditionalFormatting sqref="E112:F112">
    <cfRule type="expression" dxfId="74" priority="76">
      <formula>$C112="みずほ銀行"</formula>
    </cfRule>
    <cfRule type="expression" dxfId="73" priority="77">
      <formula>$C112="東京スター銀行"</formula>
    </cfRule>
    <cfRule type="expression" dxfId="72" priority="78">
      <formula>$C112="楽天銀行"</formula>
    </cfRule>
  </conditionalFormatting>
  <conditionalFormatting sqref="C133:K133 M133">
    <cfRule type="expression" dxfId="71" priority="73">
      <formula>$C133="みずほ銀行"</formula>
    </cfRule>
    <cfRule type="expression" dxfId="70" priority="74">
      <formula>$C133="東京スター銀行"</formula>
    </cfRule>
    <cfRule type="expression" dxfId="69" priority="75">
      <formula>$C133="楽天銀行"</formula>
    </cfRule>
  </conditionalFormatting>
  <conditionalFormatting sqref="L133">
    <cfRule type="expression" dxfId="68" priority="70">
      <formula>$C133="みずほ銀行"</formula>
    </cfRule>
    <cfRule type="expression" dxfId="67" priority="71">
      <formula>$C133="東京スター銀行"</formula>
    </cfRule>
    <cfRule type="expression" dxfId="66" priority="72">
      <formula>$C133="楽天銀行"</formula>
    </cfRule>
  </conditionalFormatting>
  <conditionalFormatting sqref="H139:J139">
    <cfRule type="expression" dxfId="65" priority="67">
      <formula>$C139="みずほ銀行"</formula>
    </cfRule>
    <cfRule type="expression" dxfId="64" priority="68">
      <formula>$C139="東京スター銀行"</formula>
    </cfRule>
    <cfRule type="expression" dxfId="63" priority="69">
      <formula>$C139="楽天銀行"</formula>
    </cfRule>
  </conditionalFormatting>
  <conditionalFormatting sqref="K139">
    <cfRule type="expression" dxfId="62" priority="64">
      <formula>$C139="みずほ銀行"</formula>
    </cfRule>
    <cfRule type="expression" dxfId="61" priority="65">
      <formula>$C139="東京スター銀行"</formula>
    </cfRule>
    <cfRule type="expression" dxfId="60" priority="66">
      <formula>$C139="楽天銀行"</formula>
    </cfRule>
  </conditionalFormatting>
  <conditionalFormatting sqref="C168:D168 H168:M168 P168">
    <cfRule type="expression" dxfId="59" priority="61">
      <formula>$C168="みずほ銀行"</formula>
    </cfRule>
    <cfRule type="expression" dxfId="58" priority="62">
      <formula>$C168="東京スター銀行"</formula>
    </cfRule>
    <cfRule type="expression" dxfId="57" priority="63">
      <formula>$C168="楽天銀行"</formula>
    </cfRule>
  </conditionalFormatting>
  <conditionalFormatting sqref="E168:F168">
    <cfRule type="expression" dxfId="56" priority="58">
      <formula>$C168="みずほ銀行"</formula>
    </cfRule>
    <cfRule type="expression" dxfId="55" priority="59">
      <formula>$C168="東京スター銀行"</formula>
    </cfRule>
    <cfRule type="expression" dxfId="54" priority="60">
      <formula>$C168="楽天銀行"</formula>
    </cfRule>
  </conditionalFormatting>
  <conditionalFormatting sqref="G168">
    <cfRule type="expression" dxfId="53" priority="55">
      <formula>$C168="みずほ銀行"</formula>
    </cfRule>
    <cfRule type="expression" dxfId="52" priority="56">
      <formula>$C168="東京スター銀行"</formula>
    </cfRule>
    <cfRule type="expression" dxfId="51" priority="57">
      <formula>$C168="楽天銀行"</formula>
    </cfRule>
  </conditionalFormatting>
  <conditionalFormatting sqref="C169:M169 P169">
    <cfRule type="expression" dxfId="50" priority="52">
      <formula>$C169="みずほ銀行"</formula>
    </cfRule>
    <cfRule type="expression" dxfId="49" priority="53">
      <formula>$C169="東京スター銀行"</formula>
    </cfRule>
    <cfRule type="expression" dxfId="48" priority="54">
      <formula>$C169="楽天銀行"</formula>
    </cfRule>
  </conditionalFormatting>
  <conditionalFormatting sqref="E172:F172">
    <cfRule type="expression" dxfId="47" priority="49">
      <formula>$C172="みずほ銀行"</formula>
    </cfRule>
    <cfRule type="expression" dxfId="46" priority="50">
      <formula>$C172="東京スター銀行"</formula>
    </cfRule>
    <cfRule type="expression" dxfId="45" priority="51">
      <formula>$C172="楽天銀行"</formula>
    </cfRule>
  </conditionalFormatting>
  <conditionalFormatting sqref="E173:F173">
    <cfRule type="expression" dxfId="44" priority="46">
      <formula>$C173="みずほ銀行"</formula>
    </cfRule>
    <cfRule type="expression" dxfId="43" priority="47">
      <formula>$C173="東京スター銀行"</formula>
    </cfRule>
    <cfRule type="expression" dxfId="42" priority="48">
      <formula>$C173="楽天銀行"</formula>
    </cfRule>
  </conditionalFormatting>
  <conditionalFormatting sqref="G170">
    <cfRule type="expression" dxfId="41" priority="43">
      <formula>$C170="みずほ銀行"</formula>
    </cfRule>
    <cfRule type="expression" dxfId="40" priority="44">
      <formula>$C170="東京スター銀行"</formula>
    </cfRule>
    <cfRule type="expression" dxfId="39" priority="45">
      <formula>$C170="楽天銀行"</formula>
    </cfRule>
  </conditionalFormatting>
  <conditionalFormatting sqref="G171">
    <cfRule type="expression" dxfId="38" priority="40">
      <formula>$C171="みずほ銀行"</formula>
    </cfRule>
    <cfRule type="expression" dxfId="37" priority="41">
      <formula>$C171="東京スター銀行"</formula>
    </cfRule>
    <cfRule type="expression" dxfId="36" priority="42">
      <formula>$C171="楽天銀行"</formula>
    </cfRule>
  </conditionalFormatting>
  <conditionalFormatting sqref="G172">
    <cfRule type="expression" dxfId="35" priority="37">
      <formula>$C172="みずほ銀行"</formula>
    </cfRule>
    <cfRule type="expression" dxfId="34" priority="38">
      <formula>$C172="東京スター銀行"</formula>
    </cfRule>
    <cfRule type="expression" dxfId="33" priority="39">
      <formula>$C172="楽天銀行"</formula>
    </cfRule>
  </conditionalFormatting>
  <conditionalFormatting sqref="G173">
    <cfRule type="expression" dxfId="32" priority="34">
      <formula>$C173="みずほ銀行"</formula>
    </cfRule>
    <cfRule type="expression" dxfId="31" priority="35">
      <formula>$C173="東京スター銀行"</formula>
    </cfRule>
    <cfRule type="expression" dxfId="30" priority="36">
      <formula>$C173="楽天銀行"</formula>
    </cfRule>
  </conditionalFormatting>
  <conditionalFormatting sqref="C174:D174 H174:M174 P174">
    <cfRule type="expression" dxfId="29" priority="31">
      <formula>$C174="みずほ銀行"</formula>
    </cfRule>
    <cfRule type="expression" dxfId="28" priority="32">
      <formula>$C174="東京スター銀行"</formula>
    </cfRule>
    <cfRule type="expression" dxfId="27" priority="33">
      <formula>$C174="楽天銀行"</formula>
    </cfRule>
  </conditionalFormatting>
  <conditionalFormatting sqref="C175:D175 H175:M175 P175">
    <cfRule type="expression" dxfId="26" priority="28">
      <formula>$C175="みずほ銀行"</formula>
    </cfRule>
    <cfRule type="expression" dxfId="25" priority="29">
      <formula>$C175="東京スター銀行"</formula>
    </cfRule>
    <cfRule type="expression" dxfId="24" priority="30">
      <formula>$C175="楽天銀行"</formula>
    </cfRule>
  </conditionalFormatting>
  <conditionalFormatting sqref="E175:F175">
    <cfRule type="expression" dxfId="23" priority="25">
      <formula>$C175="みずほ銀行"</formula>
    </cfRule>
    <cfRule type="expression" dxfId="22" priority="26">
      <formula>$C175="東京スター銀行"</formula>
    </cfRule>
    <cfRule type="expression" dxfId="21" priority="27">
      <formula>$C175="楽天銀行"</formula>
    </cfRule>
  </conditionalFormatting>
  <conditionalFormatting sqref="G175">
    <cfRule type="expression" dxfId="20" priority="22">
      <formula>$C175="みずほ銀行"</formula>
    </cfRule>
    <cfRule type="expression" dxfId="19" priority="23">
      <formula>$C175="東京スター銀行"</formula>
    </cfRule>
    <cfRule type="expression" dxfId="18" priority="24">
      <formula>$C175="楽天銀行"</formula>
    </cfRule>
  </conditionalFormatting>
  <conditionalFormatting sqref="E174:F174">
    <cfRule type="expression" dxfId="17" priority="19">
      <formula>$C174="みずほ銀行"</formula>
    </cfRule>
    <cfRule type="expression" dxfId="16" priority="20">
      <formula>$C174="東京スター銀行"</formula>
    </cfRule>
    <cfRule type="expression" dxfId="15" priority="21">
      <formula>$C174="楽天銀行"</formula>
    </cfRule>
  </conditionalFormatting>
  <conditionalFormatting sqref="G174">
    <cfRule type="expression" dxfId="14" priority="16">
      <formula>$C174="みずほ銀行"</formula>
    </cfRule>
    <cfRule type="expression" dxfId="13" priority="17">
      <formula>$C174="東京スター銀行"</formula>
    </cfRule>
    <cfRule type="expression" dxfId="12" priority="18">
      <formula>$C174="楽天銀行"</formula>
    </cfRule>
  </conditionalFormatting>
  <conditionalFormatting sqref="E177:F177">
    <cfRule type="expression" dxfId="11" priority="10">
      <formula>$C177="みずほ銀行"</formula>
    </cfRule>
    <cfRule type="expression" dxfId="10" priority="11">
      <formula>$C177="東京スター銀行"</formula>
    </cfRule>
    <cfRule type="expression" dxfId="9" priority="12">
      <formula>$C177="楽天銀行"</formula>
    </cfRule>
  </conditionalFormatting>
  <conditionalFormatting sqref="E176:F176">
    <cfRule type="expression" dxfId="8" priority="7">
      <formula>$C176="みずほ銀行"</formula>
    </cfRule>
    <cfRule type="expression" dxfId="7" priority="8">
      <formula>$C176="東京スター銀行"</formula>
    </cfRule>
    <cfRule type="expression" dxfId="6" priority="9">
      <formula>$C176="楽天銀行"</formula>
    </cfRule>
  </conditionalFormatting>
  <conditionalFormatting sqref="G177">
    <cfRule type="expression" dxfId="5" priority="4">
      <formula>$C177="みずほ銀行"</formula>
    </cfRule>
    <cfRule type="expression" dxfId="4" priority="5">
      <formula>$C177="東京スター銀行"</formula>
    </cfRule>
    <cfRule type="expression" dxfId="3" priority="6">
      <formula>$C177="楽天銀行"</formula>
    </cfRule>
  </conditionalFormatting>
  <conditionalFormatting sqref="G176">
    <cfRule type="expression" dxfId="2" priority="1">
      <formula>$C176="みずほ銀行"</formula>
    </cfRule>
    <cfRule type="expression" dxfId="1" priority="2">
      <formula>$C176="東京スター銀行"</formula>
    </cfRule>
    <cfRule type="expression" dxfId="0" priority="3">
      <formula>$C176="楽天銀行"</formula>
    </cfRule>
  </conditionalFormatting>
  <pageMargins left="0.70866141732283472" right="0.70866141732283472" top="0.74803149606299213" bottom="0.74803149606299213" header="0.31496062992125984" footer="0.31496062992125984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4274-774A-4728-8654-86BCC866409E}">
  <sheetPr codeName="Sheet3"/>
  <dimension ref="A2:O174"/>
  <sheetViews>
    <sheetView workbookViewId="0">
      <pane ySplit="2" topLeftCell="A159" activePane="bottomLeft" state="frozen"/>
      <selection pane="bottomLeft" activeCell="H159" sqref="H159"/>
    </sheetView>
  </sheetViews>
  <sheetFormatPr defaultColWidth="8.75" defaultRowHeight="13.5" x14ac:dyDescent="0.4"/>
  <cols>
    <col min="1" max="1" width="10.375" style="1" bestFit="1" customWidth="1"/>
    <col min="2" max="2" width="4.125" style="1" bestFit="1" customWidth="1"/>
    <col min="3" max="3" width="2.25" style="1" bestFit="1" customWidth="1"/>
    <col min="4" max="4" width="3.25" style="1" bestFit="1" customWidth="1"/>
    <col min="5" max="5" width="5.875" style="1" bestFit="1" customWidth="1"/>
    <col min="6" max="6" width="10.375" style="1" bestFit="1" customWidth="1"/>
    <col min="7" max="7" width="29.375" style="1" bestFit="1" customWidth="1"/>
    <col min="8" max="8" width="33.875" style="1" bestFit="1" customWidth="1"/>
    <col min="9" max="9" width="0" style="1" hidden="1" customWidth="1"/>
    <col min="10" max="10" width="9.375" style="4" hidden="1" customWidth="1"/>
    <col min="11" max="11" width="11.5" style="4" bestFit="1" customWidth="1"/>
    <col min="12" max="12" width="12.5" style="4" bestFit="1" customWidth="1"/>
    <col min="13" max="13" width="11.625" style="1" bestFit="1" customWidth="1"/>
    <col min="14" max="14" width="13.875" style="1" bestFit="1" customWidth="1"/>
    <col min="15" max="15" width="11.625" style="1" bestFit="1" customWidth="1"/>
    <col min="16" max="16384" width="8.75" style="1"/>
  </cols>
  <sheetData>
    <row r="2" spans="1:15" x14ac:dyDescent="0.4">
      <c r="A2" s="1" t="s">
        <v>351</v>
      </c>
      <c r="B2" s="1" t="s">
        <v>567</v>
      </c>
      <c r="C2" s="1" t="s">
        <v>9</v>
      </c>
      <c r="D2" s="1" t="s">
        <v>353</v>
      </c>
      <c r="E2" s="1" t="s">
        <v>1</v>
      </c>
      <c r="F2" s="1" t="s">
        <v>11</v>
      </c>
      <c r="G2" s="1" t="s">
        <v>354</v>
      </c>
      <c r="H2" s="1" t="s">
        <v>355</v>
      </c>
      <c r="K2" s="4" t="s">
        <v>357</v>
      </c>
      <c r="L2" s="4" t="s">
        <v>358</v>
      </c>
      <c r="M2" s="4" t="s">
        <v>359</v>
      </c>
      <c r="N2" s="1" t="s">
        <v>360</v>
      </c>
      <c r="O2" s="1" t="s">
        <v>361</v>
      </c>
    </row>
    <row r="3" spans="1:15" ht="18.75" x14ac:dyDescent="0.4">
      <c r="A3" s="1" t="s">
        <v>406</v>
      </c>
      <c r="B3" s="1">
        <v>45</v>
      </c>
      <c r="C3" s="1">
        <v>1</v>
      </c>
      <c r="D3" s="1">
        <v>31</v>
      </c>
      <c r="E3" s="1">
        <v>44501</v>
      </c>
      <c r="F3" s="1" t="s">
        <v>438</v>
      </c>
      <c r="G3" s="1" t="s">
        <v>524</v>
      </c>
      <c r="H3" s="1" t="s">
        <v>568</v>
      </c>
      <c r="K3" s="1"/>
      <c r="L3" s="4">
        <v>113140</v>
      </c>
      <c r="M3" s="4">
        <v>22909536</v>
      </c>
      <c r="N3" s="4">
        <v>23110792</v>
      </c>
      <c r="O3" s="1" t="s">
        <v>569</v>
      </c>
    </row>
    <row r="4" spans="1:15" ht="18.75" x14ac:dyDescent="0.4">
      <c r="A4" s="1" t="s">
        <v>406</v>
      </c>
      <c r="B4" s="1">
        <v>46</v>
      </c>
      <c r="C4" s="1">
        <v>1</v>
      </c>
      <c r="D4" s="1">
        <v>31</v>
      </c>
      <c r="E4" s="1">
        <v>44501</v>
      </c>
      <c r="F4" s="1" t="s">
        <v>438</v>
      </c>
      <c r="G4" s="1" t="s">
        <v>524</v>
      </c>
      <c r="H4" s="1" t="s">
        <v>570</v>
      </c>
      <c r="K4" s="1"/>
      <c r="L4" s="4">
        <v>123012</v>
      </c>
      <c r="M4" s="4">
        <v>22786524</v>
      </c>
      <c r="N4" s="4">
        <v>22987780</v>
      </c>
      <c r="O4" s="1" t="s">
        <v>571</v>
      </c>
    </row>
    <row r="5" spans="1:15" ht="18.75" x14ac:dyDescent="0.4">
      <c r="A5" s="1" t="s">
        <v>406</v>
      </c>
      <c r="B5" s="1">
        <v>47</v>
      </c>
      <c r="C5" s="1">
        <v>1</v>
      </c>
      <c r="D5" s="1">
        <v>31</v>
      </c>
      <c r="E5" s="1">
        <v>44501</v>
      </c>
      <c r="F5" s="1" t="s">
        <v>438</v>
      </c>
      <c r="G5" s="1" t="s">
        <v>524</v>
      </c>
      <c r="H5" s="1" t="s">
        <v>572</v>
      </c>
      <c r="K5" s="1"/>
      <c r="L5" s="4">
        <v>2180122</v>
      </c>
      <c r="M5" s="4">
        <v>20606402</v>
      </c>
      <c r="N5" s="4">
        <v>20807658</v>
      </c>
      <c r="O5" s="1" t="s">
        <v>573</v>
      </c>
    </row>
    <row r="6" spans="1:15" x14ac:dyDescent="0.4">
      <c r="A6" s="1" t="s">
        <v>406</v>
      </c>
      <c r="B6" s="1">
        <v>48</v>
      </c>
      <c r="C6" s="1">
        <v>1</v>
      </c>
      <c r="D6" s="1">
        <v>31</v>
      </c>
      <c r="E6" s="1">
        <v>44562</v>
      </c>
      <c r="F6" s="1" t="s">
        <v>394</v>
      </c>
      <c r="H6" s="1" t="s">
        <v>399</v>
      </c>
      <c r="K6" s="1"/>
      <c r="L6" s="4">
        <v>229</v>
      </c>
      <c r="M6" s="4">
        <v>20606173</v>
      </c>
      <c r="N6" s="4">
        <v>20807429</v>
      </c>
      <c r="O6" s="1" t="s">
        <v>573</v>
      </c>
    </row>
    <row r="7" spans="1:15" ht="18.75" x14ac:dyDescent="0.4">
      <c r="A7" s="1" t="s">
        <v>406</v>
      </c>
      <c r="B7" s="1">
        <v>49</v>
      </c>
      <c r="C7" s="1">
        <v>1</v>
      </c>
      <c r="D7" s="1">
        <v>31</v>
      </c>
      <c r="E7" s="1">
        <v>44501</v>
      </c>
      <c r="F7" s="1" t="s">
        <v>170</v>
      </c>
      <c r="G7" s="1" t="s">
        <v>574</v>
      </c>
      <c r="H7" s="1" t="s">
        <v>575</v>
      </c>
      <c r="K7" s="1"/>
      <c r="L7" s="4">
        <v>77548</v>
      </c>
      <c r="M7" s="4">
        <v>20528625</v>
      </c>
      <c r="N7" s="4">
        <v>20729881</v>
      </c>
      <c r="O7" s="1" t="s">
        <v>576</v>
      </c>
    </row>
    <row r="8" spans="1:15" x14ac:dyDescent="0.4">
      <c r="A8" s="1" t="s">
        <v>406</v>
      </c>
      <c r="B8" s="1">
        <v>50</v>
      </c>
      <c r="C8" s="1">
        <v>1</v>
      </c>
      <c r="D8" s="1">
        <v>31</v>
      </c>
      <c r="E8" s="1">
        <v>44562</v>
      </c>
      <c r="F8" s="1" t="s">
        <v>394</v>
      </c>
      <c r="H8" s="1" t="s">
        <v>399</v>
      </c>
      <c r="K8" s="1"/>
      <c r="L8" s="4">
        <v>229</v>
      </c>
      <c r="M8" s="4">
        <v>20528396</v>
      </c>
      <c r="N8" s="4">
        <v>20729652</v>
      </c>
      <c r="O8" s="1" t="s">
        <v>576</v>
      </c>
    </row>
    <row r="9" spans="1:15" x14ac:dyDescent="0.4">
      <c r="A9" s="1" t="s">
        <v>406</v>
      </c>
      <c r="B9" s="1">
        <v>51</v>
      </c>
      <c r="C9" s="1">
        <v>1</v>
      </c>
      <c r="D9" s="1">
        <v>31</v>
      </c>
      <c r="E9" s="1">
        <v>44501</v>
      </c>
      <c r="F9" s="1" t="s">
        <v>467</v>
      </c>
      <c r="G9" s="1" t="s">
        <v>577</v>
      </c>
      <c r="H9" s="1" t="s">
        <v>578</v>
      </c>
      <c r="K9" s="1"/>
      <c r="L9" s="4">
        <v>1463000</v>
      </c>
      <c r="M9" s="4">
        <v>19065396</v>
      </c>
      <c r="N9" s="4">
        <v>19266652</v>
      </c>
      <c r="O9" s="1" t="s">
        <v>579</v>
      </c>
    </row>
    <row r="10" spans="1:15" x14ac:dyDescent="0.4">
      <c r="A10" s="1" t="s">
        <v>406</v>
      </c>
      <c r="B10" s="1">
        <v>52</v>
      </c>
      <c r="C10" s="1">
        <v>1</v>
      </c>
      <c r="D10" s="1">
        <v>31</v>
      </c>
      <c r="E10" s="1">
        <v>44562</v>
      </c>
      <c r="F10" s="1" t="s">
        <v>394</v>
      </c>
      <c r="H10" s="1" t="s">
        <v>399</v>
      </c>
      <c r="K10" s="1"/>
      <c r="L10" s="4">
        <v>229</v>
      </c>
      <c r="M10" s="4">
        <v>19065167</v>
      </c>
      <c r="N10" s="4">
        <v>19266423</v>
      </c>
      <c r="O10" s="1" t="s">
        <v>579</v>
      </c>
    </row>
    <row r="11" spans="1:15" x14ac:dyDescent="0.4">
      <c r="A11" s="1" t="s">
        <v>406</v>
      </c>
      <c r="B11" s="1">
        <v>11</v>
      </c>
      <c r="C11" s="1">
        <v>1</v>
      </c>
      <c r="D11" s="1">
        <v>6</v>
      </c>
      <c r="F11" s="1" t="s">
        <v>490</v>
      </c>
      <c r="H11" s="1" t="s">
        <v>580</v>
      </c>
      <c r="K11" s="1"/>
      <c r="L11" s="4">
        <v>40461877</v>
      </c>
      <c r="M11" s="4">
        <v>3317551</v>
      </c>
      <c r="N11" s="4">
        <v>17576258</v>
      </c>
      <c r="O11" s="1" t="s">
        <v>581</v>
      </c>
    </row>
    <row r="12" spans="1:15" x14ac:dyDescent="0.4">
      <c r="A12" s="1" t="s">
        <v>406</v>
      </c>
      <c r="B12" s="1">
        <v>12</v>
      </c>
      <c r="C12" s="1">
        <v>1</v>
      </c>
      <c r="D12" s="1">
        <v>6</v>
      </c>
      <c r="E12" s="1">
        <v>44562</v>
      </c>
      <c r="F12" s="1" t="s">
        <v>394</v>
      </c>
      <c r="H12" s="1" t="s">
        <v>399</v>
      </c>
      <c r="K12" s="1"/>
      <c r="L12" s="4">
        <v>4500</v>
      </c>
      <c r="M12" s="4">
        <v>3313051</v>
      </c>
      <c r="N12" s="4">
        <v>17571758</v>
      </c>
      <c r="O12" s="1" t="s">
        <v>581</v>
      </c>
    </row>
    <row r="13" spans="1:15" x14ac:dyDescent="0.4">
      <c r="A13" s="1" t="s">
        <v>406</v>
      </c>
      <c r="B13" s="1">
        <v>19</v>
      </c>
      <c r="C13" s="1">
        <v>1</v>
      </c>
      <c r="D13" s="1">
        <v>20</v>
      </c>
      <c r="E13" s="1">
        <v>44531</v>
      </c>
      <c r="F13" s="1" t="s">
        <v>422</v>
      </c>
      <c r="H13" s="1" t="s">
        <v>582</v>
      </c>
      <c r="K13" s="1"/>
      <c r="L13" s="4">
        <v>852951</v>
      </c>
      <c r="M13" s="4">
        <v>2348271</v>
      </c>
      <c r="N13" s="4">
        <v>12616150</v>
      </c>
      <c r="O13" s="1" t="s">
        <v>583</v>
      </c>
    </row>
    <row r="14" spans="1:15" x14ac:dyDescent="0.4">
      <c r="A14" s="1" t="s">
        <v>406</v>
      </c>
      <c r="B14" s="1">
        <v>20</v>
      </c>
      <c r="C14" s="1">
        <v>1</v>
      </c>
      <c r="D14" s="1">
        <v>20</v>
      </c>
      <c r="E14" s="1">
        <v>44562</v>
      </c>
      <c r="F14" s="1" t="s">
        <v>394</v>
      </c>
      <c r="H14" s="1" t="s">
        <v>399</v>
      </c>
      <c r="K14" s="1"/>
      <c r="L14" s="4">
        <v>229</v>
      </c>
      <c r="M14" s="4">
        <v>2348042</v>
      </c>
      <c r="N14" s="4">
        <v>12615921</v>
      </c>
      <c r="O14" s="1" t="s">
        <v>583</v>
      </c>
    </row>
    <row r="15" spans="1:15" ht="18.75" x14ac:dyDescent="0.4">
      <c r="A15" s="1" t="s">
        <v>406</v>
      </c>
      <c r="B15" s="1">
        <v>21</v>
      </c>
      <c r="C15" s="1">
        <v>1</v>
      </c>
      <c r="D15" s="1">
        <v>20</v>
      </c>
      <c r="E15" s="1">
        <v>44531</v>
      </c>
      <c r="F15" s="1" t="s">
        <v>422</v>
      </c>
      <c r="H15" s="1" t="s">
        <v>584</v>
      </c>
      <c r="K15" s="1"/>
      <c r="L15" s="4">
        <v>443148</v>
      </c>
      <c r="M15" s="4">
        <v>1904894</v>
      </c>
      <c r="N15" s="4">
        <v>12172773</v>
      </c>
      <c r="O15" s="1" t="s">
        <v>585</v>
      </c>
    </row>
    <row r="16" spans="1:15" x14ac:dyDescent="0.4">
      <c r="A16" s="1" t="s">
        <v>406</v>
      </c>
      <c r="B16" s="1">
        <v>22</v>
      </c>
      <c r="C16" s="1">
        <v>1</v>
      </c>
      <c r="D16" s="1">
        <v>20</v>
      </c>
      <c r="E16" s="1">
        <v>44562</v>
      </c>
      <c r="F16" s="1" t="s">
        <v>394</v>
      </c>
      <c r="H16" s="1" t="s">
        <v>399</v>
      </c>
      <c r="K16" s="1"/>
      <c r="L16" s="4">
        <v>229</v>
      </c>
      <c r="M16" s="4">
        <v>1904665</v>
      </c>
      <c r="N16" s="4">
        <v>12172544</v>
      </c>
      <c r="O16" s="1" t="s">
        <v>585</v>
      </c>
    </row>
    <row r="17" spans="1:15" ht="18.75" x14ac:dyDescent="0.4">
      <c r="A17" s="1" t="s">
        <v>406</v>
      </c>
      <c r="B17" s="1">
        <v>23</v>
      </c>
      <c r="C17" s="1">
        <v>1</v>
      </c>
      <c r="D17" s="1">
        <v>20</v>
      </c>
      <c r="E17" s="1">
        <v>44531</v>
      </c>
      <c r="F17" s="1" t="s">
        <v>422</v>
      </c>
      <c r="H17" s="1" t="s">
        <v>586</v>
      </c>
      <c r="K17" s="1"/>
      <c r="L17" s="4">
        <v>318765</v>
      </c>
      <c r="M17" s="4">
        <v>1585900</v>
      </c>
      <c r="N17" s="4">
        <v>11853779</v>
      </c>
      <c r="O17" s="1" t="s">
        <v>587</v>
      </c>
    </row>
    <row r="18" spans="1:15" x14ac:dyDescent="0.4">
      <c r="A18" s="1" t="s">
        <v>406</v>
      </c>
      <c r="B18" s="1">
        <v>24</v>
      </c>
      <c r="C18" s="1">
        <v>1</v>
      </c>
      <c r="D18" s="1">
        <v>20</v>
      </c>
      <c r="E18" s="1">
        <v>44562</v>
      </c>
      <c r="F18" s="1" t="s">
        <v>394</v>
      </c>
      <c r="H18" s="1" t="s">
        <v>399</v>
      </c>
      <c r="K18" s="1"/>
      <c r="L18" s="4">
        <v>229</v>
      </c>
      <c r="M18" s="4">
        <v>1585671</v>
      </c>
      <c r="N18" s="4">
        <v>11853550</v>
      </c>
      <c r="O18" s="1" t="s">
        <v>587</v>
      </c>
    </row>
    <row r="19" spans="1:15" ht="18.75" x14ac:dyDescent="0.4">
      <c r="A19" s="1" t="s">
        <v>406</v>
      </c>
      <c r="B19" s="1">
        <v>25</v>
      </c>
      <c r="C19" s="1">
        <v>1</v>
      </c>
      <c r="D19" s="1">
        <v>20</v>
      </c>
      <c r="E19" s="1">
        <v>44531</v>
      </c>
      <c r="F19" s="1" t="s">
        <v>422</v>
      </c>
      <c r="H19" s="1" t="s">
        <v>588</v>
      </c>
      <c r="K19" s="1"/>
      <c r="L19" s="4">
        <v>205198</v>
      </c>
      <c r="M19" s="4">
        <v>1380473</v>
      </c>
      <c r="N19" s="4">
        <v>11648352</v>
      </c>
      <c r="O19" s="1" t="s">
        <v>589</v>
      </c>
    </row>
    <row r="20" spans="1:15" x14ac:dyDescent="0.4">
      <c r="A20" s="1" t="s">
        <v>406</v>
      </c>
      <c r="B20" s="1">
        <v>26</v>
      </c>
      <c r="C20" s="1">
        <v>1</v>
      </c>
      <c r="D20" s="1">
        <v>20</v>
      </c>
      <c r="E20" s="1">
        <v>44562</v>
      </c>
      <c r="F20" s="1" t="s">
        <v>394</v>
      </c>
      <c r="H20" s="1" t="s">
        <v>399</v>
      </c>
      <c r="K20" s="1"/>
      <c r="L20" s="4">
        <v>52</v>
      </c>
      <c r="M20" s="4">
        <v>1380421</v>
      </c>
      <c r="N20" s="4">
        <v>11648300</v>
      </c>
      <c r="O20" s="1" t="s">
        <v>589</v>
      </c>
    </row>
    <row r="21" spans="1:15" x14ac:dyDescent="0.4">
      <c r="A21" s="1" t="s">
        <v>406</v>
      </c>
      <c r="B21" s="1">
        <v>27</v>
      </c>
      <c r="C21" s="1">
        <v>1</v>
      </c>
      <c r="D21" s="1">
        <v>20</v>
      </c>
      <c r="E21" s="1">
        <v>44531</v>
      </c>
      <c r="F21" s="1" t="s">
        <v>422</v>
      </c>
      <c r="H21" s="1" t="s">
        <v>423</v>
      </c>
      <c r="K21" s="1"/>
      <c r="L21" s="4">
        <v>390159</v>
      </c>
      <c r="M21" s="4">
        <v>990262</v>
      </c>
      <c r="N21" s="4">
        <v>11258141</v>
      </c>
      <c r="O21" s="1" t="s">
        <v>590</v>
      </c>
    </row>
    <row r="22" spans="1:15" x14ac:dyDescent="0.4">
      <c r="A22" s="1" t="s">
        <v>406</v>
      </c>
      <c r="B22" s="1">
        <v>28</v>
      </c>
      <c r="C22" s="1">
        <v>1</v>
      </c>
      <c r="D22" s="1">
        <v>20</v>
      </c>
      <c r="E22" s="1">
        <v>44562</v>
      </c>
      <c r="F22" s="1" t="s">
        <v>394</v>
      </c>
      <c r="H22" s="1" t="s">
        <v>399</v>
      </c>
      <c r="K22" s="1"/>
      <c r="L22" s="4">
        <v>229</v>
      </c>
      <c r="M22" s="4">
        <v>990033</v>
      </c>
      <c r="N22" s="4">
        <v>11257912</v>
      </c>
      <c r="O22" s="1" t="s">
        <v>590</v>
      </c>
    </row>
    <row r="23" spans="1:15" x14ac:dyDescent="0.4">
      <c r="A23" s="1" t="s">
        <v>406</v>
      </c>
      <c r="B23" s="1">
        <v>29</v>
      </c>
      <c r="C23" s="1">
        <v>1</v>
      </c>
      <c r="D23" s="1">
        <v>20</v>
      </c>
      <c r="E23" s="1">
        <v>44531</v>
      </c>
      <c r="F23" s="1" t="s">
        <v>422</v>
      </c>
      <c r="H23" s="1" t="s">
        <v>591</v>
      </c>
      <c r="K23" s="1"/>
      <c r="L23" s="4">
        <v>399305</v>
      </c>
      <c r="M23" s="4">
        <v>590728</v>
      </c>
      <c r="N23" s="4">
        <v>10858607</v>
      </c>
      <c r="O23" s="1" t="s">
        <v>592</v>
      </c>
    </row>
    <row r="24" spans="1:15" x14ac:dyDescent="0.4">
      <c r="A24" s="1" t="s">
        <v>406</v>
      </c>
      <c r="B24" s="1">
        <v>30</v>
      </c>
      <c r="C24" s="1">
        <v>1</v>
      </c>
      <c r="D24" s="1">
        <v>20</v>
      </c>
      <c r="E24" s="1">
        <v>44562</v>
      </c>
      <c r="F24" s="1" t="s">
        <v>394</v>
      </c>
      <c r="H24" s="1" t="s">
        <v>399</v>
      </c>
      <c r="K24" s="1"/>
      <c r="L24" s="4">
        <v>52</v>
      </c>
      <c r="M24" s="4">
        <v>590676</v>
      </c>
      <c r="N24" s="4">
        <v>10858555</v>
      </c>
      <c r="O24" s="1" t="s">
        <v>592</v>
      </c>
    </row>
    <row r="25" spans="1:15" x14ac:dyDescent="0.4">
      <c r="A25" s="1" t="s">
        <v>406</v>
      </c>
      <c r="B25" s="1">
        <v>53</v>
      </c>
      <c r="C25" s="1">
        <v>1</v>
      </c>
      <c r="D25" s="1">
        <v>31</v>
      </c>
      <c r="E25" s="1">
        <v>44531</v>
      </c>
      <c r="F25" s="1" t="s">
        <v>467</v>
      </c>
      <c r="G25" s="1" t="s">
        <v>593</v>
      </c>
      <c r="H25" s="1" t="s">
        <v>594</v>
      </c>
      <c r="K25" s="1"/>
      <c r="L25" s="4">
        <v>6380000</v>
      </c>
      <c r="M25" s="4">
        <v>12685167</v>
      </c>
      <c r="N25" s="4">
        <v>12886423</v>
      </c>
      <c r="O25" s="1" t="s">
        <v>595</v>
      </c>
    </row>
    <row r="26" spans="1:15" x14ac:dyDescent="0.4">
      <c r="A26" s="1" t="s">
        <v>406</v>
      </c>
      <c r="B26" s="1">
        <v>54</v>
      </c>
      <c r="C26" s="1">
        <v>1</v>
      </c>
      <c r="D26" s="1">
        <v>31</v>
      </c>
      <c r="E26" s="1">
        <v>44562</v>
      </c>
      <c r="F26" s="1" t="s">
        <v>394</v>
      </c>
      <c r="H26" s="1" t="s">
        <v>399</v>
      </c>
      <c r="K26" s="1"/>
      <c r="L26" s="4">
        <v>229</v>
      </c>
      <c r="M26" s="4">
        <v>12684938</v>
      </c>
      <c r="N26" s="4">
        <v>12886194</v>
      </c>
      <c r="O26" s="1" t="s">
        <v>595</v>
      </c>
    </row>
    <row r="27" spans="1:15" x14ac:dyDescent="0.4">
      <c r="A27" s="1" t="s">
        <v>406</v>
      </c>
      <c r="B27" s="1">
        <v>55</v>
      </c>
      <c r="C27" s="1">
        <v>1</v>
      </c>
      <c r="D27" s="1">
        <v>31</v>
      </c>
      <c r="E27" s="1">
        <v>44531</v>
      </c>
      <c r="F27" s="1" t="s">
        <v>467</v>
      </c>
      <c r="G27" s="1" t="s">
        <v>596</v>
      </c>
      <c r="H27" s="1" t="s">
        <v>594</v>
      </c>
      <c r="K27" s="1"/>
      <c r="L27" s="4">
        <v>194040</v>
      </c>
      <c r="M27" s="4">
        <v>12490898</v>
      </c>
      <c r="N27" s="4">
        <v>12692154</v>
      </c>
      <c r="O27" s="1" t="s">
        <v>597</v>
      </c>
    </row>
    <row r="28" spans="1:15" x14ac:dyDescent="0.4">
      <c r="A28" s="1" t="s">
        <v>406</v>
      </c>
      <c r="B28" s="1">
        <v>56</v>
      </c>
      <c r="C28" s="1">
        <v>1</v>
      </c>
      <c r="D28" s="1">
        <v>31</v>
      </c>
      <c r="E28" s="1">
        <v>44562</v>
      </c>
      <c r="F28" s="1" t="s">
        <v>394</v>
      </c>
      <c r="H28" s="1" t="s">
        <v>399</v>
      </c>
      <c r="K28" s="1"/>
      <c r="L28" s="4">
        <v>229</v>
      </c>
      <c r="M28" s="4">
        <v>12490669</v>
      </c>
      <c r="N28" s="4">
        <v>12691925</v>
      </c>
      <c r="O28" s="1" t="s">
        <v>597</v>
      </c>
    </row>
    <row r="29" spans="1:15" x14ac:dyDescent="0.4">
      <c r="A29" s="1" t="s">
        <v>406</v>
      </c>
      <c r="B29" s="1">
        <v>57</v>
      </c>
      <c r="C29" s="1">
        <v>1</v>
      </c>
      <c r="D29" s="1">
        <v>31</v>
      </c>
      <c r="E29" s="1">
        <v>44531</v>
      </c>
      <c r="F29" s="1" t="s">
        <v>467</v>
      </c>
      <c r="G29" s="1" t="s">
        <v>472</v>
      </c>
      <c r="H29" s="1" t="s">
        <v>598</v>
      </c>
      <c r="K29" s="1"/>
      <c r="L29" s="4">
        <v>10412050</v>
      </c>
      <c r="M29" s="4">
        <v>2078619</v>
      </c>
      <c r="N29" s="4">
        <v>2279875</v>
      </c>
      <c r="O29" s="1" t="s">
        <v>599</v>
      </c>
    </row>
    <row r="30" spans="1:15" x14ac:dyDescent="0.4">
      <c r="A30" s="1" t="s">
        <v>406</v>
      </c>
      <c r="B30" s="1">
        <v>58</v>
      </c>
      <c r="C30" s="1">
        <v>1</v>
      </c>
      <c r="D30" s="1">
        <v>31</v>
      </c>
      <c r="E30" s="1">
        <v>44562</v>
      </c>
      <c r="F30" s="1" t="s">
        <v>394</v>
      </c>
      <c r="H30" s="1" t="s">
        <v>399</v>
      </c>
      <c r="K30" s="1"/>
      <c r="L30" s="4">
        <v>229</v>
      </c>
      <c r="M30" s="4">
        <v>2078390</v>
      </c>
      <c r="N30" s="4">
        <v>2279646</v>
      </c>
      <c r="O30" s="1" t="s">
        <v>599</v>
      </c>
    </row>
    <row r="31" spans="1:15" x14ac:dyDescent="0.4">
      <c r="A31" s="1" t="s">
        <v>406</v>
      </c>
      <c r="B31" s="1">
        <v>59</v>
      </c>
      <c r="C31" s="1">
        <v>1</v>
      </c>
      <c r="D31" s="1">
        <v>31</v>
      </c>
      <c r="E31" s="1">
        <v>44531</v>
      </c>
      <c r="F31" s="1" t="s">
        <v>394</v>
      </c>
      <c r="G31" s="1" t="s">
        <v>478</v>
      </c>
      <c r="H31" s="1" t="s">
        <v>600</v>
      </c>
      <c r="K31" s="1"/>
      <c r="L31" s="4">
        <v>638706</v>
      </c>
      <c r="M31" s="4">
        <v>1439684</v>
      </c>
      <c r="N31" s="4">
        <v>1640940</v>
      </c>
      <c r="O31" s="1" t="s">
        <v>601</v>
      </c>
    </row>
    <row r="32" spans="1:15" x14ac:dyDescent="0.4">
      <c r="A32" s="1" t="s">
        <v>406</v>
      </c>
      <c r="B32" s="1">
        <v>60</v>
      </c>
      <c r="C32" s="1">
        <v>1</v>
      </c>
      <c r="D32" s="1">
        <v>31</v>
      </c>
      <c r="E32" s="1">
        <v>44562</v>
      </c>
      <c r="F32" s="1" t="s">
        <v>394</v>
      </c>
      <c r="H32" s="1" t="s">
        <v>399</v>
      </c>
      <c r="K32" s="1"/>
      <c r="L32" s="4">
        <v>229</v>
      </c>
      <c r="M32" s="4">
        <v>1439455</v>
      </c>
      <c r="N32" s="4">
        <v>1640711</v>
      </c>
      <c r="O32" s="1" t="s">
        <v>601</v>
      </c>
    </row>
    <row r="33" spans="1:15" x14ac:dyDescent="0.4">
      <c r="A33" s="1" t="s">
        <v>406</v>
      </c>
      <c r="B33" s="1">
        <v>61</v>
      </c>
      <c r="C33" s="1">
        <v>1</v>
      </c>
      <c r="D33" s="1">
        <v>31</v>
      </c>
      <c r="E33" s="1">
        <v>44531</v>
      </c>
      <c r="F33" s="1" t="s">
        <v>438</v>
      </c>
      <c r="G33" s="1" t="s">
        <v>602</v>
      </c>
      <c r="H33" s="1" t="s">
        <v>603</v>
      </c>
      <c r="K33" s="1"/>
      <c r="L33" s="4">
        <v>76021</v>
      </c>
      <c r="M33" s="4">
        <v>1363434</v>
      </c>
      <c r="N33" s="4">
        <v>1564690</v>
      </c>
      <c r="O33" s="1" t="s">
        <v>604</v>
      </c>
    </row>
    <row r="34" spans="1:15" x14ac:dyDescent="0.4">
      <c r="A34" s="1" t="s">
        <v>406</v>
      </c>
      <c r="B34" s="1">
        <v>62</v>
      </c>
      <c r="C34" s="1">
        <v>1</v>
      </c>
      <c r="D34" s="1">
        <v>31</v>
      </c>
      <c r="E34" s="1">
        <v>44562</v>
      </c>
      <c r="F34" s="1" t="s">
        <v>394</v>
      </c>
      <c r="H34" s="1" t="s">
        <v>399</v>
      </c>
      <c r="K34" s="1"/>
      <c r="L34" s="4">
        <v>229</v>
      </c>
      <c r="M34" s="4">
        <v>1363205</v>
      </c>
      <c r="N34" s="4">
        <v>1564461</v>
      </c>
      <c r="O34" s="1" t="s">
        <v>604</v>
      </c>
    </row>
    <row r="35" spans="1:15" x14ac:dyDescent="0.4">
      <c r="A35" s="1" t="s">
        <v>406</v>
      </c>
      <c r="B35" s="1">
        <v>118</v>
      </c>
      <c r="C35" s="1">
        <v>2</v>
      </c>
      <c r="D35" s="1">
        <v>28</v>
      </c>
      <c r="E35" s="1">
        <v>44531</v>
      </c>
      <c r="F35" s="1" t="s">
        <v>438</v>
      </c>
      <c r="G35" s="1" t="s">
        <v>524</v>
      </c>
      <c r="H35" s="1" t="s">
        <v>605</v>
      </c>
      <c r="K35" s="1"/>
      <c r="L35" s="4">
        <v>131788</v>
      </c>
      <c r="M35" s="4">
        <v>15300282</v>
      </c>
      <c r="N35" s="4">
        <v>18456591.883561641</v>
      </c>
      <c r="O35" s="1" t="s">
        <v>606</v>
      </c>
    </row>
    <row r="36" spans="1:15" x14ac:dyDescent="0.4">
      <c r="A36" s="1" t="s">
        <v>406</v>
      </c>
      <c r="B36" s="1">
        <v>119</v>
      </c>
      <c r="C36" s="1">
        <v>2</v>
      </c>
      <c r="D36" s="1">
        <v>28</v>
      </c>
      <c r="E36" s="1">
        <v>44531</v>
      </c>
      <c r="F36" s="1" t="s">
        <v>438</v>
      </c>
      <c r="G36" s="1" t="s">
        <v>524</v>
      </c>
      <c r="H36" s="1" t="s">
        <v>607</v>
      </c>
      <c r="K36" s="1"/>
      <c r="L36" s="4">
        <v>72741</v>
      </c>
      <c r="M36" s="4">
        <v>15227541</v>
      </c>
      <c r="N36" s="4">
        <v>18383850.883561641</v>
      </c>
      <c r="O36" s="1" t="s">
        <v>608</v>
      </c>
    </row>
    <row r="37" spans="1:15" x14ac:dyDescent="0.4">
      <c r="A37" s="1" t="s">
        <v>406</v>
      </c>
      <c r="B37" s="1">
        <v>120</v>
      </c>
      <c r="C37" s="1">
        <v>2</v>
      </c>
      <c r="D37" s="1">
        <v>28</v>
      </c>
      <c r="E37" s="1">
        <v>44531</v>
      </c>
      <c r="F37" s="1" t="s">
        <v>438</v>
      </c>
      <c r="G37" s="1" t="s">
        <v>524</v>
      </c>
      <c r="H37" s="1" t="s">
        <v>609</v>
      </c>
      <c r="K37" s="1"/>
      <c r="L37" s="4">
        <v>6998011</v>
      </c>
      <c r="M37" s="4">
        <v>8229530</v>
      </c>
      <c r="N37" s="4">
        <v>11385839.883561641</v>
      </c>
      <c r="O37" s="1" t="s">
        <v>610</v>
      </c>
    </row>
    <row r="38" spans="1:15" x14ac:dyDescent="0.4">
      <c r="A38" s="1" t="s">
        <v>406</v>
      </c>
      <c r="B38" s="1">
        <v>121</v>
      </c>
      <c r="C38" s="1">
        <v>2</v>
      </c>
      <c r="D38" s="1">
        <v>28</v>
      </c>
      <c r="E38" s="1">
        <v>44593</v>
      </c>
      <c r="F38" s="1" t="s">
        <v>394</v>
      </c>
      <c r="H38" s="1" t="s">
        <v>399</v>
      </c>
      <c r="K38" s="1"/>
      <c r="L38" s="4">
        <v>229</v>
      </c>
      <c r="M38" s="4">
        <v>8229301</v>
      </c>
      <c r="N38" s="4">
        <v>11385610.883561641</v>
      </c>
      <c r="O38" s="1" t="s">
        <v>610</v>
      </c>
    </row>
    <row r="39" spans="1:15" x14ac:dyDescent="0.4">
      <c r="A39" s="1" t="s">
        <v>406</v>
      </c>
      <c r="B39" s="1">
        <v>63</v>
      </c>
      <c r="C39" s="1">
        <v>1</v>
      </c>
      <c r="D39" s="1">
        <v>31</v>
      </c>
      <c r="E39" s="1">
        <v>44531</v>
      </c>
      <c r="F39" s="1" t="s">
        <v>564</v>
      </c>
      <c r="G39" s="1" t="s">
        <v>611</v>
      </c>
      <c r="H39" s="1" t="s">
        <v>566</v>
      </c>
      <c r="K39" s="1"/>
      <c r="L39" s="4">
        <v>1003200</v>
      </c>
      <c r="M39" s="4">
        <v>360005</v>
      </c>
      <c r="N39" s="4">
        <v>561261</v>
      </c>
      <c r="O39" s="1" t="s">
        <v>612</v>
      </c>
    </row>
    <row r="40" spans="1:15" x14ac:dyDescent="0.4">
      <c r="A40" s="1" t="s">
        <v>406</v>
      </c>
      <c r="B40" s="1">
        <v>64</v>
      </c>
      <c r="C40" s="1">
        <v>1</v>
      </c>
      <c r="D40" s="1">
        <v>31</v>
      </c>
      <c r="E40" s="1">
        <v>44562</v>
      </c>
      <c r="F40" s="1" t="s">
        <v>394</v>
      </c>
      <c r="H40" s="1" t="s">
        <v>399</v>
      </c>
      <c r="K40" s="1"/>
      <c r="L40" s="4">
        <v>229</v>
      </c>
      <c r="M40" s="4">
        <v>359776</v>
      </c>
      <c r="N40" s="4">
        <v>561032</v>
      </c>
      <c r="O40" s="1" t="s">
        <v>612</v>
      </c>
    </row>
    <row r="41" spans="1:15" ht="15" x14ac:dyDescent="0.4">
      <c r="A41" s="1" t="s">
        <v>406</v>
      </c>
      <c r="B41" s="1">
        <v>65</v>
      </c>
      <c r="C41" s="1">
        <v>1</v>
      </c>
      <c r="D41" s="1">
        <v>31</v>
      </c>
      <c r="E41" s="1">
        <v>44593</v>
      </c>
      <c r="F41" s="1" t="s">
        <v>205</v>
      </c>
      <c r="G41" s="1" t="s">
        <v>486</v>
      </c>
      <c r="H41" s="1" t="s">
        <v>613</v>
      </c>
      <c r="K41" s="1"/>
      <c r="L41" s="4">
        <v>255000</v>
      </c>
      <c r="M41" s="4">
        <v>104776</v>
      </c>
      <c r="N41" s="4">
        <v>306032</v>
      </c>
      <c r="O41" s="1" t="s">
        <v>614</v>
      </c>
    </row>
    <row r="42" spans="1:15" x14ac:dyDescent="0.4">
      <c r="A42" s="1" t="s">
        <v>406</v>
      </c>
      <c r="B42" s="1">
        <v>66</v>
      </c>
      <c r="C42" s="1">
        <v>1</v>
      </c>
      <c r="D42" s="1">
        <v>31</v>
      </c>
      <c r="E42" s="1">
        <v>44562</v>
      </c>
      <c r="F42" s="1" t="s">
        <v>394</v>
      </c>
      <c r="H42" s="1" t="s">
        <v>399</v>
      </c>
      <c r="K42" s="1"/>
      <c r="L42" s="4">
        <v>229</v>
      </c>
      <c r="M42" s="4">
        <v>104547</v>
      </c>
      <c r="N42" s="4">
        <v>305803</v>
      </c>
      <c r="O42" s="1" t="s">
        <v>614</v>
      </c>
    </row>
    <row r="43" spans="1:15" ht="18.75" x14ac:dyDescent="0.4">
      <c r="A43" s="1" t="s">
        <v>406</v>
      </c>
      <c r="B43" s="1">
        <v>122</v>
      </c>
      <c r="C43" s="1">
        <v>2</v>
      </c>
      <c r="D43" s="1">
        <v>28</v>
      </c>
      <c r="E43" s="1">
        <v>44531</v>
      </c>
      <c r="F43" s="1" t="s">
        <v>170</v>
      </c>
      <c r="G43" s="1" t="s">
        <v>574</v>
      </c>
      <c r="H43" s="1" t="s">
        <v>615</v>
      </c>
      <c r="K43" s="1"/>
      <c r="L43" s="4">
        <v>76336</v>
      </c>
      <c r="M43" s="4">
        <v>8152965</v>
      </c>
      <c r="N43" s="4">
        <v>11309274.883561641</v>
      </c>
      <c r="O43" s="1" t="s">
        <v>616</v>
      </c>
    </row>
    <row r="44" spans="1:15" x14ac:dyDescent="0.4">
      <c r="A44" s="1" t="s">
        <v>406</v>
      </c>
      <c r="B44" s="1">
        <v>123</v>
      </c>
      <c r="C44" s="1">
        <v>2</v>
      </c>
      <c r="D44" s="1">
        <v>28</v>
      </c>
      <c r="E44" s="1">
        <v>44593</v>
      </c>
      <c r="F44" s="1" t="s">
        <v>394</v>
      </c>
      <c r="H44" s="1" t="s">
        <v>399</v>
      </c>
      <c r="K44" s="1"/>
      <c r="L44" s="4">
        <v>229</v>
      </c>
      <c r="M44" s="4">
        <v>8152736</v>
      </c>
      <c r="N44" s="4">
        <v>11309045.883561641</v>
      </c>
      <c r="O44" s="1" t="s">
        <v>616</v>
      </c>
    </row>
    <row r="45" spans="1:15" x14ac:dyDescent="0.4">
      <c r="A45" s="1" t="s">
        <v>406</v>
      </c>
      <c r="B45" s="1">
        <v>13</v>
      </c>
      <c r="C45" s="1">
        <v>1</v>
      </c>
      <c r="D45" s="1">
        <v>7</v>
      </c>
      <c r="E45" s="1">
        <v>44562</v>
      </c>
      <c r="F45" s="1" t="s">
        <v>394</v>
      </c>
      <c r="G45" s="1" t="s">
        <v>617</v>
      </c>
      <c r="H45" s="1" t="s">
        <v>618</v>
      </c>
      <c r="K45" s="1"/>
      <c r="L45" s="4">
        <v>111600</v>
      </c>
      <c r="M45" s="4">
        <v>3201451</v>
      </c>
      <c r="N45" s="4">
        <v>17460158</v>
      </c>
      <c r="O45" s="1" t="s">
        <v>619</v>
      </c>
    </row>
    <row r="46" spans="1:15" x14ac:dyDescent="0.4">
      <c r="A46" s="1" t="s">
        <v>406</v>
      </c>
      <c r="B46" s="1">
        <v>14</v>
      </c>
      <c r="C46" s="1">
        <v>1</v>
      </c>
      <c r="D46" s="1">
        <v>7</v>
      </c>
      <c r="E46" s="1">
        <v>44562</v>
      </c>
      <c r="F46" s="1" t="s">
        <v>394</v>
      </c>
      <c r="H46" s="1" t="s">
        <v>399</v>
      </c>
      <c r="K46" s="1"/>
      <c r="L46" s="4">
        <v>229</v>
      </c>
      <c r="M46" s="4">
        <v>3201222</v>
      </c>
      <c r="N46" s="4">
        <v>17459929</v>
      </c>
      <c r="O46" s="1" t="s">
        <v>619</v>
      </c>
    </row>
    <row r="47" spans="1:15" ht="15" x14ac:dyDescent="0.4">
      <c r="A47" s="1" t="s">
        <v>406</v>
      </c>
      <c r="B47" s="1">
        <v>83</v>
      </c>
      <c r="C47" s="1">
        <v>2</v>
      </c>
      <c r="D47" s="1">
        <v>3</v>
      </c>
      <c r="E47" s="1">
        <v>44593</v>
      </c>
      <c r="F47" s="1" t="s">
        <v>438</v>
      </c>
      <c r="G47" s="1" t="s">
        <v>620</v>
      </c>
      <c r="H47" s="1" t="s">
        <v>621</v>
      </c>
      <c r="K47" s="1"/>
      <c r="L47" s="4">
        <v>117031</v>
      </c>
      <c r="M47" s="4">
        <v>98387287</v>
      </c>
      <c r="N47" s="4">
        <v>105507833.88356164</v>
      </c>
      <c r="O47" s="1" t="s">
        <v>622</v>
      </c>
    </row>
    <row r="48" spans="1:15" x14ac:dyDescent="0.4">
      <c r="A48" s="1" t="s">
        <v>406</v>
      </c>
      <c r="B48" s="1">
        <v>84</v>
      </c>
      <c r="C48" s="1">
        <v>2</v>
      </c>
      <c r="D48" s="1">
        <v>3</v>
      </c>
      <c r="E48" s="1">
        <v>44593</v>
      </c>
      <c r="F48" s="1" t="s">
        <v>394</v>
      </c>
      <c r="H48" s="1" t="s">
        <v>399</v>
      </c>
      <c r="K48" s="1"/>
      <c r="L48" s="4">
        <v>229</v>
      </c>
      <c r="M48" s="4">
        <v>98387058</v>
      </c>
      <c r="N48" s="4">
        <v>105507604.88356164</v>
      </c>
      <c r="O48" s="1" t="s">
        <v>622</v>
      </c>
    </row>
    <row r="49" spans="1:15" ht="15" x14ac:dyDescent="0.4">
      <c r="A49" s="1" t="s">
        <v>406</v>
      </c>
      <c r="B49" s="1">
        <v>93</v>
      </c>
      <c r="C49" s="1">
        <v>2</v>
      </c>
      <c r="D49" s="1">
        <v>10</v>
      </c>
      <c r="E49" s="1">
        <v>44593</v>
      </c>
      <c r="F49" s="1" t="s">
        <v>438</v>
      </c>
      <c r="G49" s="1" t="s">
        <v>620</v>
      </c>
      <c r="H49" s="1" t="s">
        <v>621</v>
      </c>
      <c r="K49" s="1"/>
      <c r="L49" s="4">
        <v>27653</v>
      </c>
      <c r="M49" s="4">
        <v>680666</v>
      </c>
      <c r="N49" s="4">
        <v>4955438.883561641</v>
      </c>
      <c r="O49" s="1" t="s">
        <v>622</v>
      </c>
    </row>
    <row r="50" spans="1:15" x14ac:dyDescent="0.4">
      <c r="A50" s="1" t="s">
        <v>406</v>
      </c>
      <c r="B50" s="1">
        <v>94</v>
      </c>
      <c r="C50" s="1">
        <v>2</v>
      </c>
      <c r="D50" s="1">
        <v>10</v>
      </c>
      <c r="E50" s="1">
        <v>44593</v>
      </c>
      <c r="F50" s="1" t="s">
        <v>394</v>
      </c>
      <c r="H50" s="1" t="s">
        <v>399</v>
      </c>
      <c r="K50" s="1"/>
      <c r="L50" s="4">
        <v>150</v>
      </c>
      <c r="M50" s="4">
        <v>680516</v>
      </c>
      <c r="N50" s="4">
        <v>4955288.883561641</v>
      </c>
      <c r="O50" s="1" t="s">
        <v>622</v>
      </c>
    </row>
    <row r="51" spans="1:15" x14ac:dyDescent="0.4">
      <c r="A51" s="1" t="s">
        <v>406</v>
      </c>
      <c r="B51" s="1">
        <v>85</v>
      </c>
      <c r="C51" s="1">
        <v>2</v>
      </c>
      <c r="D51" s="1">
        <v>3</v>
      </c>
      <c r="F51" s="1" t="s">
        <v>490</v>
      </c>
      <c r="G51" s="1" t="s">
        <v>414</v>
      </c>
      <c r="H51" s="1" t="s">
        <v>623</v>
      </c>
      <c r="K51" s="1"/>
      <c r="L51" s="4">
        <v>63384428</v>
      </c>
      <c r="M51" s="4">
        <v>35002630</v>
      </c>
      <c r="N51" s="4">
        <v>42123176.883561641</v>
      </c>
      <c r="O51" s="1" t="s">
        <v>624</v>
      </c>
    </row>
    <row r="52" spans="1:15" x14ac:dyDescent="0.4">
      <c r="A52" s="1" t="s">
        <v>406</v>
      </c>
      <c r="B52" s="1">
        <v>86</v>
      </c>
      <c r="C52" s="1">
        <v>2</v>
      </c>
      <c r="D52" s="1">
        <v>3</v>
      </c>
      <c r="E52" s="1">
        <v>44593</v>
      </c>
      <c r="F52" s="1" t="s">
        <v>394</v>
      </c>
      <c r="H52" s="1" t="s">
        <v>399</v>
      </c>
      <c r="K52" s="1"/>
      <c r="L52" s="4">
        <v>4500</v>
      </c>
      <c r="M52" s="4">
        <v>34998130</v>
      </c>
      <c r="N52" s="4">
        <v>42118676.883561641</v>
      </c>
      <c r="O52" s="1" t="s">
        <v>624</v>
      </c>
    </row>
    <row r="53" spans="1:15" x14ac:dyDescent="0.4">
      <c r="A53" s="1" t="s">
        <v>406</v>
      </c>
      <c r="B53" s="1">
        <v>89</v>
      </c>
      <c r="C53" s="1">
        <v>2</v>
      </c>
      <c r="D53" s="1">
        <v>4</v>
      </c>
      <c r="F53" s="1" t="s">
        <v>490</v>
      </c>
      <c r="G53" s="1" t="s">
        <v>414</v>
      </c>
      <c r="H53" s="1" t="s">
        <v>625</v>
      </c>
      <c r="K53" s="1"/>
      <c r="L53" s="4">
        <v>32789082</v>
      </c>
      <c r="M53" s="4">
        <v>712819</v>
      </c>
      <c r="N53" s="4">
        <v>7833365.883561641</v>
      </c>
      <c r="O53" s="1" t="s">
        <v>626</v>
      </c>
    </row>
    <row r="54" spans="1:15" x14ac:dyDescent="0.4">
      <c r="A54" s="1" t="s">
        <v>406</v>
      </c>
      <c r="B54" s="1">
        <v>90</v>
      </c>
      <c r="C54" s="1">
        <v>2</v>
      </c>
      <c r="D54" s="1">
        <v>4</v>
      </c>
      <c r="E54" s="1">
        <v>44593</v>
      </c>
      <c r="F54" s="1" t="s">
        <v>394</v>
      </c>
      <c r="H54" s="1" t="s">
        <v>399</v>
      </c>
      <c r="K54" s="1"/>
      <c r="L54" s="4">
        <v>4500</v>
      </c>
      <c r="M54" s="4">
        <v>708319</v>
      </c>
      <c r="N54" s="4">
        <v>7828865.883561641</v>
      </c>
      <c r="O54" s="1" t="s">
        <v>626</v>
      </c>
    </row>
    <row r="55" spans="1:15" x14ac:dyDescent="0.4">
      <c r="A55" s="1" t="s">
        <v>406</v>
      </c>
      <c r="B55" s="1">
        <v>87</v>
      </c>
      <c r="C55" s="1">
        <v>2</v>
      </c>
      <c r="D55" s="1">
        <v>3</v>
      </c>
      <c r="F55" s="1" t="s">
        <v>467</v>
      </c>
      <c r="G55" s="1" t="s">
        <v>627</v>
      </c>
      <c r="H55" s="1" t="s">
        <v>628</v>
      </c>
      <c r="K55" s="1"/>
      <c r="L55" s="4">
        <v>1496000.0000000002</v>
      </c>
      <c r="M55" s="4">
        <v>33502130</v>
      </c>
      <c r="N55" s="4">
        <v>40622676.883561641</v>
      </c>
      <c r="O55" s="1" t="s">
        <v>629</v>
      </c>
    </row>
    <row r="56" spans="1:15" x14ac:dyDescent="0.4">
      <c r="A56" s="1" t="s">
        <v>406</v>
      </c>
      <c r="B56" s="1">
        <v>88</v>
      </c>
      <c r="C56" s="1">
        <v>2</v>
      </c>
      <c r="D56" s="1">
        <v>3</v>
      </c>
      <c r="E56" s="1">
        <v>44593</v>
      </c>
      <c r="F56" s="1" t="s">
        <v>394</v>
      </c>
      <c r="H56" s="1" t="s">
        <v>399</v>
      </c>
      <c r="K56" s="1"/>
      <c r="L56" s="4">
        <v>229</v>
      </c>
      <c r="M56" s="4">
        <v>33501901</v>
      </c>
      <c r="N56" s="4">
        <v>40622447.883561641</v>
      </c>
      <c r="O56" s="1" t="s">
        <v>629</v>
      </c>
    </row>
    <row r="57" spans="1:15" x14ac:dyDescent="0.4">
      <c r="A57" s="1" t="s">
        <v>406</v>
      </c>
      <c r="B57" s="1">
        <v>101</v>
      </c>
      <c r="C57" s="1">
        <v>2</v>
      </c>
      <c r="D57" s="1">
        <v>21</v>
      </c>
      <c r="E57" s="1">
        <v>44562</v>
      </c>
      <c r="F57" s="1" t="s">
        <v>422</v>
      </c>
      <c r="H57" s="1" t="s">
        <v>630</v>
      </c>
      <c r="K57" s="1"/>
      <c r="L57" s="4">
        <v>852951</v>
      </c>
      <c r="M57" s="4">
        <v>17173865</v>
      </c>
      <c r="N57" s="4">
        <v>18043704.883561641</v>
      </c>
      <c r="O57" s="1" t="s">
        <v>631</v>
      </c>
    </row>
    <row r="58" spans="1:15" x14ac:dyDescent="0.4">
      <c r="A58" s="1" t="s">
        <v>406</v>
      </c>
      <c r="B58" s="1">
        <v>102</v>
      </c>
      <c r="C58" s="1">
        <v>2</v>
      </c>
      <c r="D58" s="1">
        <v>21</v>
      </c>
      <c r="E58" s="1">
        <v>44593</v>
      </c>
      <c r="F58" s="1" t="s">
        <v>394</v>
      </c>
      <c r="H58" s="1" t="s">
        <v>399</v>
      </c>
      <c r="K58" s="1"/>
      <c r="L58" s="4">
        <v>229</v>
      </c>
      <c r="M58" s="4">
        <v>17173636</v>
      </c>
      <c r="N58" s="4">
        <v>18043475.883561641</v>
      </c>
      <c r="O58" s="1" t="s">
        <v>631</v>
      </c>
    </row>
    <row r="59" spans="1:15" ht="18.75" x14ac:dyDescent="0.4">
      <c r="A59" s="1" t="s">
        <v>406</v>
      </c>
      <c r="B59" s="1">
        <v>103</v>
      </c>
      <c r="C59" s="1">
        <v>2</v>
      </c>
      <c r="D59" s="1">
        <v>21</v>
      </c>
      <c r="E59" s="1">
        <v>44562</v>
      </c>
      <c r="F59" s="1" t="s">
        <v>422</v>
      </c>
      <c r="H59" s="1" t="s">
        <v>632</v>
      </c>
      <c r="K59" s="1"/>
      <c r="L59" s="4">
        <v>443148</v>
      </c>
      <c r="M59" s="4">
        <v>16730488</v>
      </c>
      <c r="N59" s="4">
        <v>17600327.883561641</v>
      </c>
      <c r="O59" s="1" t="s">
        <v>633</v>
      </c>
    </row>
    <row r="60" spans="1:15" x14ac:dyDescent="0.4">
      <c r="A60" s="1" t="s">
        <v>406</v>
      </c>
      <c r="B60" s="1">
        <v>104</v>
      </c>
      <c r="C60" s="1">
        <v>2</v>
      </c>
      <c r="D60" s="1">
        <v>21</v>
      </c>
      <c r="E60" s="1">
        <v>44593</v>
      </c>
      <c r="F60" s="1" t="s">
        <v>394</v>
      </c>
      <c r="H60" s="1" t="s">
        <v>399</v>
      </c>
      <c r="K60" s="1"/>
      <c r="L60" s="4">
        <v>229</v>
      </c>
      <c r="M60" s="4">
        <v>16730259</v>
      </c>
      <c r="N60" s="4">
        <v>17600098.883561641</v>
      </c>
      <c r="O60" s="1" t="s">
        <v>633</v>
      </c>
    </row>
    <row r="61" spans="1:15" ht="18.75" x14ac:dyDescent="0.4">
      <c r="A61" s="1" t="s">
        <v>406</v>
      </c>
      <c r="B61" s="1">
        <v>105</v>
      </c>
      <c r="C61" s="1">
        <v>2</v>
      </c>
      <c r="D61" s="1">
        <v>21</v>
      </c>
      <c r="E61" s="1">
        <v>44562</v>
      </c>
      <c r="F61" s="1" t="s">
        <v>422</v>
      </c>
      <c r="H61" s="1" t="s">
        <v>634</v>
      </c>
      <c r="K61" s="1"/>
      <c r="L61" s="4">
        <v>318765</v>
      </c>
      <c r="M61" s="4">
        <v>16411494</v>
      </c>
      <c r="N61" s="4">
        <v>17281333.883561641</v>
      </c>
      <c r="O61" s="1" t="s">
        <v>635</v>
      </c>
    </row>
    <row r="62" spans="1:15" x14ac:dyDescent="0.4">
      <c r="A62" s="1" t="s">
        <v>406</v>
      </c>
      <c r="B62" s="1">
        <v>106</v>
      </c>
      <c r="C62" s="1">
        <v>2</v>
      </c>
      <c r="D62" s="1">
        <v>21</v>
      </c>
      <c r="E62" s="1">
        <v>44593</v>
      </c>
      <c r="F62" s="1" t="s">
        <v>394</v>
      </c>
      <c r="H62" s="1" t="s">
        <v>399</v>
      </c>
      <c r="K62" s="1"/>
      <c r="L62" s="4">
        <v>229</v>
      </c>
      <c r="M62" s="4">
        <v>16411265</v>
      </c>
      <c r="N62" s="4">
        <v>17281104.883561641</v>
      </c>
      <c r="O62" s="1" t="s">
        <v>635</v>
      </c>
    </row>
    <row r="63" spans="1:15" ht="18.75" x14ac:dyDescent="0.4">
      <c r="A63" s="1" t="s">
        <v>406</v>
      </c>
      <c r="B63" s="1">
        <v>107</v>
      </c>
      <c r="C63" s="1">
        <v>2</v>
      </c>
      <c r="D63" s="1">
        <v>21</v>
      </c>
      <c r="E63" s="1">
        <v>44562</v>
      </c>
      <c r="F63" s="1" t="s">
        <v>422</v>
      </c>
      <c r="H63" s="1" t="s">
        <v>636</v>
      </c>
      <c r="K63" s="1"/>
      <c r="L63" s="4">
        <v>205198</v>
      </c>
      <c r="M63" s="4">
        <v>16206067</v>
      </c>
      <c r="N63" s="4">
        <v>17075906.883561641</v>
      </c>
      <c r="O63" s="1" t="s">
        <v>637</v>
      </c>
    </row>
    <row r="64" spans="1:15" x14ac:dyDescent="0.4">
      <c r="A64" s="1" t="s">
        <v>406</v>
      </c>
      <c r="B64" s="1">
        <v>108</v>
      </c>
      <c r="C64" s="1">
        <v>2</v>
      </c>
      <c r="D64" s="1">
        <v>21</v>
      </c>
      <c r="E64" s="1">
        <v>44593</v>
      </c>
      <c r="F64" s="1" t="s">
        <v>394</v>
      </c>
      <c r="H64" s="1" t="s">
        <v>399</v>
      </c>
      <c r="K64" s="1"/>
      <c r="L64" s="4">
        <v>52</v>
      </c>
      <c r="M64" s="4">
        <v>16206015</v>
      </c>
      <c r="N64" s="4">
        <v>17075854.883561641</v>
      </c>
      <c r="O64" s="1" t="s">
        <v>637</v>
      </c>
    </row>
    <row r="65" spans="1:15" x14ac:dyDescent="0.4">
      <c r="A65" s="1" t="s">
        <v>406</v>
      </c>
      <c r="B65" s="1">
        <v>109</v>
      </c>
      <c r="C65" s="1">
        <v>2</v>
      </c>
      <c r="D65" s="1">
        <v>21</v>
      </c>
      <c r="E65" s="1">
        <v>44562</v>
      </c>
      <c r="F65" s="1" t="s">
        <v>422</v>
      </c>
      <c r="H65" s="1" t="s">
        <v>638</v>
      </c>
      <c r="K65" s="1"/>
      <c r="L65" s="4">
        <v>374359</v>
      </c>
      <c r="M65" s="4">
        <v>15831656</v>
      </c>
      <c r="N65" s="4">
        <v>16701495.883561641</v>
      </c>
      <c r="O65" s="1" t="s">
        <v>639</v>
      </c>
    </row>
    <row r="66" spans="1:15" x14ac:dyDescent="0.4">
      <c r="A66" s="1" t="s">
        <v>406</v>
      </c>
      <c r="B66" s="1">
        <v>110</v>
      </c>
      <c r="C66" s="1">
        <v>2</v>
      </c>
      <c r="D66" s="1">
        <v>21</v>
      </c>
      <c r="E66" s="1">
        <v>44593</v>
      </c>
      <c r="F66" s="1" t="s">
        <v>394</v>
      </c>
      <c r="H66" s="1" t="s">
        <v>399</v>
      </c>
      <c r="K66" s="1"/>
      <c r="L66" s="4">
        <v>229</v>
      </c>
      <c r="M66" s="4">
        <v>15831427</v>
      </c>
      <c r="N66" s="4">
        <v>16701266.883561641</v>
      </c>
      <c r="O66" s="1" t="s">
        <v>639</v>
      </c>
    </row>
    <row r="67" spans="1:15" x14ac:dyDescent="0.4">
      <c r="A67" s="1" t="s">
        <v>406</v>
      </c>
      <c r="B67" s="1">
        <v>111</v>
      </c>
      <c r="C67" s="1">
        <v>2</v>
      </c>
      <c r="D67" s="1">
        <v>21</v>
      </c>
      <c r="E67" s="1">
        <v>44562</v>
      </c>
      <c r="F67" s="1" t="s">
        <v>422</v>
      </c>
      <c r="H67" s="1" t="s">
        <v>508</v>
      </c>
      <c r="K67" s="1"/>
      <c r="L67" s="4">
        <v>399305</v>
      </c>
      <c r="M67" s="4">
        <v>15432122</v>
      </c>
      <c r="N67" s="4">
        <v>16301961.883561641</v>
      </c>
      <c r="O67" s="1" t="s">
        <v>640</v>
      </c>
    </row>
    <row r="68" spans="1:15" x14ac:dyDescent="0.4">
      <c r="A68" s="1" t="s">
        <v>406</v>
      </c>
      <c r="B68" s="1">
        <v>112</v>
      </c>
      <c r="C68" s="1">
        <v>2</v>
      </c>
      <c r="D68" s="1">
        <v>21</v>
      </c>
      <c r="E68" s="1">
        <v>44593</v>
      </c>
      <c r="F68" s="1" t="s">
        <v>394</v>
      </c>
      <c r="H68" s="1" t="s">
        <v>399</v>
      </c>
      <c r="K68" s="1"/>
      <c r="L68" s="4">
        <v>52</v>
      </c>
      <c r="M68" s="4">
        <v>15432070</v>
      </c>
      <c r="N68" s="4">
        <v>16301909.883561641</v>
      </c>
      <c r="O68" s="1" t="s">
        <v>640</v>
      </c>
    </row>
    <row r="69" spans="1:15" x14ac:dyDescent="0.4">
      <c r="A69" s="1" t="s">
        <v>406</v>
      </c>
      <c r="B69" s="1">
        <v>124</v>
      </c>
      <c r="C69" s="1">
        <v>2</v>
      </c>
      <c r="D69" s="1">
        <v>28</v>
      </c>
      <c r="E69" s="1">
        <v>44562</v>
      </c>
      <c r="F69" s="1" t="s">
        <v>467</v>
      </c>
      <c r="G69" s="1" t="s">
        <v>472</v>
      </c>
      <c r="H69" s="1" t="s">
        <v>641</v>
      </c>
      <c r="K69" s="1"/>
      <c r="L69" s="4">
        <v>1452000</v>
      </c>
      <c r="M69" s="4">
        <v>6700736</v>
      </c>
      <c r="N69" s="4">
        <v>9857045.883561641</v>
      </c>
      <c r="O69" s="1" t="s">
        <v>642</v>
      </c>
    </row>
    <row r="70" spans="1:15" x14ac:dyDescent="0.4">
      <c r="A70" s="1" t="s">
        <v>406</v>
      </c>
      <c r="B70" s="1">
        <v>125</v>
      </c>
      <c r="C70" s="1">
        <v>2</v>
      </c>
      <c r="D70" s="1">
        <v>28</v>
      </c>
      <c r="E70" s="1">
        <v>44593</v>
      </c>
      <c r="F70" s="1" t="s">
        <v>394</v>
      </c>
      <c r="H70" s="1" t="s">
        <v>399</v>
      </c>
      <c r="K70" s="1"/>
      <c r="L70" s="4">
        <v>229</v>
      </c>
      <c r="M70" s="4">
        <v>6700507</v>
      </c>
      <c r="N70" s="4">
        <v>9856816.883561641</v>
      </c>
      <c r="O70" s="1" t="s">
        <v>642</v>
      </c>
    </row>
    <row r="71" spans="1:15" x14ac:dyDescent="0.4">
      <c r="A71" s="1" t="s">
        <v>406</v>
      </c>
      <c r="B71" s="1">
        <v>126</v>
      </c>
      <c r="C71" s="1">
        <v>2</v>
      </c>
      <c r="D71" s="1">
        <v>28</v>
      </c>
      <c r="E71" s="1">
        <v>44562</v>
      </c>
      <c r="F71" s="1" t="s">
        <v>467</v>
      </c>
      <c r="G71" s="1" t="s">
        <v>593</v>
      </c>
      <c r="H71" s="1" t="s">
        <v>641</v>
      </c>
      <c r="K71" s="1"/>
      <c r="L71" s="4">
        <v>6380000</v>
      </c>
      <c r="M71" s="4">
        <v>320507</v>
      </c>
      <c r="N71" s="4">
        <v>3476816.883561641</v>
      </c>
      <c r="O71" s="1" t="s">
        <v>643</v>
      </c>
    </row>
    <row r="72" spans="1:15" x14ac:dyDescent="0.4">
      <c r="A72" s="1" t="s">
        <v>406</v>
      </c>
      <c r="B72" s="1">
        <v>127</v>
      </c>
      <c r="C72" s="1">
        <v>2</v>
      </c>
      <c r="D72" s="1">
        <v>28</v>
      </c>
      <c r="E72" s="1">
        <v>44593</v>
      </c>
      <c r="F72" s="1" t="s">
        <v>394</v>
      </c>
      <c r="H72" s="1" t="s">
        <v>399</v>
      </c>
      <c r="K72" s="1"/>
      <c r="L72" s="4">
        <v>229</v>
      </c>
      <c r="M72" s="4">
        <v>320278</v>
      </c>
      <c r="N72" s="4">
        <v>3476587.883561641</v>
      </c>
      <c r="O72" s="1" t="s">
        <v>643</v>
      </c>
    </row>
    <row r="73" spans="1:15" x14ac:dyDescent="0.4">
      <c r="A73" s="1" t="s">
        <v>367</v>
      </c>
      <c r="B73" s="1">
        <v>141</v>
      </c>
      <c r="C73" s="1">
        <v>3</v>
      </c>
      <c r="D73" s="1">
        <v>1</v>
      </c>
      <c r="E73" s="1">
        <v>44593</v>
      </c>
      <c r="F73" s="1" t="s">
        <v>467</v>
      </c>
      <c r="G73" s="1" t="s">
        <v>644</v>
      </c>
      <c r="H73" s="1" t="s">
        <v>645</v>
      </c>
      <c r="K73" s="1"/>
      <c r="L73" s="4">
        <v>396000</v>
      </c>
      <c r="M73" s="4">
        <v>1619493.883561641</v>
      </c>
      <c r="N73" s="4">
        <v>1692107.883561641</v>
      </c>
      <c r="O73" s="1" t="s">
        <v>646</v>
      </c>
    </row>
    <row r="74" spans="1:15" x14ac:dyDescent="0.4">
      <c r="A74" s="1" t="s">
        <v>367</v>
      </c>
      <c r="B74" s="1">
        <v>142</v>
      </c>
      <c r="C74" s="1">
        <v>3</v>
      </c>
      <c r="D74" s="1">
        <v>1</v>
      </c>
      <c r="E74" s="1">
        <v>44621</v>
      </c>
      <c r="F74" s="1" t="s">
        <v>394</v>
      </c>
      <c r="H74" s="1" t="s">
        <v>399</v>
      </c>
      <c r="K74" s="1"/>
      <c r="L74" s="4">
        <v>220</v>
      </c>
      <c r="M74" s="4">
        <v>1619273.883561641</v>
      </c>
      <c r="N74" s="4">
        <v>1691887.883561641</v>
      </c>
      <c r="O74" s="1" t="s">
        <v>646</v>
      </c>
    </row>
    <row r="75" spans="1:15" x14ac:dyDescent="0.4">
      <c r="A75" s="1" t="s">
        <v>406</v>
      </c>
      <c r="B75" s="1">
        <v>128</v>
      </c>
      <c r="C75" s="1">
        <v>2</v>
      </c>
      <c r="D75" s="1">
        <v>28</v>
      </c>
      <c r="E75" s="1">
        <v>44562</v>
      </c>
      <c r="F75" s="1" t="s">
        <v>394</v>
      </c>
      <c r="G75" s="1" t="s">
        <v>478</v>
      </c>
      <c r="H75" s="1" t="s">
        <v>647</v>
      </c>
      <c r="K75" s="1"/>
      <c r="L75" s="4">
        <v>269061</v>
      </c>
      <c r="M75" s="4">
        <v>51217</v>
      </c>
      <c r="N75" s="4">
        <v>3207526.883561641</v>
      </c>
      <c r="O75" s="1" t="s">
        <v>648</v>
      </c>
    </row>
    <row r="76" spans="1:15" x14ac:dyDescent="0.4">
      <c r="A76" s="1" t="s">
        <v>406</v>
      </c>
      <c r="B76" s="1">
        <v>129</v>
      </c>
      <c r="C76" s="1">
        <v>2</v>
      </c>
      <c r="D76" s="1">
        <v>28</v>
      </c>
      <c r="E76" s="1">
        <v>44593</v>
      </c>
      <c r="F76" s="1" t="s">
        <v>394</v>
      </c>
      <c r="H76" s="1" t="s">
        <v>399</v>
      </c>
      <c r="K76" s="1"/>
      <c r="L76" s="4">
        <v>229</v>
      </c>
      <c r="M76" s="4">
        <v>50988</v>
      </c>
      <c r="N76" s="4">
        <v>3207297.883561641</v>
      </c>
      <c r="O76" s="1" t="s">
        <v>648</v>
      </c>
    </row>
    <row r="77" spans="1:15" x14ac:dyDescent="0.4">
      <c r="A77" s="1" t="s">
        <v>406</v>
      </c>
      <c r="B77" s="1">
        <v>131</v>
      </c>
      <c r="C77" s="1">
        <v>2</v>
      </c>
      <c r="D77" s="1">
        <v>28</v>
      </c>
      <c r="E77" s="1">
        <v>44562</v>
      </c>
      <c r="F77" s="1" t="s">
        <v>438</v>
      </c>
      <c r="G77" s="1" t="s">
        <v>602</v>
      </c>
      <c r="H77" s="1" t="s">
        <v>649</v>
      </c>
      <c r="K77" s="1"/>
      <c r="L77" s="4">
        <v>72006</v>
      </c>
      <c r="M77" s="4">
        <v>8982</v>
      </c>
      <c r="N77" s="4">
        <v>3165291.883561641</v>
      </c>
      <c r="O77" s="1" t="s">
        <v>650</v>
      </c>
    </row>
    <row r="78" spans="1:15" x14ac:dyDescent="0.4">
      <c r="A78" s="1" t="s">
        <v>406</v>
      </c>
      <c r="B78" s="1">
        <v>132</v>
      </c>
      <c r="C78" s="1">
        <v>2</v>
      </c>
      <c r="D78" s="1">
        <v>28</v>
      </c>
      <c r="E78" s="1">
        <v>44593</v>
      </c>
      <c r="F78" s="1" t="s">
        <v>394</v>
      </c>
      <c r="H78" s="1" t="s">
        <v>399</v>
      </c>
      <c r="K78" s="1"/>
      <c r="L78" s="4">
        <v>229</v>
      </c>
      <c r="M78" s="4">
        <v>8753</v>
      </c>
      <c r="N78" s="4">
        <v>3165062.883561641</v>
      </c>
      <c r="O78" s="1" t="s">
        <v>650</v>
      </c>
    </row>
    <row r="79" spans="1:15" x14ac:dyDescent="0.4">
      <c r="A79" s="1" t="s">
        <v>406</v>
      </c>
      <c r="B79" s="1">
        <v>194</v>
      </c>
      <c r="C79" s="1">
        <v>3</v>
      </c>
      <c r="D79" s="1">
        <v>31</v>
      </c>
      <c r="E79" s="1">
        <v>44562</v>
      </c>
      <c r="F79" s="1" t="s">
        <v>438</v>
      </c>
      <c r="G79" s="1" t="s">
        <v>524</v>
      </c>
      <c r="H79" s="1" t="s">
        <v>651</v>
      </c>
      <c r="K79" s="1"/>
      <c r="L79" s="4">
        <v>33680</v>
      </c>
      <c r="M79" s="4">
        <v>10751960</v>
      </c>
      <c r="N79" s="4">
        <v>15548278.651890408</v>
      </c>
      <c r="O79" s="1" t="s">
        <v>652</v>
      </c>
    </row>
    <row r="80" spans="1:15" x14ac:dyDescent="0.4">
      <c r="A80" s="1" t="s">
        <v>406</v>
      </c>
      <c r="B80" s="1">
        <v>195</v>
      </c>
      <c r="C80" s="1">
        <v>3</v>
      </c>
      <c r="D80" s="1">
        <v>31</v>
      </c>
      <c r="E80" s="1">
        <v>44562</v>
      </c>
      <c r="F80" s="1" t="s">
        <v>438</v>
      </c>
      <c r="G80" s="1" t="s">
        <v>524</v>
      </c>
      <c r="H80" s="1" t="s">
        <v>653</v>
      </c>
      <c r="K80" s="1"/>
      <c r="L80" s="4">
        <v>3430240</v>
      </c>
      <c r="M80" s="4">
        <v>7321720</v>
      </c>
      <c r="N80" s="4">
        <v>12118038.651890408</v>
      </c>
      <c r="O80" s="1" t="s">
        <v>654</v>
      </c>
    </row>
    <row r="81" spans="1:15" x14ac:dyDescent="0.4">
      <c r="A81" s="1" t="s">
        <v>406</v>
      </c>
      <c r="B81" s="1">
        <v>196</v>
      </c>
      <c r="C81" s="1">
        <v>3</v>
      </c>
      <c r="D81" s="1">
        <v>31</v>
      </c>
      <c r="E81" s="1">
        <v>44562</v>
      </c>
      <c r="F81" s="1" t="s">
        <v>438</v>
      </c>
      <c r="G81" s="1" t="s">
        <v>524</v>
      </c>
      <c r="H81" s="1" t="s">
        <v>655</v>
      </c>
      <c r="K81" s="1"/>
      <c r="L81" s="4">
        <v>60000</v>
      </c>
      <c r="M81" s="4">
        <v>7261720</v>
      </c>
      <c r="N81" s="4">
        <v>12058038.651890408</v>
      </c>
      <c r="O81" s="1" t="s">
        <v>656</v>
      </c>
    </row>
    <row r="82" spans="1:15" x14ac:dyDescent="0.4">
      <c r="A82" s="1" t="s">
        <v>406</v>
      </c>
      <c r="B82" s="1">
        <v>197</v>
      </c>
      <c r="C82" s="1">
        <v>3</v>
      </c>
      <c r="D82" s="1">
        <v>31</v>
      </c>
      <c r="E82" s="1">
        <v>44621</v>
      </c>
      <c r="F82" s="1" t="s">
        <v>394</v>
      </c>
      <c r="H82" s="1" t="s">
        <v>399</v>
      </c>
      <c r="K82" s="1"/>
      <c r="L82" s="4">
        <v>229</v>
      </c>
      <c r="M82" s="4">
        <v>7261491</v>
      </c>
      <c r="N82" s="4">
        <v>12057809.651890408</v>
      </c>
      <c r="O82" s="1" t="s">
        <v>656</v>
      </c>
    </row>
    <row r="83" spans="1:15" ht="18.75" x14ac:dyDescent="0.4">
      <c r="A83" s="1" t="s">
        <v>406</v>
      </c>
      <c r="B83" s="1">
        <v>198</v>
      </c>
      <c r="C83" s="1">
        <v>3</v>
      </c>
      <c r="D83" s="1">
        <v>31</v>
      </c>
      <c r="E83" s="1">
        <v>44562</v>
      </c>
      <c r="F83" s="1" t="s">
        <v>170</v>
      </c>
      <c r="G83" s="1" t="s">
        <v>574</v>
      </c>
      <c r="H83" s="1" t="s">
        <v>657</v>
      </c>
      <c r="K83" s="1"/>
      <c r="L83" s="4">
        <v>6600</v>
      </c>
      <c r="M83" s="4">
        <v>7254891</v>
      </c>
      <c r="N83" s="4">
        <v>12051209.651890408</v>
      </c>
      <c r="O83" s="1" t="s">
        <v>658</v>
      </c>
    </row>
    <row r="84" spans="1:15" x14ac:dyDescent="0.4">
      <c r="A84" s="1" t="s">
        <v>406</v>
      </c>
      <c r="B84" s="1">
        <v>199</v>
      </c>
      <c r="C84" s="1">
        <v>3</v>
      </c>
      <c r="D84" s="1">
        <v>31</v>
      </c>
      <c r="E84" s="1">
        <v>44621</v>
      </c>
      <c r="F84" s="1" t="s">
        <v>394</v>
      </c>
      <c r="H84" s="1" t="s">
        <v>399</v>
      </c>
      <c r="K84" s="1"/>
      <c r="L84" s="4">
        <v>168</v>
      </c>
      <c r="M84" s="4">
        <v>7254723</v>
      </c>
      <c r="N84" s="4">
        <v>12051041.651890408</v>
      </c>
      <c r="O84" s="1" t="s">
        <v>658</v>
      </c>
    </row>
    <row r="85" spans="1:15" x14ac:dyDescent="0.4">
      <c r="A85" s="1" t="s">
        <v>406</v>
      </c>
      <c r="B85" s="1">
        <v>152</v>
      </c>
      <c r="C85" s="1">
        <v>3</v>
      </c>
      <c r="D85" s="1">
        <v>4</v>
      </c>
      <c r="F85" s="1" t="s">
        <v>490</v>
      </c>
      <c r="G85" s="1" t="s">
        <v>414</v>
      </c>
      <c r="H85" s="1" t="s">
        <v>659</v>
      </c>
      <c r="K85" s="1"/>
      <c r="L85" s="4">
        <v>43221712</v>
      </c>
      <c r="M85" s="4">
        <v>31287041</v>
      </c>
      <c r="N85" s="4">
        <v>35158742.883561641</v>
      </c>
      <c r="O85" s="1" t="s">
        <v>660</v>
      </c>
    </row>
    <row r="86" spans="1:15" x14ac:dyDescent="0.4">
      <c r="A86" s="1" t="s">
        <v>406</v>
      </c>
      <c r="B86" s="1">
        <v>153</v>
      </c>
      <c r="C86" s="1">
        <v>3</v>
      </c>
      <c r="D86" s="1">
        <v>4</v>
      </c>
      <c r="E86" s="1">
        <v>44621</v>
      </c>
      <c r="F86" s="1" t="s">
        <v>394</v>
      </c>
      <c r="H86" s="1" t="s">
        <v>399</v>
      </c>
      <c r="K86" s="1"/>
      <c r="L86" s="4">
        <v>4500</v>
      </c>
      <c r="M86" s="4">
        <v>31282541</v>
      </c>
      <c r="N86" s="4">
        <v>35154242.883561641</v>
      </c>
      <c r="O86" s="1" t="s">
        <v>660</v>
      </c>
    </row>
    <row r="87" spans="1:15" ht="15" x14ac:dyDescent="0.4">
      <c r="A87" s="1" t="s">
        <v>406</v>
      </c>
      <c r="B87" s="1">
        <v>154</v>
      </c>
      <c r="C87" s="1">
        <v>3</v>
      </c>
      <c r="D87" s="1">
        <v>4</v>
      </c>
      <c r="E87" s="1">
        <v>44621</v>
      </c>
      <c r="F87" s="1" t="s">
        <v>205</v>
      </c>
      <c r="G87" s="1" t="s">
        <v>486</v>
      </c>
      <c r="H87" s="1" t="s">
        <v>661</v>
      </c>
      <c r="K87" s="1"/>
      <c r="L87" s="4">
        <v>255000</v>
      </c>
      <c r="M87" s="4">
        <v>31027541</v>
      </c>
      <c r="N87" s="4">
        <v>34899242.883561641</v>
      </c>
      <c r="O87" s="1" t="s">
        <v>662</v>
      </c>
    </row>
    <row r="88" spans="1:15" x14ac:dyDescent="0.4">
      <c r="A88" s="1" t="s">
        <v>406</v>
      </c>
      <c r="B88" s="1">
        <v>155</v>
      </c>
      <c r="C88" s="1">
        <v>3</v>
      </c>
      <c r="D88" s="1">
        <v>4</v>
      </c>
      <c r="E88" s="1">
        <v>44621</v>
      </c>
      <c r="F88" s="1" t="s">
        <v>394</v>
      </c>
      <c r="H88" s="1" t="s">
        <v>399</v>
      </c>
      <c r="K88" s="1"/>
      <c r="L88" s="4">
        <v>229</v>
      </c>
      <c r="M88" s="4">
        <v>31027312</v>
      </c>
      <c r="N88" s="4">
        <v>34899013.883561641</v>
      </c>
      <c r="O88" s="1" t="s">
        <v>662</v>
      </c>
    </row>
    <row r="89" spans="1:15" x14ac:dyDescent="0.4">
      <c r="A89" s="1" t="s">
        <v>406</v>
      </c>
      <c r="B89" s="1">
        <v>156</v>
      </c>
      <c r="C89" s="1">
        <v>3</v>
      </c>
      <c r="D89" s="1">
        <v>5</v>
      </c>
      <c r="F89" s="1" t="s">
        <v>490</v>
      </c>
      <c r="G89" s="1" t="s">
        <v>414</v>
      </c>
      <c r="H89" s="1" t="s">
        <v>663</v>
      </c>
      <c r="K89" s="1"/>
      <c r="L89" s="4">
        <v>28283563</v>
      </c>
      <c r="M89" s="4">
        <v>2743749</v>
      </c>
      <c r="N89" s="4">
        <v>6615450.883561641</v>
      </c>
      <c r="O89" s="1" t="s">
        <v>664</v>
      </c>
    </row>
    <row r="90" spans="1:15" x14ac:dyDescent="0.4">
      <c r="A90" s="1" t="s">
        <v>406</v>
      </c>
      <c r="B90" s="1">
        <v>157</v>
      </c>
      <c r="C90" s="1">
        <v>3</v>
      </c>
      <c r="D90" s="1">
        <v>5</v>
      </c>
      <c r="E90" s="1">
        <v>44621</v>
      </c>
      <c r="F90" s="1" t="s">
        <v>394</v>
      </c>
      <c r="H90" s="1" t="s">
        <v>399</v>
      </c>
      <c r="K90" s="1"/>
      <c r="L90" s="4">
        <v>4500</v>
      </c>
      <c r="M90" s="4">
        <v>2739249</v>
      </c>
      <c r="N90" s="4">
        <v>6610950.883561641</v>
      </c>
      <c r="O90" s="1" t="s">
        <v>664</v>
      </c>
    </row>
    <row r="91" spans="1:15" x14ac:dyDescent="0.4">
      <c r="A91" s="1" t="s">
        <v>406</v>
      </c>
      <c r="B91" s="1">
        <v>163</v>
      </c>
      <c r="C91" s="1">
        <v>3</v>
      </c>
      <c r="D91" s="1">
        <v>18</v>
      </c>
      <c r="E91" s="1">
        <v>44593</v>
      </c>
      <c r="F91" s="1" t="s">
        <v>422</v>
      </c>
      <c r="H91" s="1" t="s">
        <v>665</v>
      </c>
      <c r="K91" s="1"/>
      <c r="L91" s="4">
        <v>852951</v>
      </c>
      <c r="M91" s="4">
        <v>1281691</v>
      </c>
      <c r="N91" s="4">
        <v>2046855.883561641</v>
      </c>
      <c r="O91" s="1" t="s">
        <v>666</v>
      </c>
    </row>
    <row r="92" spans="1:15" x14ac:dyDescent="0.4">
      <c r="A92" s="1" t="s">
        <v>406</v>
      </c>
      <c r="B92" s="1">
        <v>164</v>
      </c>
      <c r="C92" s="1">
        <v>3</v>
      </c>
      <c r="D92" s="1">
        <v>18</v>
      </c>
      <c r="E92" s="1">
        <v>44621</v>
      </c>
      <c r="F92" s="1" t="s">
        <v>394</v>
      </c>
      <c r="H92" s="1" t="s">
        <v>399</v>
      </c>
      <c r="K92" s="1"/>
      <c r="L92" s="4">
        <v>229</v>
      </c>
      <c r="M92" s="4">
        <v>1281462</v>
      </c>
      <c r="N92" s="4">
        <v>2046626.883561641</v>
      </c>
      <c r="O92" s="1" t="s">
        <v>666</v>
      </c>
    </row>
    <row r="93" spans="1:15" ht="18.75" x14ac:dyDescent="0.4">
      <c r="A93" s="1" t="s">
        <v>406</v>
      </c>
      <c r="B93" s="1">
        <v>165</v>
      </c>
      <c r="C93" s="1">
        <v>3</v>
      </c>
      <c r="D93" s="1">
        <v>18</v>
      </c>
      <c r="E93" s="1">
        <v>44593</v>
      </c>
      <c r="F93" s="1" t="s">
        <v>422</v>
      </c>
      <c r="H93" s="1" t="s">
        <v>667</v>
      </c>
      <c r="K93" s="1"/>
      <c r="L93" s="4">
        <v>443148</v>
      </c>
      <c r="M93" s="4">
        <v>838314</v>
      </c>
      <c r="N93" s="4">
        <v>1603478.883561641</v>
      </c>
      <c r="O93" s="1" t="s">
        <v>668</v>
      </c>
    </row>
    <row r="94" spans="1:15" x14ac:dyDescent="0.4">
      <c r="A94" s="1" t="s">
        <v>406</v>
      </c>
      <c r="B94" s="1">
        <v>166</v>
      </c>
      <c r="C94" s="1">
        <v>3</v>
      </c>
      <c r="D94" s="1">
        <v>18</v>
      </c>
      <c r="E94" s="1">
        <v>44621</v>
      </c>
      <c r="F94" s="1" t="s">
        <v>394</v>
      </c>
      <c r="H94" s="1" t="s">
        <v>399</v>
      </c>
      <c r="K94" s="1"/>
      <c r="L94" s="4">
        <v>229</v>
      </c>
      <c r="M94" s="4">
        <v>838085</v>
      </c>
      <c r="N94" s="4">
        <v>1603249.883561641</v>
      </c>
      <c r="O94" s="1" t="s">
        <v>668</v>
      </c>
    </row>
    <row r="95" spans="1:15" ht="18.75" x14ac:dyDescent="0.4">
      <c r="A95" s="1" t="s">
        <v>406</v>
      </c>
      <c r="B95" s="1">
        <v>167</v>
      </c>
      <c r="C95" s="1">
        <v>3</v>
      </c>
      <c r="D95" s="1">
        <v>18</v>
      </c>
      <c r="E95" s="1">
        <v>44593</v>
      </c>
      <c r="F95" s="1" t="s">
        <v>422</v>
      </c>
      <c r="H95" s="1" t="s">
        <v>669</v>
      </c>
      <c r="K95" s="1"/>
      <c r="L95" s="4">
        <v>318765</v>
      </c>
      <c r="M95" s="4">
        <v>519320</v>
      </c>
      <c r="N95" s="4">
        <v>1284484.883561641</v>
      </c>
      <c r="O95" s="1" t="s">
        <v>670</v>
      </c>
    </row>
    <row r="96" spans="1:15" x14ac:dyDescent="0.4">
      <c r="A96" s="1" t="s">
        <v>406</v>
      </c>
      <c r="B96" s="1">
        <v>168</v>
      </c>
      <c r="C96" s="1">
        <v>3</v>
      </c>
      <c r="D96" s="1">
        <v>18</v>
      </c>
      <c r="E96" s="1">
        <v>44621</v>
      </c>
      <c r="F96" s="1" t="s">
        <v>394</v>
      </c>
      <c r="H96" s="1" t="s">
        <v>399</v>
      </c>
      <c r="K96" s="1"/>
      <c r="L96" s="4">
        <v>229</v>
      </c>
      <c r="M96" s="4">
        <v>519091</v>
      </c>
      <c r="N96" s="4">
        <v>1284255.883561641</v>
      </c>
      <c r="O96" s="1" t="s">
        <v>670</v>
      </c>
    </row>
    <row r="97" spans="1:15" ht="18.75" x14ac:dyDescent="0.4">
      <c r="A97" s="1" t="s">
        <v>406</v>
      </c>
      <c r="B97" s="1">
        <v>159</v>
      </c>
      <c r="C97" s="1">
        <v>3</v>
      </c>
      <c r="D97" s="1">
        <v>18</v>
      </c>
      <c r="E97" s="1">
        <v>44593</v>
      </c>
      <c r="F97" s="1" t="s">
        <v>422</v>
      </c>
      <c r="H97" s="1" t="s">
        <v>671</v>
      </c>
      <c r="K97" s="1"/>
      <c r="L97" s="4">
        <v>205198</v>
      </c>
      <c r="M97" s="4">
        <v>2534051</v>
      </c>
      <c r="N97" s="4">
        <v>3299215.883561641</v>
      </c>
      <c r="O97" s="1" t="s">
        <v>672</v>
      </c>
    </row>
    <row r="98" spans="1:15" x14ac:dyDescent="0.4">
      <c r="A98" s="1" t="s">
        <v>406</v>
      </c>
      <c r="B98" s="1">
        <v>160</v>
      </c>
      <c r="C98" s="1">
        <v>3</v>
      </c>
      <c r="D98" s="1">
        <v>18</v>
      </c>
      <c r="E98" s="1">
        <v>44621</v>
      </c>
      <c r="F98" s="1" t="s">
        <v>394</v>
      </c>
      <c r="H98" s="1" t="s">
        <v>399</v>
      </c>
      <c r="K98" s="1"/>
      <c r="L98" s="4">
        <v>52</v>
      </c>
      <c r="M98" s="4">
        <v>2533999</v>
      </c>
      <c r="N98" s="4">
        <v>3299163.883561641</v>
      </c>
      <c r="O98" s="1" t="s">
        <v>672</v>
      </c>
    </row>
    <row r="99" spans="1:15" x14ac:dyDescent="0.4">
      <c r="A99" s="1" t="s">
        <v>406</v>
      </c>
      <c r="B99" s="1">
        <v>169</v>
      </c>
      <c r="C99" s="1">
        <v>3</v>
      </c>
      <c r="D99" s="1">
        <v>18</v>
      </c>
      <c r="E99" s="1">
        <v>44593</v>
      </c>
      <c r="F99" s="1" t="s">
        <v>422</v>
      </c>
      <c r="H99" s="1" t="s">
        <v>673</v>
      </c>
      <c r="K99" s="1"/>
      <c r="L99" s="4">
        <v>398893</v>
      </c>
      <c r="M99" s="4">
        <v>120198</v>
      </c>
      <c r="N99" s="4">
        <v>885362.88356164098</v>
      </c>
      <c r="O99" s="1" t="s">
        <v>674</v>
      </c>
    </row>
    <row r="100" spans="1:15" x14ac:dyDescent="0.4">
      <c r="A100" s="1" t="s">
        <v>406</v>
      </c>
      <c r="B100" s="1">
        <v>170</v>
      </c>
      <c r="C100" s="1">
        <v>3</v>
      </c>
      <c r="D100" s="1">
        <v>18</v>
      </c>
      <c r="E100" s="1">
        <v>44621</v>
      </c>
      <c r="F100" s="1" t="s">
        <v>394</v>
      </c>
      <c r="H100" s="1" t="s">
        <v>399</v>
      </c>
      <c r="K100" s="1"/>
      <c r="L100" s="4">
        <v>229</v>
      </c>
      <c r="M100" s="4">
        <v>119969</v>
      </c>
      <c r="N100" s="4">
        <v>885133.88356164098</v>
      </c>
      <c r="O100" s="1" t="s">
        <v>674</v>
      </c>
    </row>
    <row r="101" spans="1:15" x14ac:dyDescent="0.4">
      <c r="A101" s="1" t="s">
        <v>406</v>
      </c>
      <c r="B101" s="1">
        <v>161</v>
      </c>
      <c r="C101" s="1">
        <v>3</v>
      </c>
      <c r="D101" s="1">
        <v>18</v>
      </c>
      <c r="E101" s="1">
        <v>44593</v>
      </c>
      <c r="F101" s="1" t="s">
        <v>422</v>
      </c>
      <c r="H101" s="1" t="s">
        <v>537</v>
      </c>
      <c r="K101" s="1"/>
      <c r="L101" s="4">
        <v>399305</v>
      </c>
      <c r="M101" s="4">
        <v>2134694</v>
      </c>
      <c r="N101" s="4">
        <v>2899858.883561641</v>
      </c>
      <c r="O101" s="1" t="s">
        <v>675</v>
      </c>
    </row>
    <row r="102" spans="1:15" x14ac:dyDescent="0.4">
      <c r="A102" s="1" t="s">
        <v>406</v>
      </c>
      <c r="B102" s="1">
        <v>162</v>
      </c>
      <c r="C102" s="1">
        <v>3</v>
      </c>
      <c r="D102" s="1">
        <v>18</v>
      </c>
      <c r="E102" s="1">
        <v>44621</v>
      </c>
      <c r="F102" s="1" t="s">
        <v>394</v>
      </c>
      <c r="H102" s="1" t="s">
        <v>399</v>
      </c>
      <c r="K102" s="1"/>
      <c r="L102" s="4">
        <v>52</v>
      </c>
      <c r="M102" s="4">
        <v>2134642</v>
      </c>
      <c r="N102" s="4">
        <v>2899806.883561641</v>
      </c>
      <c r="O102" s="1" t="s">
        <v>675</v>
      </c>
    </row>
    <row r="103" spans="1:15" x14ac:dyDescent="0.4">
      <c r="A103" s="1" t="s">
        <v>406</v>
      </c>
      <c r="B103" s="1">
        <v>200</v>
      </c>
      <c r="C103" s="1">
        <v>3</v>
      </c>
      <c r="D103" s="1">
        <v>31</v>
      </c>
      <c r="E103" s="1">
        <v>44593</v>
      </c>
      <c r="F103" s="1" t="s">
        <v>467</v>
      </c>
      <c r="G103" s="1" t="s">
        <v>472</v>
      </c>
      <c r="H103" s="1" t="s">
        <v>676</v>
      </c>
      <c r="K103" s="1"/>
      <c r="L103" s="4">
        <v>6046700</v>
      </c>
      <c r="M103" s="4">
        <v>1208023</v>
      </c>
      <c r="N103" s="4">
        <v>6004341.6518904082</v>
      </c>
      <c r="O103" s="1" t="s">
        <v>677</v>
      </c>
    </row>
    <row r="104" spans="1:15" x14ac:dyDescent="0.4">
      <c r="A104" s="1" t="s">
        <v>406</v>
      </c>
      <c r="B104" s="1">
        <v>201</v>
      </c>
      <c r="C104" s="1">
        <v>3</v>
      </c>
      <c r="D104" s="1">
        <v>31</v>
      </c>
      <c r="E104" s="1">
        <v>44593</v>
      </c>
      <c r="F104" s="1" t="s">
        <v>678</v>
      </c>
      <c r="G104" s="1" t="s">
        <v>472</v>
      </c>
      <c r="H104" s="1" t="s">
        <v>679</v>
      </c>
      <c r="K104" s="1"/>
      <c r="L104" s="4">
        <v>1105720</v>
      </c>
      <c r="M104" s="4">
        <v>102303</v>
      </c>
      <c r="N104" s="4">
        <v>4898621.6518904082</v>
      </c>
      <c r="O104" s="1" t="s">
        <v>680</v>
      </c>
    </row>
    <row r="105" spans="1:15" x14ac:dyDescent="0.4">
      <c r="A105" s="1" t="s">
        <v>406</v>
      </c>
      <c r="B105" s="1">
        <v>202</v>
      </c>
      <c r="C105" s="1">
        <v>3</v>
      </c>
      <c r="D105" s="1">
        <v>31</v>
      </c>
      <c r="E105" s="1">
        <v>44621</v>
      </c>
      <c r="F105" s="1" t="s">
        <v>394</v>
      </c>
      <c r="H105" s="1" t="s">
        <v>399</v>
      </c>
      <c r="K105" s="1"/>
      <c r="L105" s="4">
        <v>229</v>
      </c>
      <c r="M105" s="4">
        <v>102074</v>
      </c>
      <c r="N105" s="4">
        <v>4898392.6518904082</v>
      </c>
      <c r="O105" s="1" t="s">
        <v>680</v>
      </c>
    </row>
    <row r="106" spans="1:15" x14ac:dyDescent="0.4">
      <c r="A106" s="1" t="s">
        <v>406</v>
      </c>
      <c r="B106" s="1">
        <v>203</v>
      </c>
      <c r="C106" s="1">
        <v>3</v>
      </c>
      <c r="D106" s="1">
        <v>31</v>
      </c>
      <c r="E106" s="1">
        <v>44593</v>
      </c>
      <c r="F106" s="1" t="s">
        <v>467</v>
      </c>
      <c r="G106" s="1" t="s">
        <v>593</v>
      </c>
      <c r="H106" s="1" t="s">
        <v>676</v>
      </c>
      <c r="K106" s="1"/>
      <c r="L106" s="4">
        <v>726000</v>
      </c>
      <c r="M106" s="4">
        <v>-623926</v>
      </c>
      <c r="N106" s="4">
        <v>4172392.6518904082</v>
      </c>
      <c r="O106" s="1" t="s">
        <v>681</v>
      </c>
    </row>
    <row r="107" spans="1:15" x14ac:dyDescent="0.4">
      <c r="A107" s="1" t="s">
        <v>406</v>
      </c>
      <c r="B107" s="1">
        <v>204</v>
      </c>
      <c r="C107" s="1">
        <v>3</v>
      </c>
      <c r="D107" s="1">
        <v>31</v>
      </c>
      <c r="E107" s="1">
        <v>44593</v>
      </c>
      <c r="F107" s="1" t="s">
        <v>394</v>
      </c>
      <c r="G107" s="1" t="s">
        <v>593</v>
      </c>
      <c r="H107" s="1" t="s">
        <v>682</v>
      </c>
      <c r="K107" s="1"/>
      <c r="L107" s="4">
        <v>330000</v>
      </c>
      <c r="M107" s="4">
        <v>-953926</v>
      </c>
      <c r="N107" s="4">
        <v>3842392.6518904082</v>
      </c>
      <c r="O107" s="1" t="s">
        <v>683</v>
      </c>
    </row>
    <row r="108" spans="1:15" x14ac:dyDescent="0.4">
      <c r="A108" s="1" t="s">
        <v>406</v>
      </c>
      <c r="B108" s="1">
        <v>205</v>
      </c>
      <c r="C108" s="1">
        <v>3</v>
      </c>
      <c r="D108" s="1">
        <v>31</v>
      </c>
      <c r="E108" s="1">
        <v>44621</v>
      </c>
      <c r="F108" s="1" t="s">
        <v>394</v>
      </c>
      <c r="H108" s="1" t="s">
        <v>399</v>
      </c>
      <c r="K108" s="1"/>
      <c r="L108" s="4">
        <v>229</v>
      </c>
      <c r="M108" s="4">
        <v>-954155</v>
      </c>
      <c r="N108" s="4">
        <v>3842163.6518904082</v>
      </c>
      <c r="O108" s="1" t="s">
        <v>683</v>
      </c>
    </row>
    <row r="109" spans="1:15" x14ac:dyDescent="0.4">
      <c r="A109" s="1" t="s">
        <v>406</v>
      </c>
      <c r="B109" s="1">
        <v>206</v>
      </c>
      <c r="C109" s="1">
        <v>3</v>
      </c>
      <c r="D109" s="1">
        <v>31</v>
      </c>
      <c r="E109" s="1">
        <v>44593</v>
      </c>
      <c r="F109" s="1" t="s">
        <v>467</v>
      </c>
      <c r="G109" s="1" t="s">
        <v>684</v>
      </c>
      <c r="H109" s="1" t="s">
        <v>676</v>
      </c>
      <c r="K109" s="1"/>
      <c r="L109" s="4">
        <v>925650</v>
      </c>
      <c r="M109" s="4">
        <v>-1879805</v>
      </c>
      <c r="N109" s="4">
        <v>2916513.6518904082</v>
      </c>
      <c r="O109" s="1" t="s">
        <v>685</v>
      </c>
    </row>
    <row r="110" spans="1:15" x14ac:dyDescent="0.4">
      <c r="A110" s="1" t="s">
        <v>406</v>
      </c>
      <c r="B110" s="1">
        <v>207</v>
      </c>
      <c r="C110" s="1">
        <v>3</v>
      </c>
      <c r="D110" s="1">
        <v>31</v>
      </c>
      <c r="E110" s="1">
        <v>44621</v>
      </c>
      <c r="F110" s="1" t="s">
        <v>394</v>
      </c>
      <c r="H110" s="1" t="s">
        <v>399</v>
      </c>
      <c r="K110" s="1"/>
      <c r="L110" s="4">
        <v>229</v>
      </c>
      <c r="M110" s="4">
        <v>-1880034</v>
      </c>
      <c r="N110" s="4">
        <v>2916284.6518904082</v>
      </c>
      <c r="O110" s="1" t="s">
        <v>685</v>
      </c>
    </row>
    <row r="111" spans="1:15" x14ac:dyDescent="0.4">
      <c r="A111" s="1" t="s">
        <v>406</v>
      </c>
      <c r="B111" s="1">
        <v>208</v>
      </c>
      <c r="C111" s="1">
        <v>3</v>
      </c>
      <c r="D111" s="1">
        <v>31</v>
      </c>
      <c r="E111" s="1">
        <v>44593</v>
      </c>
      <c r="F111" s="1" t="s">
        <v>467</v>
      </c>
      <c r="G111" s="1" t="s">
        <v>475</v>
      </c>
      <c r="H111" s="1" t="s">
        <v>676</v>
      </c>
      <c r="K111" s="1"/>
      <c r="L111" s="4">
        <v>341000</v>
      </c>
      <c r="M111" s="4">
        <v>-2221034</v>
      </c>
      <c r="N111" s="4">
        <v>2575284.6518904082</v>
      </c>
      <c r="O111" s="1" t="s">
        <v>686</v>
      </c>
    </row>
    <row r="112" spans="1:15" x14ac:dyDescent="0.4">
      <c r="A112" s="1" t="s">
        <v>406</v>
      </c>
      <c r="B112" s="1">
        <v>209</v>
      </c>
      <c r="C112" s="1">
        <v>3</v>
      </c>
      <c r="D112" s="1">
        <v>31</v>
      </c>
      <c r="E112" s="1">
        <v>44621</v>
      </c>
      <c r="F112" s="1" t="s">
        <v>394</v>
      </c>
      <c r="H112" s="1" t="s">
        <v>399</v>
      </c>
      <c r="K112" s="1"/>
      <c r="L112" s="4">
        <v>229</v>
      </c>
      <c r="M112" s="4">
        <v>-2221263</v>
      </c>
      <c r="N112" s="4">
        <v>2575055.6518904082</v>
      </c>
      <c r="O112" s="1" t="s">
        <v>686</v>
      </c>
    </row>
    <row r="113" spans="1:15" x14ac:dyDescent="0.4">
      <c r="A113" s="1" t="s">
        <v>406</v>
      </c>
      <c r="B113" s="1">
        <v>210</v>
      </c>
      <c r="C113" s="1">
        <v>3</v>
      </c>
      <c r="D113" s="1">
        <v>31</v>
      </c>
      <c r="E113" s="1">
        <v>44593</v>
      </c>
      <c r="F113" s="1" t="s">
        <v>394</v>
      </c>
      <c r="G113" s="1" t="s">
        <v>478</v>
      </c>
      <c r="H113" s="1" t="s">
        <v>687</v>
      </c>
      <c r="K113" s="1"/>
      <c r="L113" s="4">
        <v>307360</v>
      </c>
      <c r="M113" s="4">
        <v>-2528623</v>
      </c>
      <c r="N113" s="4">
        <v>2267695.6518904082</v>
      </c>
      <c r="O113" s="1" t="s">
        <v>688</v>
      </c>
    </row>
    <row r="114" spans="1:15" x14ac:dyDescent="0.4">
      <c r="A114" s="1" t="s">
        <v>406</v>
      </c>
      <c r="B114" s="1">
        <v>211</v>
      </c>
      <c r="C114" s="1">
        <v>3</v>
      </c>
      <c r="D114" s="1">
        <v>31</v>
      </c>
      <c r="E114" s="1">
        <v>44621</v>
      </c>
      <c r="F114" s="1" t="s">
        <v>394</v>
      </c>
      <c r="H114" s="1" t="s">
        <v>399</v>
      </c>
      <c r="K114" s="1"/>
      <c r="L114" s="4">
        <v>229</v>
      </c>
      <c r="M114" s="4">
        <v>-2528852</v>
      </c>
      <c r="N114" s="4">
        <v>2267466.6518904082</v>
      </c>
      <c r="O114" s="1" t="s">
        <v>688</v>
      </c>
    </row>
    <row r="115" spans="1:15" x14ac:dyDescent="0.4">
      <c r="A115" s="1" t="s">
        <v>406</v>
      </c>
      <c r="B115" s="1">
        <v>212</v>
      </c>
      <c r="C115" s="1">
        <v>3</v>
      </c>
      <c r="D115" s="1">
        <v>31</v>
      </c>
      <c r="E115" s="1">
        <v>44593</v>
      </c>
      <c r="F115" s="1" t="s">
        <v>438</v>
      </c>
      <c r="G115" s="1" t="s">
        <v>602</v>
      </c>
      <c r="H115" s="1" t="s">
        <v>689</v>
      </c>
      <c r="K115" s="1"/>
      <c r="L115" s="4">
        <v>42493</v>
      </c>
      <c r="M115" s="4">
        <v>-2571345</v>
      </c>
      <c r="N115" s="4">
        <v>2224973.6518904082</v>
      </c>
      <c r="O115" s="1" t="s">
        <v>690</v>
      </c>
    </row>
    <row r="116" spans="1:15" x14ac:dyDescent="0.4">
      <c r="A116" s="1" t="s">
        <v>406</v>
      </c>
      <c r="B116" s="1">
        <v>213</v>
      </c>
      <c r="C116" s="1">
        <v>3</v>
      </c>
      <c r="D116" s="1">
        <v>31</v>
      </c>
      <c r="E116" s="1">
        <v>44621</v>
      </c>
      <c r="F116" s="1" t="s">
        <v>394</v>
      </c>
      <c r="H116" s="1" t="s">
        <v>399</v>
      </c>
      <c r="K116" s="1"/>
      <c r="L116" s="4">
        <v>229</v>
      </c>
      <c r="M116" s="4">
        <v>-2571574</v>
      </c>
      <c r="N116" s="4">
        <v>2224744.6518904082</v>
      </c>
      <c r="O116" s="1" t="s">
        <v>690</v>
      </c>
    </row>
    <row r="117" spans="1:15" x14ac:dyDescent="0.4">
      <c r="A117" s="1" t="s">
        <v>406</v>
      </c>
      <c r="B117" s="1">
        <v>214</v>
      </c>
      <c r="C117" s="1">
        <v>3</v>
      </c>
      <c r="D117" s="1">
        <v>31</v>
      </c>
      <c r="E117" s="1">
        <v>44593</v>
      </c>
      <c r="F117" s="1" t="s">
        <v>438</v>
      </c>
      <c r="G117" s="1" t="s">
        <v>691</v>
      </c>
      <c r="H117" s="1" t="s">
        <v>692</v>
      </c>
      <c r="K117" s="1"/>
      <c r="L117" s="4">
        <v>7040</v>
      </c>
      <c r="M117" s="4">
        <v>-2578614</v>
      </c>
      <c r="N117" s="4">
        <v>2217704.6518904082</v>
      </c>
      <c r="O117" s="1" t="s">
        <v>693</v>
      </c>
    </row>
    <row r="118" spans="1:15" x14ac:dyDescent="0.4">
      <c r="A118" s="1" t="s">
        <v>406</v>
      </c>
      <c r="B118" s="1">
        <v>215</v>
      </c>
      <c r="C118" s="1">
        <v>3</v>
      </c>
      <c r="D118" s="1">
        <v>31</v>
      </c>
      <c r="E118" s="1">
        <v>44621</v>
      </c>
      <c r="F118" s="1" t="s">
        <v>394</v>
      </c>
      <c r="H118" s="1" t="s">
        <v>399</v>
      </c>
      <c r="K118" s="1"/>
      <c r="L118" s="4">
        <v>168</v>
      </c>
      <c r="M118" s="4">
        <v>-2578782</v>
      </c>
      <c r="N118" s="4">
        <v>2217536.6518904082</v>
      </c>
      <c r="O118" s="1" t="s">
        <v>693</v>
      </c>
    </row>
    <row r="119" spans="1:15" x14ac:dyDescent="0.4">
      <c r="A119" s="1" t="s">
        <v>406</v>
      </c>
      <c r="B119" s="1">
        <v>216</v>
      </c>
      <c r="C119" s="1">
        <v>3</v>
      </c>
      <c r="D119" s="1">
        <v>31</v>
      </c>
      <c r="E119" s="1">
        <v>44593</v>
      </c>
      <c r="F119" s="1" t="s">
        <v>438</v>
      </c>
      <c r="G119" s="1" t="s">
        <v>392</v>
      </c>
      <c r="H119" s="1" t="s">
        <v>694</v>
      </c>
      <c r="K119" s="1"/>
      <c r="L119" s="4">
        <v>18956</v>
      </c>
      <c r="M119" s="4">
        <v>-2597738</v>
      </c>
      <c r="N119" s="4">
        <v>2198580.6518904082</v>
      </c>
      <c r="O119" s="1" t="s">
        <v>695</v>
      </c>
    </row>
    <row r="120" spans="1:15" x14ac:dyDescent="0.4">
      <c r="A120" s="1" t="s">
        <v>406</v>
      </c>
      <c r="B120" s="1">
        <v>217</v>
      </c>
      <c r="C120" s="1">
        <v>3</v>
      </c>
      <c r="D120" s="1">
        <v>31</v>
      </c>
      <c r="E120" s="1">
        <v>44621</v>
      </c>
      <c r="F120" s="1" t="s">
        <v>394</v>
      </c>
      <c r="H120" s="1" t="s">
        <v>399</v>
      </c>
      <c r="K120" s="1"/>
      <c r="L120" s="4">
        <v>168</v>
      </c>
      <c r="M120" s="4">
        <v>-2597906</v>
      </c>
      <c r="N120" s="4">
        <v>2198412.6518904082</v>
      </c>
      <c r="O120" s="1" t="s">
        <v>695</v>
      </c>
    </row>
    <row r="121" spans="1:15" x14ac:dyDescent="0.4">
      <c r="A121" s="1" t="s">
        <v>406</v>
      </c>
      <c r="B121" s="1">
        <v>218</v>
      </c>
      <c r="C121" s="1">
        <v>3</v>
      </c>
      <c r="D121" s="1">
        <v>31</v>
      </c>
      <c r="E121" s="1">
        <v>44593</v>
      </c>
      <c r="F121" s="1" t="s">
        <v>170</v>
      </c>
      <c r="G121" s="1" t="s">
        <v>696</v>
      </c>
      <c r="H121" s="1" t="s">
        <v>697</v>
      </c>
      <c r="K121" s="1"/>
      <c r="L121" s="4">
        <v>23000</v>
      </c>
      <c r="M121" s="4">
        <v>-2620906</v>
      </c>
      <c r="N121" s="4">
        <v>2175412.6518904082</v>
      </c>
      <c r="O121" s="1" t="s">
        <v>698</v>
      </c>
    </row>
    <row r="122" spans="1:15" x14ac:dyDescent="0.4">
      <c r="A122" s="1" t="s">
        <v>406</v>
      </c>
      <c r="B122" s="1">
        <v>219</v>
      </c>
      <c r="C122" s="1">
        <v>3</v>
      </c>
      <c r="D122" s="1">
        <v>31</v>
      </c>
      <c r="E122" s="1">
        <v>44621</v>
      </c>
      <c r="F122" s="1" t="s">
        <v>394</v>
      </c>
      <c r="H122" s="1" t="s">
        <v>399</v>
      </c>
      <c r="K122" s="1"/>
      <c r="L122" s="4">
        <v>168</v>
      </c>
      <c r="M122" s="4">
        <v>-2621074</v>
      </c>
      <c r="N122" s="4">
        <v>2175244.6518904082</v>
      </c>
      <c r="O122" s="1" t="s">
        <v>698</v>
      </c>
    </row>
    <row r="123" spans="1:15" ht="15" x14ac:dyDescent="0.4">
      <c r="A123" s="1" t="s">
        <v>406</v>
      </c>
      <c r="B123" s="1">
        <v>220</v>
      </c>
      <c r="C123" s="1">
        <v>3</v>
      </c>
      <c r="D123" s="1">
        <v>31</v>
      </c>
      <c r="E123" s="1">
        <v>44652</v>
      </c>
      <c r="F123" s="1" t="s">
        <v>205</v>
      </c>
      <c r="G123" s="1" t="s">
        <v>486</v>
      </c>
      <c r="H123" s="1" t="s">
        <v>699</v>
      </c>
      <c r="K123" s="1"/>
      <c r="L123" s="4">
        <v>255000</v>
      </c>
      <c r="M123" s="4">
        <v>-2876074</v>
      </c>
      <c r="N123" s="4">
        <v>1920244.6518904082</v>
      </c>
      <c r="O123" s="1" t="s">
        <v>700</v>
      </c>
    </row>
    <row r="124" spans="1:15" x14ac:dyDescent="0.4">
      <c r="A124" s="1" t="s">
        <v>406</v>
      </c>
      <c r="B124" s="1">
        <v>221</v>
      </c>
      <c r="C124" s="1">
        <v>3</v>
      </c>
      <c r="D124" s="1">
        <v>31</v>
      </c>
      <c r="E124" s="1">
        <v>44621</v>
      </c>
      <c r="F124" s="1" t="s">
        <v>394</v>
      </c>
      <c r="H124" s="1" t="s">
        <v>399</v>
      </c>
      <c r="K124" s="1"/>
      <c r="L124" s="4">
        <v>229</v>
      </c>
      <c r="M124" s="4">
        <v>-2876303</v>
      </c>
      <c r="N124" s="4">
        <v>1920015.6518904082</v>
      </c>
      <c r="O124" s="1" t="s">
        <v>700</v>
      </c>
    </row>
    <row r="125" spans="1:15" x14ac:dyDescent="0.4">
      <c r="A125" s="1" t="s">
        <v>406</v>
      </c>
      <c r="B125" s="1">
        <v>222</v>
      </c>
      <c r="C125" s="1">
        <v>3</v>
      </c>
      <c r="D125" s="1">
        <v>31</v>
      </c>
      <c r="E125" s="1">
        <v>44593</v>
      </c>
      <c r="F125" s="1" t="s">
        <v>394</v>
      </c>
      <c r="G125" s="1" t="s">
        <v>701</v>
      </c>
      <c r="H125" s="1" t="s">
        <v>702</v>
      </c>
      <c r="K125" s="1"/>
      <c r="L125" s="4">
        <v>22000</v>
      </c>
      <c r="M125" s="4">
        <v>-2898303</v>
      </c>
      <c r="N125" s="4">
        <v>1898015.6518904082</v>
      </c>
      <c r="O125" s="1" t="s">
        <v>703</v>
      </c>
    </row>
    <row r="126" spans="1:15" x14ac:dyDescent="0.4">
      <c r="A126" s="1" t="s">
        <v>406</v>
      </c>
      <c r="B126" s="1">
        <v>223</v>
      </c>
      <c r="C126" s="1">
        <v>3</v>
      </c>
      <c r="D126" s="1">
        <v>31</v>
      </c>
      <c r="E126" s="1">
        <v>44621</v>
      </c>
      <c r="F126" s="1" t="s">
        <v>394</v>
      </c>
      <c r="H126" s="1" t="s">
        <v>399</v>
      </c>
      <c r="K126" s="1"/>
      <c r="L126" s="4">
        <v>168</v>
      </c>
      <c r="M126" s="4">
        <v>-2898471</v>
      </c>
      <c r="N126" s="4">
        <v>1897847.6518904082</v>
      </c>
      <c r="O126" s="1" t="s">
        <v>703</v>
      </c>
    </row>
    <row r="127" spans="1:15" x14ac:dyDescent="0.4">
      <c r="A127" s="1" t="s">
        <v>406</v>
      </c>
      <c r="B127" s="1">
        <v>233</v>
      </c>
      <c r="C127" s="1">
        <v>4</v>
      </c>
      <c r="D127" s="1">
        <v>20</v>
      </c>
      <c r="E127" s="1">
        <v>44621</v>
      </c>
      <c r="F127" s="1" t="s">
        <v>422</v>
      </c>
      <c r="H127" s="1" t="s">
        <v>704</v>
      </c>
      <c r="L127" s="4">
        <v>205198</v>
      </c>
      <c r="M127" s="1">
        <v>-168581</v>
      </c>
      <c r="N127" s="1">
        <v>-1145153.116438359</v>
      </c>
      <c r="O127" s="1" t="s">
        <v>705</v>
      </c>
    </row>
    <row r="128" spans="1:15" x14ac:dyDescent="0.4">
      <c r="A128" s="1" t="s">
        <v>406</v>
      </c>
      <c r="B128" s="1">
        <v>234</v>
      </c>
      <c r="C128" s="1">
        <v>4</v>
      </c>
      <c r="D128" s="1">
        <v>20</v>
      </c>
      <c r="E128" s="1">
        <v>44652</v>
      </c>
      <c r="F128" s="1" t="s">
        <v>394</v>
      </c>
      <c r="H128" s="1" t="s">
        <v>399</v>
      </c>
      <c r="L128" s="4">
        <v>52</v>
      </c>
      <c r="M128" s="1">
        <v>-168633</v>
      </c>
      <c r="N128" s="1">
        <v>-1145205.116438359</v>
      </c>
      <c r="O128" s="1" t="s">
        <v>705</v>
      </c>
    </row>
    <row r="129" spans="1:15" x14ac:dyDescent="0.4">
      <c r="A129" s="1" t="s">
        <v>406</v>
      </c>
      <c r="B129" s="1">
        <v>235</v>
      </c>
      <c r="C129" s="1">
        <v>4</v>
      </c>
      <c r="D129" s="1">
        <v>20</v>
      </c>
      <c r="E129" s="1">
        <v>44621</v>
      </c>
      <c r="F129" s="1" t="s">
        <v>422</v>
      </c>
      <c r="H129" s="1" t="s">
        <v>706</v>
      </c>
      <c r="L129" s="4">
        <v>399305</v>
      </c>
      <c r="M129" s="1">
        <v>-567938</v>
      </c>
      <c r="N129" s="1">
        <v>-1544510.116438359</v>
      </c>
      <c r="O129" s="1" t="s">
        <v>707</v>
      </c>
    </row>
    <row r="130" spans="1:15" x14ac:dyDescent="0.4">
      <c r="A130" s="1" t="s">
        <v>406</v>
      </c>
      <c r="B130" s="1">
        <v>236</v>
      </c>
      <c r="C130" s="1">
        <v>4</v>
      </c>
      <c r="D130" s="1">
        <v>20</v>
      </c>
      <c r="E130" s="1">
        <v>44652</v>
      </c>
      <c r="F130" s="1" t="s">
        <v>394</v>
      </c>
      <c r="H130" s="1" t="s">
        <v>399</v>
      </c>
      <c r="L130" s="4">
        <v>52</v>
      </c>
      <c r="M130" s="1">
        <v>-567990</v>
      </c>
      <c r="N130" s="1">
        <v>-1544562.116438359</v>
      </c>
      <c r="O130" s="1" t="s">
        <v>707</v>
      </c>
    </row>
    <row r="131" spans="1:15" x14ac:dyDescent="0.4">
      <c r="A131" s="1" t="s">
        <v>406</v>
      </c>
      <c r="B131" s="1">
        <v>237</v>
      </c>
      <c r="C131" s="1">
        <v>4</v>
      </c>
      <c r="D131" s="1">
        <v>20</v>
      </c>
      <c r="E131" s="1">
        <v>44621</v>
      </c>
      <c r="F131" s="1" t="s">
        <v>422</v>
      </c>
      <c r="H131" s="1" t="s">
        <v>708</v>
      </c>
      <c r="L131" s="4">
        <v>852951</v>
      </c>
      <c r="M131" s="1">
        <v>-1420941</v>
      </c>
      <c r="N131" s="1">
        <v>-2397513.116438359</v>
      </c>
      <c r="O131" s="1" t="s">
        <v>709</v>
      </c>
    </row>
    <row r="132" spans="1:15" x14ac:dyDescent="0.4">
      <c r="A132" s="1" t="s">
        <v>406</v>
      </c>
      <c r="B132" s="1">
        <v>238</v>
      </c>
      <c r="C132" s="1">
        <v>4</v>
      </c>
      <c r="D132" s="1">
        <v>20</v>
      </c>
      <c r="E132" s="1">
        <v>44652</v>
      </c>
      <c r="F132" s="1" t="s">
        <v>394</v>
      </c>
      <c r="H132" s="1" t="s">
        <v>399</v>
      </c>
      <c r="L132" s="4">
        <v>229</v>
      </c>
      <c r="M132" s="1">
        <v>-1421170</v>
      </c>
      <c r="N132" s="1">
        <v>-2397742.116438359</v>
      </c>
      <c r="O132" s="1" t="s">
        <v>709</v>
      </c>
    </row>
    <row r="133" spans="1:15" x14ac:dyDescent="0.4">
      <c r="A133" s="1" t="s">
        <v>406</v>
      </c>
      <c r="B133" s="1">
        <v>239</v>
      </c>
      <c r="C133" s="1">
        <v>4</v>
      </c>
      <c r="D133" s="1">
        <v>20</v>
      </c>
      <c r="E133" s="1">
        <v>44621</v>
      </c>
      <c r="F133" s="1" t="s">
        <v>422</v>
      </c>
      <c r="H133" s="1" t="s">
        <v>710</v>
      </c>
      <c r="L133" s="4">
        <v>443148</v>
      </c>
      <c r="M133" s="1">
        <v>-1864318</v>
      </c>
      <c r="N133" s="1">
        <v>-2840890.116438359</v>
      </c>
      <c r="O133" s="1" t="s">
        <v>711</v>
      </c>
    </row>
    <row r="134" spans="1:15" x14ac:dyDescent="0.4">
      <c r="A134" s="1" t="s">
        <v>406</v>
      </c>
      <c r="B134" s="1">
        <v>240</v>
      </c>
      <c r="C134" s="1">
        <v>4</v>
      </c>
      <c r="D134" s="1">
        <v>20</v>
      </c>
      <c r="E134" s="1">
        <v>44652</v>
      </c>
      <c r="F134" s="1" t="s">
        <v>394</v>
      </c>
      <c r="H134" s="1" t="s">
        <v>399</v>
      </c>
      <c r="L134" s="4">
        <v>229</v>
      </c>
      <c r="M134" s="1">
        <v>-1864547</v>
      </c>
      <c r="N134" s="1">
        <v>-2841119.116438359</v>
      </c>
      <c r="O134" s="1" t="s">
        <v>711</v>
      </c>
    </row>
    <row r="135" spans="1:15" x14ac:dyDescent="0.4">
      <c r="A135" s="1" t="s">
        <v>406</v>
      </c>
      <c r="B135" s="1">
        <v>241</v>
      </c>
      <c r="C135" s="1">
        <v>4</v>
      </c>
      <c r="D135" s="1">
        <v>20</v>
      </c>
      <c r="E135" s="1">
        <v>44621</v>
      </c>
      <c r="F135" s="1" t="s">
        <v>422</v>
      </c>
      <c r="H135" s="1" t="s">
        <v>712</v>
      </c>
      <c r="L135" s="4">
        <v>318765</v>
      </c>
      <c r="M135" s="1">
        <v>-2183312</v>
      </c>
      <c r="N135" s="1">
        <v>-3159884.116438359</v>
      </c>
      <c r="O135" s="1" t="s">
        <v>713</v>
      </c>
    </row>
    <row r="136" spans="1:15" x14ac:dyDescent="0.4">
      <c r="A136" s="1" t="s">
        <v>406</v>
      </c>
      <c r="B136" s="1">
        <v>242</v>
      </c>
      <c r="C136" s="1">
        <v>4</v>
      </c>
      <c r="D136" s="1">
        <v>20</v>
      </c>
      <c r="E136" s="1">
        <v>44652</v>
      </c>
      <c r="F136" s="1" t="s">
        <v>394</v>
      </c>
      <c r="H136" s="1" t="s">
        <v>399</v>
      </c>
      <c r="L136" s="4">
        <v>229</v>
      </c>
      <c r="M136" s="1">
        <v>-2183541</v>
      </c>
      <c r="N136" s="1">
        <v>-3160113.116438359</v>
      </c>
      <c r="O136" s="1" t="s">
        <v>713</v>
      </c>
    </row>
    <row r="137" spans="1:15" x14ac:dyDescent="0.4">
      <c r="A137" s="1" t="s">
        <v>406</v>
      </c>
      <c r="B137" s="1">
        <v>243</v>
      </c>
      <c r="C137" s="1">
        <v>4</v>
      </c>
      <c r="D137" s="1">
        <v>20</v>
      </c>
      <c r="E137" s="1">
        <v>44621</v>
      </c>
      <c r="F137" s="1" t="s">
        <v>422</v>
      </c>
      <c r="H137" s="1" t="s">
        <v>714</v>
      </c>
      <c r="L137" s="4">
        <v>398893</v>
      </c>
      <c r="M137" s="1">
        <v>-2582434</v>
      </c>
      <c r="N137" s="1">
        <v>-3559006.116438359</v>
      </c>
      <c r="O137" s="1" t="s">
        <v>715</v>
      </c>
    </row>
    <row r="138" spans="1:15" x14ac:dyDescent="0.4">
      <c r="A138" s="1" t="s">
        <v>406</v>
      </c>
      <c r="B138" s="1">
        <v>244</v>
      </c>
      <c r="C138" s="1">
        <v>4</v>
      </c>
      <c r="D138" s="1">
        <v>20</v>
      </c>
      <c r="E138" s="1">
        <v>44652</v>
      </c>
      <c r="F138" s="1" t="s">
        <v>394</v>
      </c>
      <c r="H138" s="1" t="s">
        <v>399</v>
      </c>
      <c r="L138" s="4">
        <v>229</v>
      </c>
      <c r="M138" s="1">
        <v>-2582663</v>
      </c>
      <c r="N138" s="1">
        <v>-3559235.116438359</v>
      </c>
      <c r="O138" s="1" t="s">
        <v>715</v>
      </c>
    </row>
    <row r="139" spans="1:15" x14ac:dyDescent="0.4">
      <c r="A139" s="1" t="s">
        <v>406</v>
      </c>
      <c r="B139" s="1">
        <v>246</v>
      </c>
      <c r="C139" s="1">
        <v>4</v>
      </c>
      <c r="D139" s="1">
        <v>30</v>
      </c>
      <c r="E139" s="1">
        <v>44593</v>
      </c>
      <c r="F139" s="1" t="s">
        <v>438</v>
      </c>
      <c r="G139" s="1" t="s">
        <v>524</v>
      </c>
      <c r="H139" s="1" t="s">
        <v>716</v>
      </c>
      <c r="L139" s="4">
        <v>191848</v>
      </c>
      <c r="M139" s="1">
        <v>20290074</v>
      </c>
      <c r="N139" s="1">
        <v>19313501.883561641</v>
      </c>
      <c r="O139" s="1" t="s">
        <v>717</v>
      </c>
    </row>
    <row r="140" spans="1:15" x14ac:dyDescent="0.4">
      <c r="A140" s="1" t="s">
        <v>406</v>
      </c>
      <c r="B140" s="1">
        <v>247</v>
      </c>
      <c r="C140" s="1">
        <v>4</v>
      </c>
      <c r="D140" s="1">
        <v>30</v>
      </c>
      <c r="E140" s="1">
        <v>44593</v>
      </c>
      <c r="F140" s="1" t="s">
        <v>438</v>
      </c>
      <c r="G140" s="1" t="s">
        <v>524</v>
      </c>
      <c r="H140" s="1" t="s">
        <v>718</v>
      </c>
      <c r="L140" s="4">
        <v>3242549</v>
      </c>
      <c r="M140" s="1">
        <v>17047525</v>
      </c>
      <c r="N140" s="1">
        <v>16070952.883561641</v>
      </c>
      <c r="O140" s="1" t="s">
        <v>719</v>
      </c>
    </row>
    <row r="141" spans="1:15" x14ac:dyDescent="0.4">
      <c r="A141" s="1" t="s">
        <v>406</v>
      </c>
      <c r="B141" s="1">
        <v>248</v>
      </c>
      <c r="C141" s="1">
        <v>4</v>
      </c>
      <c r="D141" s="1">
        <v>30</v>
      </c>
      <c r="E141" s="1">
        <v>44652</v>
      </c>
      <c r="F141" s="1" t="s">
        <v>394</v>
      </c>
      <c r="H141" s="1" t="s">
        <v>399</v>
      </c>
      <c r="L141" s="4">
        <v>229</v>
      </c>
      <c r="M141" s="1">
        <v>17047296</v>
      </c>
      <c r="N141" s="1">
        <v>16070723.883561641</v>
      </c>
      <c r="O141" s="1" t="s">
        <v>719</v>
      </c>
    </row>
    <row r="142" spans="1:15" x14ac:dyDescent="0.4">
      <c r="A142" s="1" t="s">
        <v>406</v>
      </c>
      <c r="B142" s="1">
        <v>249</v>
      </c>
      <c r="C142" s="1">
        <v>4</v>
      </c>
      <c r="D142" s="1">
        <v>30</v>
      </c>
      <c r="E142" s="1">
        <v>44593</v>
      </c>
      <c r="F142" s="1" t="s">
        <v>170</v>
      </c>
      <c r="G142" s="1" t="s">
        <v>574</v>
      </c>
      <c r="H142" s="1" t="s">
        <v>720</v>
      </c>
      <c r="L142" s="4">
        <v>98800</v>
      </c>
      <c r="M142" s="1">
        <v>16948496</v>
      </c>
      <c r="N142" s="1">
        <v>15971923.883561641</v>
      </c>
      <c r="O142" s="1" t="s">
        <v>721</v>
      </c>
    </row>
    <row r="143" spans="1:15" ht="15" x14ac:dyDescent="0.4">
      <c r="A143" s="1" t="s">
        <v>406</v>
      </c>
      <c r="B143" s="1">
        <v>250</v>
      </c>
      <c r="C143" s="1">
        <v>4</v>
      </c>
      <c r="D143" s="1">
        <v>30</v>
      </c>
      <c r="E143" s="1">
        <v>44682</v>
      </c>
      <c r="F143" s="1" t="s">
        <v>205</v>
      </c>
      <c r="G143" s="1" t="s">
        <v>486</v>
      </c>
      <c r="H143" s="1" t="s">
        <v>722</v>
      </c>
      <c r="L143" s="4">
        <v>255000</v>
      </c>
      <c r="M143" s="1">
        <v>16693496</v>
      </c>
      <c r="N143" s="1">
        <v>15716923.883561641</v>
      </c>
      <c r="O143" s="1" t="s">
        <v>723</v>
      </c>
    </row>
    <row r="144" spans="1:15" x14ac:dyDescent="0.4">
      <c r="A144" s="1" t="s">
        <v>406</v>
      </c>
      <c r="B144" s="1">
        <v>251</v>
      </c>
      <c r="C144" s="1">
        <v>4</v>
      </c>
      <c r="D144" s="1">
        <v>30</v>
      </c>
      <c r="E144" s="1">
        <v>44621</v>
      </c>
      <c r="F144" s="1" t="s">
        <v>438</v>
      </c>
      <c r="G144" s="1" t="s">
        <v>392</v>
      </c>
      <c r="H144" s="1" t="s">
        <v>724</v>
      </c>
      <c r="L144" s="4">
        <v>2134</v>
      </c>
      <c r="M144" s="1">
        <v>16691362</v>
      </c>
      <c r="N144" s="1">
        <v>15714789.883561641</v>
      </c>
      <c r="O144" s="1" t="s">
        <v>725</v>
      </c>
    </row>
    <row r="145" spans="1:15" x14ac:dyDescent="0.4">
      <c r="A145" s="1" t="s">
        <v>406</v>
      </c>
      <c r="B145" s="1">
        <v>253</v>
      </c>
      <c r="C145" s="1">
        <v>4</v>
      </c>
      <c r="D145" s="1">
        <v>30</v>
      </c>
      <c r="E145" s="1">
        <v>44621</v>
      </c>
      <c r="F145" s="1" t="s">
        <v>170</v>
      </c>
      <c r="G145" s="1" t="s">
        <v>726</v>
      </c>
      <c r="H145" s="1" t="s">
        <v>727</v>
      </c>
      <c r="L145" s="4">
        <v>814688</v>
      </c>
      <c r="M145" s="1">
        <v>15876506</v>
      </c>
      <c r="N145" s="1">
        <v>14900101.883561641</v>
      </c>
      <c r="O145" s="1" t="s">
        <v>728</v>
      </c>
    </row>
    <row r="146" spans="1:15" x14ac:dyDescent="0.4">
      <c r="A146" s="1" t="s">
        <v>406</v>
      </c>
      <c r="B146" s="1">
        <v>276</v>
      </c>
      <c r="C146" s="1">
        <v>4</v>
      </c>
      <c r="D146" s="1">
        <v>30</v>
      </c>
      <c r="E146" s="1">
        <v>44621</v>
      </c>
      <c r="F146" s="1" t="s">
        <v>467</v>
      </c>
      <c r="G146" s="1" t="s">
        <v>472</v>
      </c>
      <c r="H146" s="1" t="s">
        <v>727</v>
      </c>
      <c r="L146" s="4">
        <v>8239550.0000000009</v>
      </c>
      <c r="M146" s="1">
        <v>7671918.9999999991</v>
      </c>
      <c r="N146" s="1">
        <v>14900054.883561641</v>
      </c>
      <c r="O146" s="1" t="s">
        <v>729</v>
      </c>
    </row>
    <row r="147" spans="1:15" x14ac:dyDescent="0.4">
      <c r="A147" s="1" t="s">
        <v>406</v>
      </c>
      <c r="B147" s="1">
        <v>278</v>
      </c>
      <c r="C147" s="1">
        <v>4</v>
      </c>
      <c r="D147" s="1">
        <v>30</v>
      </c>
      <c r="E147" s="1">
        <v>44621</v>
      </c>
      <c r="F147" s="1" t="s">
        <v>467</v>
      </c>
      <c r="G147" s="1" t="s">
        <v>475</v>
      </c>
      <c r="H147" s="1" t="s">
        <v>727</v>
      </c>
      <c r="L147" s="4">
        <v>1057507</v>
      </c>
      <c r="M147" s="1">
        <v>6614182.9999999991</v>
      </c>
      <c r="N147" s="1">
        <v>13842318.883561641</v>
      </c>
      <c r="O147" s="1" t="s">
        <v>730</v>
      </c>
    </row>
    <row r="148" spans="1:15" x14ac:dyDescent="0.4">
      <c r="A148" s="1" t="s">
        <v>406</v>
      </c>
      <c r="B148" s="1">
        <v>280</v>
      </c>
      <c r="C148" s="1">
        <v>4</v>
      </c>
      <c r="D148" s="1">
        <v>30</v>
      </c>
      <c r="E148" s="1">
        <v>44621</v>
      </c>
      <c r="F148" s="1" t="s">
        <v>467</v>
      </c>
      <c r="G148" s="1" t="s">
        <v>684</v>
      </c>
      <c r="H148" s="1" t="s">
        <v>727</v>
      </c>
      <c r="L148" s="4">
        <v>925650.00000000012</v>
      </c>
      <c r="M148" s="1">
        <v>5688303.9999999991</v>
      </c>
      <c r="N148" s="1">
        <v>12916439.883561641</v>
      </c>
      <c r="O148" s="1" t="s">
        <v>731</v>
      </c>
    </row>
    <row r="149" spans="1:15" x14ac:dyDescent="0.4">
      <c r="A149" s="1" t="s">
        <v>406</v>
      </c>
      <c r="B149" s="1">
        <v>282</v>
      </c>
      <c r="C149" s="1">
        <v>4</v>
      </c>
      <c r="D149" s="1">
        <v>30</v>
      </c>
      <c r="E149" s="1">
        <v>44621</v>
      </c>
      <c r="F149" s="1" t="s">
        <v>467</v>
      </c>
      <c r="G149" s="1" t="s">
        <v>593</v>
      </c>
      <c r="H149" s="1" t="s">
        <v>727</v>
      </c>
      <c r="L149" s="4">
        <v>3916000.0000000005</v>
      </c>
      <c r="M149" s="1">
        <v>1772074.9999999986</v>
      </c>
      <c r="N149" s="1">
        <v>9000210.883561641</v>
      </c>
      <c r="O149" s="1" t="s">
        <v>732</v>
      </c>
    </row>
    <row r="150" spans="1:15" x14ac:dyDescent="0.4">
      <c r="A150" s="1" t="s">
        <v>406</v>
      </c>
      <c r="B150" s="1">
        <v>284</v>
      </c>
      <c r="C150" s="1">
        <v>4</v>
      </c>
      <c r="D150" s="1">
        <v>30</v>
      </c>
      <c r="E150" s="1">
        <v>44621</v>
      </c>
      <c r="F150" s="1" t="s">
        <v>394</v>
      </c>
      <c r="G150" s="1" t="s">
        <v>478</v>
      </c>
      <c r="H150" s="1" t="s">
        <v>733</v>
      </c>
      <c r="L150" s="4">
        <v>152460</v>
      </c>
      <c r="M150" s="1">
        <v>1619385.9999999986</v>
      </c>
      <c r="N150" s="1">
        <v>8847521.883561641</v>
      </c>
      <c r="O150" s="1" t="s">
        <v>734</v>
      </c>
    </row>
    <row r="151" spans="1:15" x14ac:dyDescent="0.4">
      <c r="A151" s="1" t="s">
        <v>406</v>
      </c>
      <c r="B151" s="1">
        <v>286</v>
      </c>
      <c r="C151" s="1">
        <v>4</v>
      </c>
      <c r="D151" s="1">
        <v>30</v>
      </c>
      <c r="E151" s="1">
        <v>44621</v>
      </c>
      <c r="F151" s="1" t="s">
        <v>438</v>
      </c>
      <c r="G151" s="1" t="s">
        <v>602</v>
      </c>
      <c r="H151" s="1" t="s">
        <v>735</v>
      </c>
      <c r="L151" s="4">
        <v>25091</v>
      </c>
      <c r="M151" s="1">
        <v>1594065.9999999986</v>
      </c>
      <c r="N151" s="1">
        <v>8822201.883561641</v>
      </c>
      <c r="O151" s="1" t="s">
        <v>736</v>
      </c>
    </row>
    <row r="152" spans="1:15" ht="15" x14ac:dyDescent="0.4">
      <c r="A152" s="1" t="s">
        <v>406</v>
      </c>
      <c r="B152" s="1">
        <v>252</v>
      </c>
      <c r="C152" s="1">
        <v>4</v>
      </c>
      <c r="D152" s="1">
        <v>20</v>
      </c>
      <c r="E152" s="1">
        <v>44652</v>
      </c>
      <c r="F152" s="1" t="s">
        <v>205</v>
      </c>
      <c r="G152" s="1" t="s">
        <v>486</v>
      </c>
      <c r="H152" s="1" t="s">
        <v>737</v>
      </c>
      <c r="L152" s="4">
        <v>255000</v>
      </c>
      <c r="M152" s="1">
        <v>2784307</v>
      </c>
      <c r="N152" s="1">
        <v>7044527.883561641</v>
      </c>
      <c r="O152" s="1" t="s">
        <v>738</v>
      </c>
    </row>
    <row r="153" spans="1:15" x14ac:dyDescent="0.4">
      <c r="A153" s="1" t="s">
        <v>406</v>
      </c>
      <c r="B153" s="1">
        <v>290</v>
      </c>
      <c r="C153" s="1">
        <v>4</v>
      </c>
      <c r="D153" s="1">
        <v>30</v>
      </c>
      <c r="E153" s="1">
        <v>44621</v>
      </c>
      <c r="F153" s="1" t="s">
        <v>739</v>
      </c>
      <c r="G153" s="1" t="s">
        <v>740</v>
      </c>
      <c r="H153" s="1" t="s">
        <v>741</v>
      </c>
      <c r="L153" s="4">
        <v>5000</v>
      </c>
      <c r="M153" s="1">
        <v>4589066</v>
      </c>
      <c r="N153" s="1">
        <v>8816321.883561641</v>
      </c>
      <c r="O153" s="1" t="s">
        <v>742</v>
      </c>
    </row>
    <row r="154" spans="1:15" x14ac:dyDescent="0.4">
      <c r="A154" s="1" t="s">
        <v>406</v>
      </c>
      <c r="B154" s="1">
        <v>237</v>
      </c>
      <c r="C154" s="1">
        <v>4</v>
      </c>
      <c r="D154" s="1">
        <v>4</v>
      </c>
      <c r="E154" s="1">
        <v>44621</v>
      </c>
      <c r="F154" s="1" t="s">
        <v>394</v>
      </c>
      <c r="G154" s="1" t="s">
        <v>743</v>
      </c>
      <c r="H154" s="1" t="s">
        <v>744</v>
      </c>
      <c r="L154" s="4">
        <v>38600</v>
      </c>
      <c r="M154" s="1">
        <v>1597915</v>
      </c>
      <c r="N154" s="1">
        <v>9973920.883561641</v>
      </c>
      <c r="O154" s="1" t="s">
        <v>745</v>
      </c>
    </row>
    <row r="155" spans="1:15" x14ac:dyDescent="0.4">
      <c r="A155" s="1" t="s">
        <v>406</v>
      </c>
      <c r="B155" s="1">
        <v>232</v>
      </c>
      <c r="C155" s="1">
        <v>4</v>
      </c>
      <c r="D155" s="1">
        <v>1</v>
      </c>
      <c r="F155" s="1" t="s">
        <v>490</v>
      </c>
      <c r="G155" s="1" t="s">
        <v>414</v>
      </c>
      <c r="H155" s="1" t="s">
        <v>746</v>
      </c>
      <c r="I155" s="1" t="s">
        <v>747</v>
      </c>
      <c r="J155" s="4" t="s">
        <v>748</v>
      </c>
      <c r="L155" s="4">
        <v>50360412</v>
      </c>
      <c r="M155" s="1">
        <v>3041244</v>
      </c>
      <c r="N155" s="1">
        <v>14112549.883561641</v>
      </c>
      <c r="O155" s="1" t="s">
        <v>749</v>
      </c>
    </row>
    <row r="156" spans="1:15" x14ac:dyDescent="0.4">
      <c r="A156" s="1" t="s">
        <v>406</v>
      </c>
      <c r="B156" s="1">
        <v>242</v>
      </c>
      <c r="C156" s="1">
        <v>4</v>
      </c>
      <c r="D156" s="1">
        <v>7</v>
      </c>
      <c r="E156" s="1">
        <v>44652</v>
      </c>
      <c r="F156" s="1" t="s">
        <v>309</v>
      </c>
      <c r="G156" s="1" t="s">
        <v>750</v>
      </c>
      <c r="H156" s="1" t="s">
        <v>751</v>
      </c>
      <c r="I156" s="1" t="s">
        <v>752</v>
      </c>
      <c r="J156" s="4" t="s">
        <v>753</v>
      </c>
      <c r="L156" s="4">
        <v>3000</v>
      </c>
      <c r="M156" s="1">
        <v>1594686</v>
      </c>
      <c r="N156" s="1">
        <v>11270691.883561641</v>
      </c>
      <c r="O156" s="1" t="s">
        <v>754</v>
      </c>
    </row>
    <row r="157" spans="1:15" x14ac:dyDescent="0.4">
      <c r="A157" s="1" t="s">
        <v>406</v>
      </c>
      <c r="B157" s="1">
        <v>275</v>
      </c>
      <c r="C157" s="1">
        <v>4</v>
      </c>
      <c r="D157" s="1">
        <v>27</v>
      </c>
      <c r="E157" s="1">
        <v>44682</v>
      </c>
      <c r="F157" s="1" t="s">
        <v>467</v>
      </c>
      <c r="G157" s="1" t="s">
        <v>755</v>
      </c>
      <c r="H157" s="1" t="s">
        <v>756</v>
      </c>
      <c r="I157" s="1" t="s">
        <v>747</v>
      </c>
      <c r="J157" s="4" t="s">
        <v>757</v>
      </c>
      <c r="L157" s="4">
        <v>398138</v>
      </c>
      <c r="M157" s="4">
        <v>22851992</v>
      </c>
      <c r="N157" s="4">
        <v>26996947.883561641</v>
      </c>
      <c r="O157" s="1" t="s">
        <v>758</v>
      </c>
    </row>
    <row r="158" spans="1:15" x14ac:dyDescent="0.4">
      <c r="A158" s="1" t="s">
        <v>406</v>
      </c>
      <c r="B158" s="1">
        <v>276</v>
      </c>
      <c r="C158" s="1">
        <v>4</v>
      </c>
      <c r="D158" s="1">
        <v>28</v>
      </c>
      <c r="E158" s="1">
        <v>44652</v>
      </c>
      <c r="F158" s="1" t="s">
        <v>394</v>
      </c>
      <c r="H158" s="1" t="s">
        <v>399</v>
      </c>
      <c r="I158" s="1" t="s">
        <v>759</v>
      </c>
      <c r="J158" s="4" t="s">
        <v>760</v>
      </c>
      <c r="L158" s="4">
        <v>229</v>
      </c>
      <c r="M158" s="1">
        <v>22851763</v>
      </c>
      <c r="N158" s="1">
        <v>26996718.883561641</v>
      </c>
      <c r="O158" s="1" t="s">
        <v>761</v>
      </c>
    </row>
    <row r="159" spans="1:15" x14ac:dyDescent="0.4">
      <c r="A159" s="1" t="s">
        <v>406</v>
      </c>
      <c r="B159" s="1">
        <v>292</v>
      </c>
      <c r="C159" s="1">
        <v>5</v>
      </c>
      <c r="D159" s="1">
        <v>20</v>
      </c>
      <c r="E159" s="1">
        <v>44652</v>
      </c>
      <c r="F159" s="1" t="s">
        <v>418</v>
      </c>
      <c r="H159" s="1" t="s">
        <v>762</v>
      </c>
      <c r="L159" s="4">
        <v>853638</v>
      </c>
      <c r="M159" s="1">
        <v>740198.9999999986</v>
      </c>
      <c r="N159" s="1">
        <v>7956645.883561641</v>
      </c>
      <c r="O159" s="1" t="s">
        <v>763</v>
      </c>
    </row>
    <row r="160" spans="1:15" x14ac:dyDescent="0.4">
      <c r="A160" s="1" t="s">
        <v>406</v>
      </c>
      <c r="B160" s="1">
        <v>294</v>
      </c>
      <c r="C160" s="1">
        <v>5</v>
      </c>
      <c r="D160" s="1">
        <v>20</v>
      </c>
      <c r="E160" s="1">
        <v>44652</v>
      </c>
      <c r="F160" s="1" t="s">
        <v>422</v>
      </c>
      <c r="H160" s="1" t="s">
        <v>764</v>
      </c>
      <c r="L160" s="4">
        <v>443232</v>
      </c>
      <c r="M160" s="1">
        <v>296737.9999999986</v>
      </c>
      <c r="N160" s="1">
        <v>7513184.883561641</v>
      </c>
      <c r="O160" s="1" t="s">
        <v>765</v>
      </c>
    </row>
    <row r="161" spans="1:15" x14ac:dyDescent="0.4">
      <c r="A161" s="1" t="s">
        <v>406</v>
      </c>
      <c r="B161" s="1">
        <v>296</v>
      </c>
      <c r="C161" s="1">
        <v>5</v>
      </c>
      <c r="D161" s="1">
        <v>20</v>
      </c>
      <c r="E161" s="1">
        <v>44652</v>
      </c>
      <c r="F161" s="1" t="s">
        <v>422</v>
      </c>
      <c r="H161" s="1" t="s">
        <v>766</v>
      </c>
      <c r="L161" s="4">
        <v>386296</v>
      </c>
      <c r="M161" s="1">
        <v>-89787.000000001397</v>
      </c>
      <c r="N161" s="1">
        <v>7126659.883561641</v>
      </c>
      <c r="O161" s="1" t="s">
        <v>767</v>
      </c>
    </row>
    <row r="162" spans="1:15" x14ac:dyDescent="0.4">
      <c r="A162" s="1" t="s">
        <v>406</v>
      </c>
      <c r="B162" s="1">
        <v>298</v>
      </c>
      <c r="C162" s="1">
        <v>5</v>
      </c>
      <c r="D162" s="1">
        <v>20</v>
      </c>
      <c r="E162" s="1">
        <v>44652</v>
      </c>
      <c r="F162" s="1" t="s">
        <v>422</v>
      </c>
      <c r="H162" s="1" t="s">
        <v>768</v>
      </c>
      <c r="L162" s="4">
        <v>377352</v>
      </c>
      <c r="M162" s="1">
        <v>-467368.0000000014</v>
      </c>
      <c r="N162" s="1">
        <v>6749078.883561641</v>
      </c>
      <c r="O162" s="1" t="s">
        <v>769</v>
      </c>
    </row>
    <row r="163" spans="1:15" x14ac:dyDescent="0.4">
      <c r="A163" s="1" t="s">
        <v>406</v>
      </c>
      <c r="B163" s="1">
        <v>300</v>
      </c>
      <c r="C163" s="1">
        <v>5</v>
      </c>
      <c r="D163" s="1">
        <v>20</v>
      </c>
      <c r="E163" s="1">
        <v>44652</v>
      </c>
      <c r="F163" s="1" t="s">
        <v>422</v>
      </c>
      <c r="H163" s="1" t="s">
        <v>770</v>
      </c>
      <c r="L163" s="4">
        <v>319126</v>
      </c>
      <c r="M163" s="1">
        <v>-786546.0000000014</v>
      </c>
      <c r="N163" s="1">
        <v>6429900.883561641</v>
      </c>
      <c r="O163" s="1" t="s">
        <v>771</v>
      </c>
    </row>
    <row r="164" spans="1:15" x14ac:dyDescent="0.4">
      <c r="A164" s="1" t="s">
        <v>406</v>
      </c>
      <c r="B164" s="1">
        <v>302</v>
      </c>
      <c r="C164" s="1">
        <v>5</v>
      </c>
      <c r="D164" s="1">
        <v>20</v>
      </c>
      <c r="E164" s="1">
        <v>44652</v>
      </c>
      <c r="F164" s="1" t="s">
        <v>422</v>
      </c>
      <c r="H164" s="1" t="s">
        <v>772</v>
      </c>
      <c r="L164" s="4">
        <v>205445</v>
      </c>
      <c r="M164" s="1">
        <v>-992220.0000000014</v>
      </c>
      <c r="N164" s="1">
        <v>6224226.883561641</v>
      </c>
      <c r="O164" s="1" t="s">
        <v>773</v>
      </c>
    </row>
    <row r="165" spans="1:15" x14ac:dyDescent="0.4">
      <c r="A165" s="1" t="s">
        <v>406</v>
      </c>
      <c r="B165" s="1">
        <v>304</v>
      </c>
      <c r="C165" s="1">
        <v>5</v>
      </c>
      <c r="D165" s="1">
        <v>31</v>
      </c>
      <c r="E165" s="1">
        <v>44621</v>
      </c>
      <c r="F165" s="1" t="s">
        <v>438</v>
      </c>
      <c r="G165" s="1" t="s">
        <v>524</v>
      </c>
      <c r="H165" s="1" t="s">
        <v>774</v>
      </c>
      <c r="L165" s="4">
        <v>2022556</v>
      </c>
      <c r="M165" s="1">
        <v>-3014828.0000000014</v>
      </c>
      <c r="N165" s="1">
        <v>4201618.883561641</v>
      </c>
      <c r="O165" s="1" t="s">
        <v>775</v>
      </c>
    </row>
    <row r="166" spans="1:15" x14ac:dyDescent="0.4">
      <c r="A166" s="1" t="s">
        <v>406</v>
      </c>
      <c r="B166" s="1">
        <v>305</v>
      </c>
      <c r="C166" s="1">
        <v>5</v>
      </c>
      <c r="D166" s="1">
        <v>31</v>
      </c>
      <c r="E166" s="1">
        <v>44621</v>
      </c>
      <c r="F166" s="1" t="s">
        <v>438</v>
      </c>
      <c r="G166" s="1" t="s">
        <v>524</v>
      </c>
      <c r="H166" s="1" t="s">
        <v>776</v>
      </c>
      <c r="L166" s="4">
        <v>143235</v>
      </c>
      <c r="M166" s="1">
        <v>-3158063.0000000014</v>
      </c>
      <c r="N166" s="1">
        <v>4058383.883561641</v>
      </c>
      <c r="O166" s="1" t="s">
        <v>777</v>
      </c>
    </row>
    <row r="167" spans="1:15" x14ac:dyDescent="0.4">
      <c r="A167" s="1" t="s">
        <v>406</v>
      </c>
      <c r="B167" s="1">
        <v>307</v>
      </c>
      <c r="C167" s="1">
        <v>5</v>
      </c>
      <c r="D167" s="1">
        <v>31</v>
      </c>
      <c r="E167" s="1">
        <v>44621</v>
      </c>
      <c r="F167" s="1" t="s">
        <v>170</v>
      </c>
      <c r="G167" s="1" t="s">
        <v>574</v>
      </c>
      <c r="H167" s="1" t="s">
        <v>778</v>
      </c>
      <c r="L167" s="4">
        <v>63052</v>
      </c>
      <c r="M167" s="1">
        <v>-3221344.0000000014</v>
      </c>
      <c r="N167" s="1">
        <v>3995102.883561641</v>
      </c>
      <c r="O167" s="1" t="s">
        <v>779</v>
      </c>
    </row>
    <row r="168" spans="1:15" ht="15" x14ac:dyDescent="0.4">
      <c r="A168" s="1" t="s">
        <v>406</v>
      </c>
      <c r="B168" s="1">
        <v>309</v>
      </c>
      <c r="C168" s="1">
        <v>5</v>
      </c>
      <c r="D168" s="1">
        <v>31</v>
      </c>
      <c r="E168" s="1">
        <v>44682</v>
      </c>
      <c r="F168" s="1" t="s">
        <v>205</v>
      </c>
      <c r="G168" s="1" t="s">
        <v>486</v>
      </c>
      <c r="H168" s="1" t="s">
        <v>780</v>
      </c>
      <c r="L168" s="4">
        <v>255000</v>
      </c>
      <c r="M168" s="1">
        <v>-3476573.0000000014</v>
      </c>
      <c r="N168" s="1">
        <v>3739873.883561641</v>
      </c>
      <c r="O168" s="1" t="s">
        <v>781</v>
      </c>
    </row>
    <row r="169" spans="1:15" x14ac:dyDescent="0.4">
      <c r="A169" s="1" t="s">
        <v>406</v>
      </c>
      <c r="B169" s="1">
        <v>347</v>
      </c>
      <c r="C169" s="1">
        <v>5</v>
      </c>
      <c r="D169" s="1">
        <v>31</v>
      </c>
      <c r="E169" s="1">
        <v>44652</v>
      </c>
      <c r="F169" s="1" t="s">
        <v>394</v>
      </c>
      <c r="G169" s="1" t="s">
        <v>478</v>
      </c>
      <c r="H169" s="1" t="s">
        <v>782</v>
      </c>
      <c r="I169" s="1" t="s">
        <v>783</v>
      </c>
      <c r="J169" s="4" t="s">
        <v>784</v>
      </c>
      <c r="L169" s="4">
        <v>487792</v>
      </c>
      <c r="M169" s="1">
        <v>11737421</v>
      </c>
      <c r="N169" s="1">
        <v>12519016.883561641</v>
      </c>
      <c r="O169" s="1" t="s">
        <v>785</v>
      </c>
    </row>
    <row r="170" spans="1:15" x14ac:dyDescent="0.4">
      <c r="A170" s="1" t="s">
        <v>406</v>
      </c>
      <c r="B170" s="1">
        <v>349</v>
      </c>
      <c r="C170" s="1">
        <v>5</v>
      </c>
      <c r="D170" s="1">
        <v>31</v>
      </c>
      <c r="E170" s="1">
        <v>44652</v>
      </c>
      <c r="F170" s="1" t="s">
        <v>438</v>
      </c>
      <c r="G170" s="1" t="s">
        <v>602</v>
      </c>
      <c r="H170" s="1" t="s">
        <v>786</v>
      </c>
      <c r="I170" s="1" t="s">
        <v>787</v>
      </c>
      <c r="J170" s="4" t="s">
        <v>788</v>
      </c>
      <c r="L170" s="4">
        <v>100980</v>
      </c>
      <c r="M170" s="1">
        <v>11636212</v>
      </c>
      <c r="N170" s="1">
        <v>12417807.883561641</v>
      </c>
      <c r="O170" s="1" t="s">
        <v>789</v>
      </c>
    </row>
    <row r="171" spans="1:15" x14ac:dyDescent="0.4">
      <c r="A171" s="1" t="s">
        <v>406</v>
      </c>
      <c r="B171" s="1">
        <v>376</v>
      </c>
      <c r="C171" s="1">
        <v>6</v>
      </c>
      <c r="D171" s="1">
        <v>30</v>
      </c>
      <c r="E171" s="1">
        <v>44652</v>
      </c>
      <c r="F171" s="1" t="s">
        <v>438</v>
      </c>
      <c r="G171" s="1" t="s">
        <v>524</v>
      </c>
      <c r="H171" s="1" t="s">
        <v>790</v>
      </c>
      <c r="I171" s="1" t="s">
        <v>787</v>
      </c>
      <c r="J171" s="4" t="s">
        <v>791</v>
      </c>
      <c r="L171" s="4">
        <v>5133660</v>
      </c>
      <c r="M171" s="1">
        <v>-4231922</v>
      </c>
      <c r="N171" s="1">
        <v>-3154513.116438359</v>
      </c>
      <c r="O171" s="1" t="s">
        <v>792</v>
      </c>
    </row>
    <row r="172" spans="1:15" x14ac:dyDescent="0.4">
      <c r="A172" s="1" t="s">
        <v>406</v>
      </c>
      <c r="B172" s="1">
        <v>377</v>
      </c>
      <c r="C172" s="1">
        <v>6</v>
      </c>
      <c r="D172" s="1">
        <v>30</v>
      </c>
      <c r="E172" s="1">
        <v>44652</v>
      </c>
      <c r="F172" s="1" t="s">
        <v>438</v>
      </c>
      <c r="G172" s="1" t="s">
        <v>524</v>
      </c>
      <c r="H172" s="1" t="s">
        <v>793</v>
      </c>
      <c r="I172" s="1" t="s">
        <v>787</v>
      </c>
      <c r="J172" s="4" t="s">
        <v>794</v>
      </c>
      <c r="L172" s="4">
        <v>148813</v>
      </c>
      <c r="M172" s="1">
        <v>-4380735</v>
      </c>
      <c r="N172" s="1">
        <v>-3303326.116438359</v>
      </c>
      <c r="O172" s="1" t="s">
        <v>795</v>
      </c>
    </row>
    <row r="173" spans="1:15" x14ac:dyDescent="0.4">
      <c r="A173" s="1" t="s">
        <v>406</v>
      </c>
      <c r="B173" s="1">
        <v>379</v>
      </c>
      <c r="C173" s="1">
        <v>6</v>
      </c>
      <c r="D173" s="1">
        <v>30</v>
      </c>
      <c r="E173" s="1">
        <v>44652</v>
      </c>
      <c r="F173" s="1" t="s">
        <v>170</v>
      </c>
      <c r="G173" s="1" t="s">
        <v>574</v>
      </c>
      <c r="H173" s="1" t="s">
        <v>796</v>
      </c>
      <c r="J173" s="4" t="s">
        <v>797</v>
      </c>
      <c r="L173" s="4">
        <v>50684</v>
      </c>
      <c r="M173" s="1">
        <v>-4431648</v>
      </c>
      <c r="N173" s="1">
        <v>-3354239.116438359</v>
      </c>
      <c r="O173" s="1" t="s">
        <v>798</v>
      </c>
    </row>
    <row r="174" spans="1:15" x14ac:dyDescent="0.4">
      <c r="A174" s="1" t="s">
        <v>406</v>
      </c>
      <c r="B174" s="1">
        <v>373</v>
      </c>
      <c r="C174" s="1">
        <v>6</v>
      </c>
      <c r="D174" s="1">
        <v>3</v>
      </c>
      <c r="F174" s="1" t="s">
        <v>490</v>
      </c>
      <c r="G174" s="1" t="s">
        <v>414</v>
      </c>
      <c r="H174" s="1" t="s">
        <v>799</v>
      </c>
      <c r="I174" s="1" t="s">
        <v>747</v>
      </c>
      <c r="J174" s="4" t="s">
        <v>800</v>
      </c>
      <c r="L174" s="4">
        <v>70048467</v>
      </c>
      <c r="M174" s="1">
        <v>906238</v>
      </c>
      <c r="N174" s="1">
        <v>4683646.883561641</v>
      </c>
      <c r="O174" s="1" t="s">
        <v>801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A57C-2AA3-4A2D-BCDE-F94F6934D496}">
  <sheetPr codeName="Sheet4"/>
  <dimension ref="A2:M19"/>
  <sheetViews>
    <sheetView workbookViewId="0">
      <pane ySplit="2" topLeftCell="A3" activePane="bottomLeft" state="frozen"/>
      <selection pane="bottomLeft" activeCell="A20" sqref="A20:XFD20"/>
    </sheetView>
  </sheetViews>
  <sheetFormatPr defaultColWidth="8.75" defaultRowHeight="13.5" x14ac:dyDescent="0.4"/>
  <cols>
    <col min="1" max="1" width="13.625" style="1" bestFit="1" customWidth="1"/>
    <col min="2" max="2" width="4.125" style="1" bestFit="1" customWidth="1"/>
    <col min="3" max="3" width="2.25" style="1" bestFit="1" customWidth="1"/>
    <col min="4" max="4" width="3.25" style="1" bestFit="1" customWidth="1"/>
    <col min="5" max="5" width="5.875" style="1" bestFit="1" customWidth="1"/>
    <col min="6" max="6" width="8.625" style="1" bestFit="1" customWidth="1"/>
    <col min="7" max="7" width="20" style="1" bestFit="1" customWidth="1"/>
    <col min="8" max="8" width="30.375" style="1" bestFit="1" customWidth="1"/>
    <col min="9" max="9" width="2.375" style="4" bestFit="1" customWidth="1"/>
    <col min="10" max="10" width="6.25" style="4" bestFit="1" customWidth="1"/>
    <col min="11" max="11" width="7.25" style="4" bestFit="1" customWidth="1"/>
    <col min="12" max="12" width="11.5" style="4" bestFit="1" customWidth="1"/>
    <col min="13" max="13" width="9.75" style="1" bestFit="1" customWidth="1"/>
    <col min="14" max="16384" width="8.75" style="1"/>
  </cols>
  <sheetData>
    <row r="2" spans="1:13" x14ac:dyDescent="0.4">
      <c r="A2" s="1" t="s">
        <v>351</v>
      </c>
      <c r="B2" s="1" t="s">
        <v>567</v>
      </c>
      <c r="C2" s="1" t="s">
        <v>9</v>
      </c>
      <c r="D2" s="1" t="s">
        <v>353</v>
      </c>
      <c r="E2" s="1" t="s">
        <v>1</v>
      </c>
      <c r="F2" s="1" t="s">
        <v>11</v>
      </c>
      <c r="G2" s="1" t="s">
        <v>354</v>
      </c>
      <c r="H2" s="1" t="s">
        <v>355</v>
      </c>
      <c r="I2" s="4" t="s">
        <v>357</v>
      </c>
      <c r="J2" s="4" t="s">
        <v>358</v>
      </c>
      <c r="K2" s="4" t="s">
        <v>359</v>
      </c>
      <c r="L2" s="4" t="s">
        <v>360</v>
      </c>
      <c r="M2" s="1" t="s">
        <v>361</v>
      </c>
    </row>
    <row r="3" spans="1:13" ht="18.75" x14ac:dyDescent="0.4">
      <c r="A3" s="1" t="s">
        <v>362</v>
      </c>
      <c r="B3" s="1">
        <v>4</v>
      </c>
      <c r="C3" s="1">
        <v>1</v>
      </c>
      <c r="D3" s="1">
        <v>4</v>
      </c>
      <c r="E3" s="1">
        <v>44531</v>
      </c>
      <c r="F3" s="1" t="s">
        <v>118</v>
      </c>
      <c r="G3" s="1" t="s">
        <v>802</v>
      </c>
      <c r="H3" s="1" t="s">
        <v>803</v>
      </c>
      <c r="J3" s="4">
        <v>7283</v>
      </c>
      <c r="K3" s="4">
        <v>492205</v>
      </c>
      <c r="L3" s="4">
        <v>19805886</v>
      </c>
      <c r="M3" s="1" t="s">
        <v>804</v>
      </c>
    </row>
    <row r="4" spans="1:13" x14ac:dyDescent="0.4">
      <c r="A4" s="1" t="s">
        <v>362</v>
      </c>
      <c r="B4" s="1">
        <v>15</v>
      </c>
      <c r="C4" s="1">
        <v>1</v>
      </c>
      <c r="D4" s="1">
        <v>10</v>
      </c>
      <c r="E4" s="1">
        <v>44562</v>
      </c>
      <c r="F4" s="1" t="s">
        <v>381</v>
      </c>
      <c r="G4" s="1" t="s">
        <v>805</v>
      </c>
      <c r="H4" s="1" t="s">
        <v>383</v>
      </c>
      <c r="J4" s="4">
        <v>20017</v>
      </c>
      <c r="K4" s="4">
        <v>472188</v>
      </c>
      <c r="L4" s="4">
        <v>17439912</v>
      </c>
      <c r="M4" s="1" t="s">
        <v>806</v>
      </c>
    </row>
    <row r="5" spans="1:13" x14ac:dyDescent="0.4">
      <c r="A5" s="1" t="s">
        <v>362</v>
      </c>
      <c r="B5" s="1">
        <v>31</v>
      </c>
      <c r="C5" s="1">
        <v>1</v>
      </c>
      <c r="D5" s="1">
        <v>20</v>
      </c>
      <c r="E5" s="1">
        <v>44531</v>
      </c>
      <c r="F5" s="1" t="s">
        <v>438</v>
      </c>
      <c r="G5" s="1" t="s">
        <v>807</v>
      </c>
      <c r="H5" s="1" t="s">
        <v>808</v>
      </c>
      <c r="J5" s="4">
        <v>23516</v>
      </c>
      <c r="K5" s="4">
        <v>448672</v>
      </c>
      <c r="L5" s="4">
        <v>10835039</v>
      </c>
      <c r="M5" s="1" t="s">
        <v>809</v>
      </c>
    </row>
    <row r="6" spans="1:13" x14ac:dyDescent="0.4">
      <c r="A6" s="1" t="s">
        <v>362</v>
      </c>
      <c r="B6" s="1">
        <v>35</v>
      </c>
      <c r="C6" s="1">
        <v>1</v>
      </c>
      <c r="D6" s="1">
        <v>26</v>
      </c>
      <c r="E6" s="1">
        <v>44531</v>
      </c>
      <c r="F6" s="1" t="s">
        <v>454</v>
      </c>
      <c r="G6" s="1" t="s">
        <v>810</v>
      </c>
      <c r="H6" s="1" t="s">
        <v>811</v>
      </c>
      <c r="J6" s="4">
        <v>4452</v>
      </c>
      <c r="K6" s="4">
        <v>444220</v>
      </c>
      <c r="L6" s="4">
        <v>23004787</v>
      </c>
      <c r="M6" s="1" t="s">
        <v>812</v>
      </c>
    </row>
    <row r="7" spans="1:13" ht="18.75" x14ac:dyDescent="0.4">
      <c r="A7" s="1" t="s">
        <v>362</v>
      </c>
      <c r="B7" s="1">
        <v>36</v>
      </c>
      <c r="C7" s="1">
        <v>1</v>
      </c>
      <c r="D7" s="1">
        <v>27</v>
      </c>
      <c r="E7" s="1">
        <v>44531</v>
      </c>
      <c r="F7" s="1" t="s">
        <v>438</v>
      </c>
      <c r="G7" s="1" t="s">
        <v>813</v>
      </c>
      <c r="H7" s="1" t="s">
        <v>814</v>
      </c>
      <c r="J7" s="4">
        <v>27830</v>
      </c>
      <c r="K7" s="4">
        <v>416390</v>
      </c>
      <c r="L7" s="4">
        <v>22976957</v>
      </c>
      <c r="M7" s="1" t="s">
        <v>815</v>
      </c>
    </row>
    <row r="8" spans="1:13" ht="18.75" x14ac:dyDescent="0.4">
      <c r="A8" s="1" t="s">
        <v>362</v>
      </c>
      <c r="B8" s="1">
        <v>38</v>
      </c>
      <c r="C8" s="1">
        <v>1</v>
      </c>
      <c r="D8" s="1">
        <v>27</v>
      </c>
      <c r="E8" s="1">
        <v>44531</v>
      </c>
      <c r="F8" s="1" t="s">
        <v>438</v>
      </c>
      <c r="G8" s="1" t="s">
        <v>816</v>
      </c>
      <c r="H8" s="1" t="s">
        <v>817</v>
      </c>
      <c r="J8" s="4">
        <v>5225</v>
      </c>
      <c r="K8" s="4">
        <v>409845</v>
      </c>
      <c r="L8" s="4">
        <v>22970412</v>
      </c>
      <c r="M8" s="1" t="s">
        <v>818</v>
      </c>
    </row>
    <row r="9" spans="1:13" x14ac:dyDescent="0.4">
      <c r="A9" s="1" t="s">
        <v>362</v>
      </c>
      <c r="B9" s="1">
        <v>68</v>
      </c>
      <c r="C9" s="1">
        <v>1</v>
      </c>
      <c r="D9" s="1">
        <v>31</v>
      </c>
      <c r="E9" s="1">
        <v>44531</v>
      </c>
      <c r="F9" s="1" t="s">
        <v>454</v>
      </c>
      <c r="G9" s="1" t="s">
        <v>819</v>
      </c>
      <c r="H9" s="1" t="s">
        <v>820</v>
      </c>
      <c r="J9" s="4">
        <v>24295</v>
      </c>
      <c r="K9" s="4">
        <v>127936</v>
      </c>
      <c r="L9" s="4">
        <v>273894</v>
      </c>
      <c r="M9" s="1" t="s">
        <v>821</v>
      </c>
    </row>
    <row r="10" spans="1:13" ht="18.75" x14ac:dyDescent="0.4">
      <c r="A10" s="1" t="s">
        <v>362</v>
      </c>
      <c r="B10" s="1">
        <v>37</v>
      </c>
      <c r="C10" s="1">
        <v>1</v>
      </c>
      <c r="D10" s="1">
        <v>27</v>
      </c>
      <c r="E10" s="1">
        <v>44531</v>
      </c>
      <c r="F10" s="1" t="s">
        <v>118</v>
      </c>
      <c r="G10" s="1" t="s">
        <v>822</v>
      </c>
      <c r="H10" s="1" t="s">
        <v>823</v>
      </c>
      <c r="J10" s="4">
        <v>1320</v>
      </c>
      <c r="K10" s="4">
        <v>415070</v>
      </c>
      <c r="L10" s="4">
        <v>22975637</v>
      </c>
      <c r="M10" s="1" t="s">
        <v>824</v>
      </c>
    </row>
    <row r="11" spans="1:13" ht="18.75" x14ac:dyDescent="0.4">
      <c r="A11" s="1" t="s">
        <v>362</v>
      </c>
      <c r="B11" s="1">
        <v>67</v>
      </c>
      <c r="C11" s="1">
        <v>1</v>
      </c>
      <c r="D11" s="1">
        <v>31</v>
      </c>
      <c r="E11" s="1">
        <v>44562</v>
      </c>
      <c r="F11" s="1" t="s">
        <v>118</v>
      </c>
      <c r="G11" s="1" t="s">
        <v>802</v>
      </c>
      <c r="H11" s="1" t="s">
        <v>825</v>
      </c>
      <c r="J11" s="4">
        <v>7614</v>
      </c>
      <c r="K11" s="4">
        <v>152231</v>
      </c>
      <c r="L11" s="4">
        <v>298189</v>
      </c>
      <c r="M11" s="1" t="s">
        <v>826</v>
      </c>
    </row>
    <row r="12" spans="1:13" x14ac:dyDescent="0.4">
      <c r="A12" s="1" t="s">
        <v>362</v>
      </c>
      <c r="B12" s="1">
        <v>92</v>
      </c>
      <c r="C12" s="1">
        <v>2</v>
      </c>
      <c r="D12" s="1">
        <v>10</v>
      </c>
      <c r="E12" s="1">
        <v>44593</v>
      </c>
      <c r="F12" s="1" t="s">
        <v>381</v>
      </c>
      <c r="G12" s="1" t="s">
        <v>805</v>
      </c>
      <c r="H12" s="1" t="s">
        <v>827</v>
      </c>
      <c r="J12" s="4">
        <v>14974</v>
      </c>
      <c r="K12" s="4">
        <v>112962</v>
      </c>
      <c r="L12" s="4">
        <v>4983091.883561641</v>
      </c>
      <c r="M12" s="1" t="s">
        <v>828</v>
      </c>
    </row>
    <row r="13" spans="1:13" x14ac:dyDescent="0.4">
      <c r="A13" s="1" t="s">
        <v>362</v>
      </c>
      <c r="B13" s="1">
        <v>95</v>
      </c>
      <c r="C13" s="1">
        <v>2</v>
      </c>
      <c r="D13" s="1">
        <v>13</v>
      </c>
      <c r="H13" s="1" t="s">
        <v>829</v>
      </c>
      <c r="I13" s="4">
        <v>3</v>
      </c>
      <c r="K13" s="4">
        <v>112965</v>
      </c>
      <c r="L13" s="4">
        <v>4955291.883561641</v>
      </c>
      <c r="M13" s="1" t="s">
        <v>830</v>
      </c>
    </row>
    <row r="14" spans="1:13" x14ac:dyDescent="0.4">
      <c r="A14" s="1" t="s">
        <v>362</v>
      </c>
      <c r="B14" s="1">
        <v>117</v>
      </c>
      <c r="C14" s="1">
        <v>2</v>
      </c>
      <c r="D14" s="1">
        <v>21</v>
      </c>
      <c r="E14" s="1">
        <v>44562</v>
      </c>
      <c r="F14" s="1" t="s">
        <v>438</v>
      </c>
      <c r="G14" s="1" t="s">
        <v>807</v>
      </c>
      <c r="H14" s="1" t="s">
        <v>831</v>
      </c>
      <c r="J14" s="4">
        <v>9555</v>
      </c>
      <c r="K14" s="4">
        <v>103410</v>
      </c>
      <c r="L14" s="4">
        <v>18588379.883561641</v>
      </c>
      <c r="M14" s="1" t="s">
        <v>832</v>
      </c>
    </row>
    <row r="15" spans="1:13" ht="18.75" x14ac:dyDescent="0.4">
      <c r="A15" s="1" t="s">
        <v>362</v>
      </c>
      <c r="B15" s="1">
        <v>136</v>
      </c>
      <c r="C15" s="1">
        <v>2</v>
      </c>
      <c r="D15" s="1">
        <v>28</v>
      </c>
      <c r="E15" s="1">
        <v>44593</v>
      </c>
      <c r="F15" s="1" t="s">
        <v>118</v>
      </c>
      <c r="G15" s="1" t="s">
        <v>802</v>
      </c>
      <c r="H15" s="1" t="s">
        <v>833</v>
      </c>
      <c r="J15" s="4">
        <v>7304</v>
      </c>
      <c r="K15" s="4">
        <v>96106</v>
      </c>
      <c r="L15" s="4">
        <v>2120352.883561641</v>
      </c>
      <c r="M15" s="1" t="s">
        <v>834</v>
      </c>
    </row>
    <row r="16" spans="1:13" ht="18.75" x14ac:dyDescent="0.4">
      <c r="A16" s="1" t="s">
        <v>362</v>
      </c>
      <c r="B16" s="1">
        <v>137</v>
      </c>
      <c r="C16" s="1">
        <v>2</v>
      </c>
      <c r="D16" s="1">
        <v>28</v>
      </c>
      <c r="E16" s="1">
        <v>44562</v>
      </c>
      <c r="F16" s="1" t="s">
        <v>118</v>
      </c>
      <c r="G16" s="1" t="s">
        <v>822</v>
      </c>
      <c r="H16" s="1" t="s">
        <v>835</v>
      </c>
      <c r="J16" s="4">
        <v>1320</v>
      </c>
      <c r="K16" s="4">
        <v>94786</v>
      </c>
      <c r="L16" s="4">
        <v>2119032.883561641</v>
      </c>
      <c r="M16" s="1" t="s">
        <v>836</v>
      </c>
    </row>
    <row r="17" spans="1:13" ht="18.75" x14ac:dyDescent="0.4">
      <c r="A17" s="1" t="s">
        <v>362</v>
      </c>
      <c r="B17" s="1">
        <v>138</v>
      </c>
      <c r="C17" s="1">
        <v>2</v>
      </c>
      <c r="D17" s="1">
        <v>28</v>
      </c>
      <c r="E17" s="1">
        <v>44562</v>
      </c>
      <c r="F17" s="1" t="s">
        <v>438</v>
      </c>
      <c r="G17" s="1" t="s">
        <v>816</v>
      </c>
      <c r="H17" s="1" t="s">
        <v>837</v>
      </c>
      <c r="J17" s="4">
        <v>770</v>
      </c>
      <c r="K17" s="4">
        <v>94016</v>
      </c>
      <c r="L17" s="4">
        <v>2118262.883561641</v>
      </c>
      <c r="M17" s="1" t="s">
        <v>838</v>
      </c>
    </row>
    <row r="18" spans="1:13" ht="18.75" x14ac:dyDescent="0.4">
      <c r="A18" s="1" t="s">
        <v>362</v>
      </c>
      <c r="B18" s="1">
        <v>139</v>
      </c>
      <c r="C18" s="1">
        <v>2</v>
      </c>
      <c r="D18" s="1">
        <v>28</v>
      </c>
      <c r="E18" s="1">
        <v>44562</v>
      </c>
      <c r="F18" s="1" t="s">
        <v>438</v>
      </c>
      <c r="G18" s="1" t="s">
        <v>813</v>
      </c>
      <c r="H18" s="1" t="s">
        <v>839</v>
      </c>
      <c r="J18" s="4">
        <v>26270</v>
      </c>
      <c r="K18" s="4">
        <v>67746</v>
      </c>
      <c r="L18" s="4">
        <v>2091992.883561641</v>
      </c>
      <c r="M18" s="1" t="s">
        <v>840</v>
      </c>
    </row>
    <row r="19" spans="1:13" x14ac:dyDescent="0.4">
      <c r="A19" s="1" t="s">
        <v>362</v>
      </c>
      <c r="B19" s="1">
        <v>140</v>
      </c>
      <c r="C19" s="1">
        <v>2</v>
      </c>
      <c r="D19" s="1">
        <v>28</v>
      </c>
      <c r="E19" s="1">
        <v>44562</v>
      </c>
      <c r="F19" s="1" t="s">
        <v>454</v>
      </c>
      <c r="G19" s="1" t="s">
        <v>819</v>
      </c>
      <c r="H19" s="1" t="s">
        <v>841</v>
      </c>
      <c r="J19" s="4">
        <v>3885</v>
      </c>
      <c r="K19" s="4">
        <v>63861</v>
      </c>
      <c r="L19" s="4">
        <v>2088107.883561641</v>
      </c>
      <c r="M19" s="1" t="s">
        <v>842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C2D7-16E7-4389-94C3-1FB3CA1C8B81}">
  <sheetPr codeName="Sheet5"/>
  <dimension ref="A2:M54"/>
  <sheetViews>
    <sheetView workbookViewId="0">
      <pane ySplit="2" topLeftCell="A3" activePane="bottomLeft" state="frozen"/>
      <selection pane="bottomLeft" activeCell="L55" sqref="L55"/>
    </sheetView>
  </sheetViews>
  <sheetFormatPr defaultColWidth="8.75" defaultRowHeight="13.5" x14ac:dyDescent="0.4"/>
  <cols>
    <col min="1" max="1" width="10.375" style="1" bestFit="1" customWidth="1"/>
    <col min="2" max="2" width="4.125" style="1" bestFit="1" customWidth="1"/>
    <col min="3" max="3" width="2.25" style="1" bestFit="1" customWidth="1"/>
    <col min="4" max="4" width="3.25" style="1" bestFit="1" customWidth="1"/>
    <col min="5" max="5" width="5.875" style="1" bestFit="1" customWidth="1"/>
    <col min="6" max="6" width="10.375" style="1" bestFit="1" customWidth="1"/>
    <col min="7" max="7" width="15.25" style="1" bestFit="1" customWidth="1"/>
    <col min="8" max="8" width="24.125" style="1" bestFit="1" customWidth="1"/>
    <col min="9" max="9" width="10.25" style="4" bestFit="1" customWidth="1"/>
    <col min="10" max="12" width="11.5" style="4" bestFit="1" customWidth="1"/>
    <col min="13" max="13" width="10.875" style="1" bestFit="1" customWidth="1"/>
    <col min="14" max="16384" width="8.75" style="1"/>
  </cols>
  <sheetData>
    <row r="2" spans="1:13" x14ac:dyDescent="0.4">
      <c r="A2" s="1" t="s">
        <v>351</v>
      </c>
      <c r="B2" s="1" t="s">
        <v>567</v>
      </c>
      <c r="C2" s="1" t="s">
        <v>9</v>
      </c>
      <c r="D2" s="1" t="s">
        <v>353</v>
      </c>
      <c r="E2" s="1" t="s">
        <v>1</v>
      </c>
      <c r="F2" s="1" t="s">
        <v>11</v>
      </c>
      <c r="G2" s="1" t="s">
        <v>354</v>
      </c>
      <c r="H2" s="1" t="s">
        <v>355</v>
      </c>
      <c r="I2" s="4" t="s">
        <v>357</v>
      </c>
      <c r="J2" s="4" t="s">
        <v>358</v>
      </c>
      <c r="K2" s="4" t="s">
        <v>359</v>
      </c>
      <c r="L2" s="4" t="s">
        <v>360</v>
      </c>
      <c r="M2" s="1" t="s">
        <v>361</v>
      </c>
    </row>
    <row r="3" spans="1:13" x14ac:dyDescent="0.4">
      <c r="A3" s="1" t="s">
        <v>367</v>
      </c>
      <c r="B3" s="1">
        <v>1</v>
      </c>
      <c r="C3" s="1">
        <v>1</v>
      </c>
      <c r="D3" s="1">
        <v>4</v>
      </c>
      <c r="E3" s="1">
        <v>44501</v>
      </c>
      <c r="F3" s="1" t="s">
        <v>368</v>
      </c>
      <c r="H3" s="1" t="s">
        <v>843</v>
      </c>
      <c r="J3" s="4">
        <v>861036</v>
      </c>
      <c r="K3" s="4">
        <v>534253</v>
      </c>
      <c r="M3" s="1" t="s">
        <v>844</v>
      </c>
    </row>
    <row r="4" spans="1:13" x14ac:dyDescent="0.4">
      <c r="A4" s="1" t="s">
        <v>367</v>
      </c>
      <c r="B4" s="1">
        <v>6</v>
      </c>
      <c r="C4" s="1">
        <v>1</v>
      </c>
      <c r="D4" s="1">
        <v>5</v>
      </c>
      <c r="E4" s="1">
        <v>44562</v>
      </c>
      <c r="F4" s="1" t="s">
        <v>394</v>
      </c>
      <c r="H4" s="1" t="s">
        <v>396</v>
      </c>
      <c r="J4" s="4">
        <v>85167</v>
      </c>
      <c r="K4" s="4">
        <v>38767822</v>
      </c>
      <c r="L4" s="4">
        <v>58039455</v>
      </c>
      <c r="M4" s="1" t="s">
        <v>845</v>
      </c>
    </row>
    <row r="5" spans="1:13" x14ac:dyDescent="0.4">
      <c r="A5" s="1" t="s">
        <v>367</v>
      </c>
      <c r="B5" s="1">
        <v>7</v>
      </c>
      <c r="C5" s="1">
        <v>1</v>
      </c>
      <c r="D5" s="1">
        <v>5</v>
      </c>
      <c r="E5" s="1">
        <v>44562</v>
      </c>
      <c r="F5" s="1" t="s">
        <v>394</v>
      </c>
      <c r="H5" s="1" t="s">
        <v>399</v>
      </c>
      <c r="J5" s="4">
        <v>440</v>
      </c>
      <c r="K5" s="4">
        <v>38767382</v>
      </c>
      <c r="L5" s="4">
        <v>58039015</v>
      </c>
      <c r="M5" s="1" t="s">
        <v>845</v>
      </c>
    </row>
    <row r="6" spans="1:13" ht="18.75" x14ac:dyDescent="0.4">
      <c r="A6" s="1" t="s">
        <v>367</v>
      </c>
      <c r="B6" s="1">
        <v>8</v>
      </c>
      <c r="C6" s="1">
        <v>1</v>
      </c>
      <c r="D6" s="1">
        <v>5</v>
      </c>
      <c r="H6" s="1" t="s">
        <v>846</v>
      </c>
      <c r="J6" s="4">
        <v>25000000</v>
      </c>
      <c r="K6" s="4">
        <v>13767382</v>
      </c>
      <c r="L6" s="4">
        <v>33039015</v>
      </c>
      <c r="M6" s="1" t="s">
        <v>847</v>
      </c>
    </row>
    <row r="7" spans="1:13" x14ac:dyDescent="0.4">
      <c r="A7" s="1" t="s">
        <v>367</v>
      </c>
      <c r="B7" s="1">
        <v>9</v>
      </c>
      <c r="C7" s="1">
        <v>1</v>
      </c>
      <c r="D7" s="1">
        <v>5</v>
      </c>
      <c r="E7" s="1">
        <v>44562</v>
      </c>
      <c r="F7" s="1" t="s">
        <v>394</v>
      </c>
      <c r="H7" s="1" t="s">
        <v>399</v>
      </c>
      <c r="J7" s="4">
        <v>880</v>
      </c>
      <c r="K7" s="4">
        <v>13766502</v>
      </c>
      <c r="L7" s="4">
        <v>33038135</v>
      </c>
      <c r="M7" s="1" t="s">
        <v>847</v>
      </c>
    </row>
    <row r="8" spans="1:13" x14ac:dyDescent="0.4">
      <c r="A8" s="1" t="s">
        <v>367</v>
      </c>
      <c r="B8" s="1">
        <v>16</v>
      </c>
      <c r="C8" s="1">
        <v>1</v>
      </c>
      <c r="D8" s="1">
        <v>11</v>
      </c>
      <c r="F8" s="1" t="s">
        <v>376</v>
      </c>
      <c r="H8" s="1" t="s">
        <v>848</v>
      </c>
      <c r="J8" s="4">
        <v>2848400</v>
      </c>
      <c r="K8" s="4">
        <v>10918102</v>
      </c>
      <c r="L8" s="4">
        <v>14591512</v>
      </c>
      <c r="M8" s="1" t="s">
        <v>849</v>
      </c>
    </row>
    <row r="9" spans="1:13" x14ac:dyDescent="0.4">
      <c r="A9" s="1" t="s">
        <v>367</v>
      </c>
      <c r="B9" s="1">
        <v>17</v>
      </c>
      <c r="C9" s="1">
        <v>1</v>
      </c>
      <c r="D9" s="1">
        <v>18</v>
      </c>
      <c r="H9" s="1" t="s">
        <v>850</v>
      </c>
      <c r="J9" s="4">
        <v>622411</v>
      </c>
      <c r="K9" s="4">
        <v>10295691</v>
      </c>
      <c r="L9" s="4">
        <v>13969101</v>
      </c>
      <c r="M9" s="1" t="s">
        <v>851</v>
      </c>
    </row>
    <row r="10" spans="1:13" x14ac:dyDescent="0.4">
      <c r="A10" s="1" t="s">
        <v>367</v>
      </c>
      <c r="B10" s="1">
        <v>18</v>
      </c>
      <c r="C10" s="1">
        <v>1</v>
      </c>
      <c r="D10" s="1">
        <v>18</v>
      </c>
      <c r="H10" s="1" t="s">
        <v>852</v>
      </c>
      <c r="J10" s="4">
        <v>500000</v>
      </c>
      <c r="K10" s="4">
        <v>9795691</v>
      </c>
      <c r="L10" s="4">
        <v>13469101</v>
      </c>
      <c r="M10" s="1" t="s">
        <v>853</v>
      </c>
    </row>
    <row r="11" spans="1:13" x14ac:dyDescent="0.4">
      <c r="A11" s="1" t="s">
        <v>367</v>
      </c>
      <c r="B11" s="1">
        <v>32</v>
      </c>
      <c r="C11" s="1">
        <v>1</v>
      </c>
      <c r="D11" s="1">
        <v>24</v>
      </c>
      <c r="F11" s="1" t="s">
        <v>376</v>
      </c>
      <c r="H11" s="1" t="s">
        <v>854</v>
      </c>
      <c r="J11" s="4">
        <v>2257800</v>
      </c>
      <c r="K11" s="4">
        <v>7537891</v>
      </c>
      <c r="L11" s="4">
        <v>8577239</v>
      </c>
      <c r="M11" s="1" t="s">
        <v>855</v>
      </c>
    </row>
    <row r="12" spans="1:13" ht="18.75" x14ac:dyDescent="0.4">
      <c r="A12" s="1" t="s">
        <v>367</v>
      </c>
      <c r="B12" s="1">
        <v>41</v>
      </c>
      <c r="C12" s="1">
        <v>1</v>
      </c>
      <c r="D12" s="1">
        <v>28</v>
      </c>
      <c r="H12" s="1" t="s">
        <v>846</v>
      </c>
      <c r="J12" s="4">
        <v>8000000</v>
      </c>
      <c r="K12" s="4">
        <v>37891</v>
      </c>
      <c r="L12" s="4">
        <v>15220412</v>
      </c>
      <c r="M12" s="1" t="s">
        <v>856</v>
      </c>
    </row>
    <row r="13" spans="1:13" x14ac:dyDescent="0.4">
      <c r="A13" s="1" t="s">
        <v>367</v>
      </c>
      <c r="B13" s="1">
        <v>42</v>
      </c>
      <c r="C13" s="1">
        <v>1</v>
      </c>
      <c r="D13" s="1">
        <v>28</v>
      </c>
      <c r="E13" s="1">
        <v>44562</v>
      </c>
      <c r="F13" s="1" t="s">
        <v>394</v>
      </c>
      <c r="H13" s="1" t="s">
        <v>399</v>
      </c>
      <c r="J13" s="4">
        <v>880</v>
      </c>
      <c r="K13" s="4">
        <v>37011</v>
      </c>
      <c r="L13" s="4">
        <v>15219532</v>
      </c>
      <c r="M13" s="1" t="s">
        <v>856</v>
      </c>
    </row>
    <row r="14" spans="1:13" x14ac:dyDescent="0.4">
      <c r="A14" s="1" t="s">
        <v>367</v>
      </c>
      <c r="B14" s="1">
        <v>69</v>
      </c>
      <c r="C14" s="1">
        <v>2</v>
      </c>
      <c r="D14" s="1">
        <v>1</v>
      </c>
      <c r="F14" s="1" t="s">
        <v>391</v>
      </c>
      <c r="G14" s="1" t="s">
        <v>392</v>
      </c>
      <c r="H14" s="1" t="s">
        <v>857</v>
      </c>
      <c r="I14" s="4">
        <v>310000</v>
      </c>
      <c r="K14" s="4">
        <v>351411</v>
      </c>
      <c r="L14" s="4">
        <v>583894</v>
      </c>
      <c r="M14" s="1" t="s">
        <v>858</v>
      </c>
    </row>
    <row r="15" spans="1:13" x14ac:dyDescent="0.4">
      <c r="A15" s="1" t="s">
        <v>367</v>
      </c>
      <c r="B15" s="1">
        <v>70</v>
      </c>
      <c r="C15" s="1">
        <v>2</v>
      </c>
      <c r="D15" s="1">
        <v>1</v>
      </c>
      <c r="E15" s="1">
        <v>44593</v>
      </c>
      <c r="F15" s="1" t="s">
        <v>394</v>
      </c>
      <c r="H15" s="1" t="s">
        <v>396</v>
      </c>
      <c r="J15" s="4">
        <v>739.11643835616439</v>
      </c>
      <c r="K15" s="4">
        <v>350671.88356164383</v>
      </c>
      <c r="L15" s="4">
        <v>583154.88356164389</v>
      </c>
      <c r="M15" s="1" t="s">
        <v>858</v>
      </c>
    </row>
    <row r="16" spans="1:13" x14ac:dyDescent="0.4">
      <c r="A16" s="1" t="s">
        <v>367</v>
      </c>
      <c r="B16" s="1">
        <v>71</v>
      </c>
      <c r="C16" s="1">
        <v>2</v>
      </c>
      <c r="D16" s="1">
        <v>1</v>
      </c>
      <c r="E16" s="1">
        <v>44593</v>
      </c>
      <c r="F16" s="1" t="s">
        <v>394</v>
      </c>
      <c r="H16" s="1" t="s">
        <v>399</v>
      </c>
      <c r="J16" s="4">
        <v>440</v>
      </c>
      <c r="K16" s="4">
        <v>350231.88356164383</v>
      </c>
      <c r="L16" s="4">
        <v>582714.88356164389</v>
      </c>
      <c r="M16" s="1" t="s">
        <v>858</v>
      </c>
    </row>
    <row r="17" spans="1:13" x14ac:dyDescent="0.4">
      <c r="A17" s="1" t="s">
        <v>367</v>
      </c>
      <c r="B17" s="1">
        <v>75</v>
      </c>
      <c r="C17" s="1">
        <v>2</v>
      </c>
      <c r="D17" s="1">
        <v>1</v>
      </c>
      <c r="E17" s="1">
        <v>44593</v>
      </c>
      <c r="F17" s="1" t="s">
        <v>467</v>
      </c>
      <c r="G17" s="1" t="s">
        <v>859</v>
      </c>
      <c r="H17" s="1" t="s">
        <v>860</v>
      </c>
      <c r="J17" s="4">
        <v>412500</v>
      </c>
      <c r="K17" s="4">
        <v>37731.88356164383</v>
      </c>
      <c r="L17" s="4">
        <v>169985.88356164389</v>
      </c>
      <c r="M17" s="1" t="s">
        <v>861</v>
      </c>
    </row>
    <row r="18" spans="1:13" x14ac:dyDescent="0.4">
      <c r="A18" s="1" t="s">
        <v>367</v>
      </c>
      <c r="B18" s="1">
        <v>76</v>
      </c>
      <c r="C18" s="1">
        <v>2</v>
      </c>
      <c r="D18" s="1">
        <v>1</v>
      </c>
      <c r="E18" s="1">
        <v>44593</v>
      </c>
      <c r="F18" s="1" t="s">
        <v>394</v>
      </c>
      <c r="H18" s="1" t="s">
        <v>399</v>
      </c>
      <c r="J18" s="4">
        <v>330</v>
      </c>
      <c r="K18" s="4">
        <v>37401.88356164383</v>
      </c>
      <c r="L18" s="4">
        <v>169655.88356164389</v>
      </c>
      <c r="M18" s="1" t="s">
        <v>861</v>
      </c>
    </row>
    <row r="19" spans="1:13" x14ac:dyDescent="0.4">
      <c r="A19" s="1" t="s">
        <v>367</v>
      </c>
      <c r="B19" s="1">
        <v>77</v>
      </c>
      <c r="C19" s="1">
        <v>2</v>
      </c>
      <c r="D19" s="1">
        <v>3</v>
      </c>
      <c r="F19" s="1" t="s">
        <v>391</v>
      </c>
      <c r="G19" s="1" t="s">
        <v>392</v>
      </c>
      <c r="H19" s="1" t="s">
        <v>857</v>
      </c>
      <c r="I19" s="4">
        <v>105700000</v>
      </c>
      <c r="K19" s="4">
        <v>105737401.88356164</v>
      </c>
      <c r="L19" s="4">
        <v>105869655.88356164</v>
      </c>
      <c r="M19" s="1" t="s">
        <v>862</v>
      </c>
    </row>
    <row r="20" spans="1:13" x14ac:dyDescent="0.4">
      <c r="A20" s="1" t="s">
        <v>367</v>
      </c>
      <c r="B20" s="1">
        <v>78</v>
      </c>
      <c r="C20" s="1">
        <v>2</v>
      </c>
      <c r="D20" s="1">
        <v>3</v>
      </c>
      <c r="E20" s="1">
        <v>44593</v>
      </c>
      <c r="F20" s="1" t="s">
        <v>394</v>
      </c>
      <c r="H20" s="1" t="s">
        <v>396</v>
      </c>
      <c r="J20" s="4">
        <v>243471</v>
      </c>
      <c r="K20" s="4">
        <v>105493930.88356164</v>
      </c>
      <c r="L20" s="4">
        <v>105626184.88356164</v>
      </c>
      <c r="M20" s="1" t="s">
        <v>862</v>
      </c>
    </row>
    <row r="21" spans="1:13" x14ac:dyDescent="0.4">
      <c r="A21" s="1" t="s">
        <v>367</v>
      </c>
      <c r="B21" s="1">
        <v>79</v>
      </c>
      <c r="C21" s="1">
        <v>2</v>
      </c>
      <c r="D21" s="1">
        <v>3</v>
      </c>
      <c r="E21" s="1">
        <v>44593</v>
      </c>
      <c r="F21" s="1" t="s">
        <v>394</v>
      </c>
      <c r="H21" s="1" t="s">
        <v>399</v>
      </c>
      <c r="J21" s="4">
        <v>440</v>
      </c>
      <c r="K21" s="4">
        <v>105493490.88356164</v>
      </c>
      <c r="L21" s="4">
        <v>105625744.88356164</v>
      </c>
      <c r="M21" s="1" t="s">
        <v>862</v>
      </c>
    </row>
    <row r="22" spans="1:13" ht="18.75" x14ac:dyDescent="0.4">
      <c r="A22" s="1" t="s">
        <v>367</v>
      </c>
      <c r="B22" s="1">
        <v>80</v>
      </c>
      <c r="C22" s="1">
        <v>2</v>
      </c>
      <c r="D22" s="1">
        <v>3</v>
      </c>
      <c r="H22" s="1" t="s">
        <v>846</v>
      </c>
      <c r="J22" s="4">
        <v>98500000</v>
      </c>
      <c r="K22" s="4">
        <v>6993490.883561641</v>
      </c>
      <c r="L22" s="4">
        <v>7125744.883561641</v>
      </c>
      <c r="M22" s="1" t="s">
        <v>863</v>
      </c>
    </row>
    <row r="23" spans="1:13" x14ac:dyDescent="0.4">
      <c r="A23" s="1" t="s">
        <v>367</v>
      </c>
      <c r="B23" s="1">
        <v>81</v>
      </c>
      <c r="C23" s="1">
        <v>2</v>
      </c>
      <c r="D23" s="1">
        <v>3</v>
      </c>
      <c r="E23" s="1">
        <v>44593</v>
      </c>
      <c r="F23" s="1" t="s">
        <v>394</v>
      </c>
      <c r="H23" s="1" t="s">
        <v>399</v>
      </c>
      <c r="J23" s="4">
        <v>880</v>
      </c>
      <c r="K23" s="4">
        <v>6992610.883561641</v>
      </c>
      <c r="L23" s="4">
        <v>7124864.883561641</v>
      </c>
      <c r="M23" s="1" t="s">
        <v>863</v>
      </c>
    </row>
    <row r="24" spans="1:13" x14ac:dyDescent="0.4">
      <c r="A24" s="1" t="s">
        <v>367</v>
      </c>
      <c r="B24" s="1">
        <v>91</v>
      </c>
      <c r="C24" s="1">
        <v>2</v>
      </c>
      <c r="D24" s="1">
        <v>7</v>
      </c>
      <c r="F24" s="1" t="s">
        <v>376</v>
      </c>
      <c r="H24" s="1" t="s">
        <v>864</v>
      </c>
      <c r="J24" s="4">
        <v>2830800</v>
      </c>
      <c r="K24" s="4">
        <v>4161810.883561641</v>
      </c>
      <c r="L24" s="4">
        <v>4998065.883561641</v>
      </c>
      <c r="M24" s="1" t="s">
        <v>865</v>
      </c>
    </row>
    <row r="25" spans="1:13" x14ac:dyDescent="0.4">
      <c r="A25" s="1" t="s">
        <v>367</v>
      </c>
      <c r="B25" s="1">
        <v>96</v>
      </c>
      <c r="C25" s="1">
        <v>2</v>
      </c>
      <c r="D25" s="1">
        <v>14</v>
      </c>
      <c r="E25" s="1">
        <v>44531</v>
      </c>
      <c r="F25" s="1" t="s">
        <v>368</v>
      </c>
      <c r="H25" s="1" t="s">
        <v>866</v>
      </c>
      <c r="J25" s="4">
        <v>861036</v>
      </c>
      <c r="K25" s="4">
        <v>3300774.883561641</v>
      </c>
      <c r="L25" s="4">
        <v>4094255.883561641</v>
      </c>
      <c r="M25" s="1" t="s">
        <v>867</v>
      </c>
    </row>
    <row r="26" spans="1:13" x14ac:dyDescent="0.4">
      <c r="A26" s="1" t="s">
        <v>367</v>
      </c>
      <c r="B26" s="1">
        <v>97</v>
      </c>
      <c r="C26" s="1">
        <v>2</v>
      </c>
      <c r="D26" s="1">
        <v>14</v>
      </c>
      <c r="H26" s="1" t="s">
        <v>868</v>
      </c>
      <c r="J26" s="4">
        <v>250000</v>
      </c>
      <c r="K26" s="4">
        <v>3050774.883561641</v>
      </c>
      <c r="L26" s="4">
        <v>3844255.883561641</v>
      </c>
      <c r="M26" s="1" t="s">
        <v>869</v>
      </c>
    </row>
    <row r="27" spans="1:13" x14ac:dyDescent="0.4">
      <c r="A27" s="1" t="s">
        <v>367</v>
      </c>
      <c r="B27" s="1">
        <v>98</v>
      </c>
      <c r="C27" s="1">
        <v>2</v>
      </c>
      <c r="D27" s="1">
        <v>18</v>
      </c>
      <c r="F27" s="1" t="s">
        <v>376</v>
      </c>
      <c r="H27" s="1" t="s">
        <v>870</v>
      </c>
      <c r="J27" s="4">
        <v>2293900</v>
      </c>
      <c r="K27" s="4">
        <v>756874.88356164098</v>
      </c>
      <c r="L27" s="4">
        <v>1550355.883561641</v>
      </c>
      <c r="M27" s="1" t="s">
        <v>871</v>
      </c>
    </row>
    <row r="28" spans="1:13" x14ac:dyDescent="0.4">
      <c r="A28" s="1" t="s">
        <v>367</v>
      </c>
      <c r="B28" s="1">
        <v>114</v>
      </c>
      <c r="C28" s="1">
        <v>2</v>
      </c>
      <c r="D28" s="1">
        <v>21</v>
      </c>
      <c r="F28" s="1" t="s">
        <v>391</v>
      </c>
      <c r="G28" s="1" t="s">
        <v>392</v>
      </c>
      <c r="H28" s="1" t="s">
        <v>857</v>
      </c>
      <c r="I28" s="4">
        <v>2300000</v>
      </c>
      <c r="K28" s="4">
        <v>3056963.883561641</v>
      </c>
      <c r="L28" s="4">
        <v>18601998.883561641</v>
      </c>
      <c r="M28" s="1" t="s">
        <v>872</v>
      </c>
    </row>
    <row r="29" spans="1:13" x14ac:dyDescent="0.4">
      <c r="A29" s="1" t="s">
        <v>367</v>
      </c>
      <c r="B29" s="1">
        <v>115</v>
      </c>
      <c r="C29" s="1">
        <v>2</v>
      </c>
      <c r="D29" s="1">
        <v>21</v>
      </c>
      <c r="E29" s="1">
        <v>44593</v>
      </c>
      <c r="F29" s="1" t="s">
        <v>394</v>
      </c>
      <c r="H29" s="1" t="s">
        <v>396</v>
      </c>
      <c r="J29" s="4">
        <v>3624</v>
      </c>
      <c r="K29" s="4">
        <v>3053339.883561641</v>
      </c>
      <c r="L29" s="4">
        <v>18598374.883561641</v>
      </c>
      <c r="M29" s="1" t="s">
        <v>872</v>
      </c>
    </row>
    <row r="30" spans="1:13" x14ac:dyDescent="0.4">
      <c r="A30" s="1" t="s">
        <v>367</v>
      </c>
      <c r="B30" s="1">
        <v>116</v>
      </c>
      <c r="C30" s="1">
        <v>2</v>
      </c>
      <c r="D30" s="1">
        <v>21</v>
      </c>
      <c r="E30" s="1">
        <v>44593</v>
      </c>
      <c r="F30" s="1" t="s">
        <v>394</v>
      </c>
      <c r="H30" s="1" t="s">
        <v>399</v>
      </c>
      <c r="J30" s="4">
        <v>440</v>
      </c>
      <c r="K30" s="4">
        <v>3052899.883561641</v>
      </c>
      <c r="L30" s="4">
        <v>18597934.883561641</v>
      </c>
      <c r="M30" s="1" t="s">
        <v>872</v>
      </c>
    </row>
    <row r="31" spans="1:13" x14ac:dyDescent="0.4">
      <c r="A31" s="1" t="s">
        <v>367</v>
      </c>
      <c r="B31" s="1">
        <v>133</v>
      </c>
      <c r="C31" s="1">
        <v>2</v>
      </c>
      <c r="D31" s="1">
        <v>28</v>
      </c>
      <c r="E31" s="1">
        <v>44562</v>
      </c>
      <c r="F31" s="1" t="s">
        <v>368</v>
      </c>
      <c r="H31" s="1" t="s">
        <v>873</v>
      </c>
      <c r="J31" s="4">
        <v>861036</v>
      </c>
      <c r="K31" s="4">
        <v>2191863.883561641</v>
      </c>
      <c r="L31" s="4">
        <v>2304026.883561641</v>
      </c>
      <c r="M31" s="1" t="s">
        <v>874</v>
      </c>
    </row>
    <row r="32" spans="1:13" x14ac:dyDescent="0.4">
      <c r="A32" s="1" t="s">
        <v>367</v>
      </c>
      <c r="B32" s="1">
        <v>135</v>
      </c>
      <c r="C32" s="1">
        <v>2</v>
      </c>
      <c r="D32" s="1">
        <v>28</v>
      </c>
      <c r="H32" s="1" t="s">
        <v>875</v>
      </c>
      <c r="J32" s="4">
        <v>180000</v>
      </c>
      <c r="K32" s="4">
        <v>2015493.883561641</v>
      </c>
      <c r="L32" s="4">
        <v>2127656.883561641</v>
      </c>
      <c r="M32" s="1" t="s">
        <v>876</v>
      </c>
    </row>
    <row r="33" spans="1:13" x14ac:dyDescent="0.4">
      <c r="A33" s="1" t="s">
        <v>367</v>
      </c>
      <c r="B33" s="1">
        <v>144</v>
      </c>
      <c r="C33" s="1">
        <v>3</v>
      </c>
      <c r="D33" s="1">
        <v>4</v>
      </c>
      <c r="F33" s="1" t="s">
        <v>391</v>
      </c>
      <c r="G33" s="1" t="s">
        <v>392</v>
      </c>
      <c r="H33" s="1" t="s">
        <v>857</v>
      </c>
      <c r="I33" s="4">
        <v>29737493</v>
      </c>
      <c r="K33" s="4">
        <v>31356766.883561641</v>
      </c>
      <c r="L33" s="4">
        <v>31529380.883561641</v>
      </c>
      <c r="M33" s="1" t="s">
        <v>877</v>
      </c>
    </row>
    <row r="34" spans="1:13" x14ac:dyDescent="0.4">
      <c r="A34" s="1" t="s">
        <v>367</v>
      </c>
      <c r="B34" s="1">
        <v>145</v>
      </c>
      <c r="C34" s="1">
        <v>3</v>
      </c>
      <c r="D34" s="1">
        <v>4</v>
      </c>
      <c r="E34" s="1">
        <v>44621</v>
      </c>
      <c r="F34" s="1" t="s">
        <v>394</v>
      </c>
      <c r="H34" s="1" t="s">
        <v>396</v>
      </c>
      <c r="J34" s="4">
        <v>33648</v>
      </c>
      <c r="K34" s="4">
        <v>31323118.883561641</v>
      </c>
      <c r="L34" s="4">
        <v>31495732.883561641</v>
      </c>
      <c r="M34" s="1" t="s">
        <v>877</v>
      </c>
    </row>
    <row r="35" spans="1:13" x14ac:dyDescent="0.4">
      <c r="A35" s="1" t="s">
        <v>367</v>
      </c>
      <c r="B35" s="1">
        <v>146</v>
      </c>
      <c r="C35" s="1">
        <v>3</v>
      </c>
      <c r="D35" s="1">
        <v>4</v>
      </c>
      <c r="F35" s="1" t="s">
        <v>391</v>
      </c>
      <c r="G35" s="1" t="s">
        <v>392</v>
      </c>
      <c r="H35" s="1" t="s">
        <v>878</v>
      </c>
      <c r="I35" s="4">
        <v>47000000</v>
      </c>
      <c r="K35" s="4">
        <v>78323118.883561641</v>
      </c>
      <c r="L35" s="4">
        <v>78495732.883561641</v>
      </c>
      <c r="M35" s="1" t="s">
        <v>877</v>
      </c>
    </row>
    <row r="36" spans="1:13" x14ac:dyDescent="0.4">
      <c r="A36" s="1" t="s">
        <v>367</v>
      </c>
      <c r="B36" s="1">
        <v>147</v>
      </c>
      <c r="C36" s="1">
        <v>3</v>
      </c>
      <c r="D36" s="1">
        <v>4</v>
      </c>
      <c r="E36" s="1">
        <v>44621</v>
      </c>
      <c r="F36" s="1" t="s">
        <v>394</v>
      </c>
      <c r="H36" s="1" t="s">
        <v>396</v>
      </c>
      <c r="J36" s="4">
        <v>113958</v>
      </c>
      <c r="K36" s="4">
        <v>78209160.883561641</v>
      </c>
      <c r="L36" s="4">
        <v>78381774.883561641</v>
      </c>
      <c r="M36" s="1" t="s">
        <v>877</v>
      </c>
    </row>
    <row r="37" spans="1:13" x14ac:dyDescent="0.4">
      <c r="A37" s="1" t="s">
        <v>367</v>
      </c>
      <c r="B37" s="1">
        <v>148</v>
      </c>
      <c r="C37" s="1">
        <v>3</v>
      </c>
      <c r="D37" s="1">
        <v>4</v>
      </c>
      <c r="E37" s="1">
        <v>44621</v>
      </c>
      <c r="F37" s="1" t="s">
        <v>394</v>
      </c>
      <c r="H37" s="1" t="s">
        <v>399</v>
      </c>
      <c r="J37" s="4">
        <v>440</v>
      </c>
      <c r="K37" s="4">
        <v>78208720.883561641</v>
      </c>
      <c r="L37" s="4">
        <v>78381334.883561641</v>
      </c>
      <c r="M37" s="1" t="s">
        <v>877</v>
      </c>
    </row>
    <row r="38" spans="1:13" x14ac:dyDescent="0.4">
      <c r="A38" s="1" t="s">
        <v>367</v>
      </c>
      <c r="B38" s="1">
        <v>149</v>
      </c>
      <c r="C38" s="1">
        <v>3</v>
      </c>
      <c r="D38" s="1">
        <v>4</v>
      </c>
      <c r="H38" s="1" t="s">
        <v>402</v>
      </c>
      <c r="J38" s="4">
        <v>74500000</v>
      </c>
      <c r="K38" s="4">
        <v>3708720.883561641</v>
      </c>
      <c r="L38" s="4">
        <v>3881334.883561641</v>
      </c>
      <c r="M38" s="1" t="s">
        <v>879</v>
      </c>
    </row>
    <row r="39" spans="1:13" x14ac:dyDescent="0.4">
      <c r="A39" s="1" t="s">
        <v>367</v>
      </c>
      <c r="B39" s="1">
        <v>150</v>
      </c>
      <c r="C39" s="1">
        <v>3</v>
      </c>
      <c r="D39" s="1">
        <v>4</v>
      </c>
      <c r="E39" s="1">
        <v>44621</v>
      </c>
      <c r="F39" s="1" t="s">
        <v>394</v>
      </c>
      <c r="H39" s="1" t="s">
        <v>399</v>
      </c>
      <c r="J39" s="4">
        <v>880</v>
      </c>
      <c r="K39" s="4">
        <v>3707840.883561641</v>
      </c>
      <c r="L39" s="4">
        <v>3880454.883561641</v>
      </c>
      <c r="M39" s="1" t="s">
        <v>879</v>
      </c>
    </row>
    <row r="40" spans="1:13" x14ac:dyDescent="0.4">
      <c r="A40" s="1" t="s">
        <v>367</v>
      </c>
      <c r="B40" s="1">
        <v>159</v>
      </c>
      <c r="C40" s="1">
        <v>3</v>
      </c>
      <c r="D40" s="1">
        <v>7</v>
      </c>
      <c r="F40" s="1" t="s">
        <v>376</v>
      </c>
      <c r="H40" s="1" t="s">
        <v>880</v>
      </c>
      <c r="J40" s="4">
        <v>3138000</v>
      </c>
      <c r="K40" s="4">
        <v>469840.88356164098</v>
      </c>
      <c r="L40" s="4">
        <v>3372950.883561641</v>
      </c>
      <c r="M40" s="1" t="s">
        <v>881</v>
      </c>
    </row>
    <row r="41" spans="1:13" x14ac:dyDescent="0.4">
      <c r="A41" s="1" t="s">
        <v>367</v>
      </c>
      <c r="B41" s="1">
        <v>181</v>
      </c>
      <c r="C41" s="1">
        <v>3</v>
      </c>
      <c r="D41" s="1">
        <v>24</v>
      </c>
      <c r="F41" s="1" t="s">
        <v>391</v>
      </c>
      <c r="G41" s="1" t="s">
        <v>392</v>
      </c>
      <c r="H41" s="1" t="s">
        <v>878</v>
      </c>
      <c r="I41" s="4">
        <v>1000000</v>
      </c>
      <c r="K41" s="4">
        <v>4369840.883561641</v>
      </c>
      <c r="L41" s="4">
        <v>4597026.883561641</v>
      </c>
      <c r="M41" s="1" t="s">
        <v>882</v>
      </c>
    </row>
    <row r="42" spans="1:13" x14ac:dyDescent="0.4">
      <c r="A42" s="1" t="s">
        <v>367</v>
      </c>
      <c r="B42" s="1">
        <v>182</v>
      </c>
      <c r="C42" s="1">
        <v>3</v>
      </c>
      <c r="D42" s="1">
        <v>24</v>
      </c>
      <c r="E42" s="1">
        <v>44621</v>
      </c>
      <c r="F42" s="1" t="s">
        <v>394</v>
      </c>
      <c r="H42" s="1" t="s">
        <v>396</v>
      </c>
      <c r="J42" s="4">
        <v>1616</v>
      </c>
      <c r="K42" s="4">
        <v>4368224.883561641</v>
      </c>
      <c r="L42" s="4">
        <v>4595410.883561641</v>
      </c>
      <c r="M42" s="1" t="s">
        <v>882</v>
      </c>
    </row>
    <row r="43" spans="1:13" x14ac:dyDescent="0.4">
      <c r="A43" s="1" t="s">
        <v>367</v>
      </c>
      <c r="B43" s="1">
        <v>183</v>
      </c>
      <c r="C43" s="1">
        <v>3</v>
      </c>
      <c r="D43" s="1">
        <v>24</v>
      </c>
      <c r="E43" s="1">
        <v>44621</v>
      </c>
      <c r="F43" s="1" t="s">
        <v>394</v>
      </c>
      <c r="H43" s="1" t="s">
        <v>399</v>
      </c>
      <c r="J43" s="4">
        <v>440</v>
      </c>
      <c r="K43" s="4">
        <v>4367784.883561641</v>
      </c>
      <c r="L43" s="4">
        <v>4594970.883561641</v>
      </c>
      <c r="M43" s="1" t="s">
        <v>882</v>
      </c>
    </row>
    <row r="44" spans="1:13" x14ac:dyDescent="0.4">
      <c r="A44" s="1" t="s">
        <v>367</v>
      </c>
      <c r="B44" s="1">
        <v>184</v>
      </c>
      <c r="C44" s="1">
        <v>3</v>
      </c>
      <c r="D44" s="1">
        <v>25</v>
      </c>
      <c r="F44" s="1" t="s">
        <v>376</v>
      </c>
      <c r="H44" s="1" t="s">
        <v>883</v>
      </c>
      <c r="J44" s="4">
        <v>3742100</v>
      </c>
      <c r="K44" s="4">
        <v>625684.88356164098</v>
      </c>
      <c r="L44" s="4">
        <v>852870.88356164098</v>
      </c>
      <c r="M44" s="1" t="s">
        <v>884</v>
      </c>
    </row>
    <row r="45" spans="1:13" x14ac:dyDescent="0.4">
      <c r="A45" s="1" t="s">
        <v>367</v>
      </c>
      <c r="B45" s="1">
        <v>185</v>
      </c>
      <c r="C45" s="1">
        <v>3</v>
      </c>
      <c r="D45" s="1">
        <v>25</v>
      </c>
      <c r="E45" s="1">
        <v>44621</v>
      </c>
      <c r="H45" s="1" t="s">
        <v>885</v>
      </c>
      <c r="I45" s="4">
        <v>10129476</v>
      </c>
      <c r="K45" s="4">
        <v>10755160.883561641</v>
      </c>
      <c r="L45" s="4">
        <v>10982346.883561641</v>
      </c>
      <c r="M45" s="1" t="s">
        <v>886</v>
      </c>
    </row>
    <row r="46" spans="1:13" x14ac:dyDescent="0.4">
      <c r="A46" s="1" t="s">
        <v>367</v>
      </c>
      <c r="B46" s="1">
        <v>190</v>
      </c>
      <c r="C46" s="1">
        <v>3</v>
      </c>
      <c r="D46" s="1">
        <v>30</v>
      </c>
      <c r="F46" s="1" t="s">
        <v>391</v>
      </c>
      <c r="G46" s="1" t="s">
        <v>392</v>
      </c>
      <c r="H46" s="1" t="s">
        <v>878</v>
      </c>
      <c r="I46" s="4">
        <v>14276355</v>
      </c>
      <c r="K46" s="4">
        <v>25031515.883561641</v>
      </c>
      <c r="L46" s="4">
        <v>25199533.883561641</v>
      </c>
      <c r="M46" s="1" t="s">
        <v>887</v>
      </c>
    </row>
    <row r="47" spans="1:13" x14ac:dyDescent="0.4">
      <c r="A47" s="1" t="s">
        <v>367</v>
      </c>
      <c r="B47" s="1">
        <v>191</v>
      </c>
      <c r="C47" s="1">
        <v>3</v>
      </c>
      <c r="D47" s="1">
        <v>30</v>
      </c>
      <c r="E47" s="1">
        <v>44621</v>
      </c>
      <c r="F47" s="1" t="s">
        <v>394</v>
      </c>
      <c r="H47" s="1" t="s">
        <v>396</v>
      </c>
      <c r="J47" s="4">
        <v>19615</v>
      </c>
      <c r="K47" s="4">
        <v>25011900.883561641</v>
      </c>
      <c r="L47" s="4">
        <v>25179918.883561641</v>
      </c>
      <c r="M47" s="1" t="s">
        <v>887</v>
      </c>
    </row>
    <row r="48" spans="1:13" x14ac:dyDescent="0.4">
      <c r="A48" s="1" t="s">
        <v>367</v>
      </c>
      <c r="B48" s="1">
        <v>192</v>
      </c>
      <c r="C48" s="1">
        <v>3</v>
      </c>
      <c r="D48" s="1">
        <v>30</v>
      </c>
      <c r="F48" s="1" t="s">
        <v>391</v>
      </c>
      <c r="G48" s="1" t="s">
        <v>392</v>
      </c>
      <c r="H48" s="1" t="s">
        <v>888</v>
      </c>
      <c r="I48" s="4">
        <v>54000000</v>
      </c>
      <c r="K48" s="4">
        <v>79011900.883561641</v>
      </c>
      <c r="L48" s="4">
        <v>79179918.883561641</v>
      </c>
      <c r="M48" s="1" t="s">
        <v>887</v>
      </c>
    </row>
    <row r="49" spans="1:13" x14ac:dyDescent="0.4">
      <c r="A49" s="1" t="s">
        <v>367</v>
      </c>
      <c r="B49" s="1">
        <v>193</v>
      </c>
      <c r="C49" s="1">
        <v>3</v>
      </c>
      <c r="D49" s="1">
        <v>30</v>
      </c>
      <c r="E49" s="1">
        <v>44621</v>
      </c>
      <c r="F49" s="1" t="s">
        <v>394</v>
      </c>
      <c r="H49" s="1" t="s">
        <v>396</v>
      </c>
      <c r="J49" s="4">
        <v>137478</v>
      </c>
      <c r="K49" s="4">
        <v>78874422.883561641</v>
      </c>
      <c r="L49" s="4">
        <v>79042440.883561641</v>
      </c>
      <c r="M49" s="1" t="s">
        <v>887</v>
      </c>
    </row>
    <row r="50" spans="1:13" x14ac:dyDescent="0.4">
      <c r="A50" s="1" t="s">
        <v>367</v>
      </c>
      <c r="B50" s="1">
        <v>194</v>
      </c>
      <c r="C50" s="1">
        <v>3</v>
      </c>
      <c r="D50" s="1">
        <v>30</v>
      </c>
      <c r="E50" s="1">
        <v>44621</v>
      </c>
      <c r="F50" s="1" t="s">
        <v>394</v>
      </c>
      <c r="H50" s="1" t="s">
        <v>399</v>
      </c>
      <c r="J50" s="4">
        <v>440</v>
      </c>
      <c r="K50" s="4">
        <v>78873982.883561641</v>
      </c>
      <c r="L50" s="4">
        <v>79042000.883561641</v>
      </c>
      <c r="M50" s="1" t="s">
        <v>887</v>
      </c>
    </row>
    <row r="51" spans="1:13" x14ac:dyDescent="0.4">
      <c r="A51" s="1" t="s">
        <v>367</v>
      </c>
      <c r="B51" s="1">
        <v>195</v>
      </c>
      <c r="C51" s="1">
        <v>3</v>
      </c>
      <c r="D51" s="1">
        <v>30</v>
      </c>
      <c r="H51" s="1" t="s">
        <v>402</v>
      </c>
      <c r="J51" s="4">
        <v>67000000</v>
      </c>
      <c r="K51" s="4">
        <v>11873982.883561641</v>
      </c>
      <c r="L51" s="4">
        <v>12042000.883561641</v>
      </c>
      <c r="M51" s="1" t="s">
        <v>889</v>
      </c>
    </row>
    <row r="52" spans="1:13" x14ac:dyDescent="0.4">
      <c r="A52" s="1" t="s">
        <v>367</v>
      </c>
      <c r="B52" s="1">
        <v>196</v>
      </c>
      <c r="C52" s="1">
        <v>3</v>
      </c>
      <c r="D52" s="1">
        <v>30</v>
      </c>
      <c r="E52" s="1">
        <v>44621</v>
      </c>
      <c r="F52" s="1" t="s">
        <v>394</v>
      </c>
      <c r="H52" s="1" t="s">
        <v>399</v>
      </c>
      <c r="J52" s="4">
        <v>880</v>
      </c>
      <c r="K52" s="4">
        <v>11873102.883561641</v>
      </c>
      <c r="L52" s="4">
        <v>12041120.883561641</v>
      </c>
      <c r="M52" s="1" t="s">
        <v>889</v>
      </c>
    </row>
    <row r="53" spans="1:13" x14ac:dyDescent="0.4">
      <c r="A53" s="1" t="s">
        <v>367</v>
      </c>
      <c r="B53" s="1">
        <v>218</v>
      </c>
      <c r="C53" s="1">
        <v>3</v>
      </c>
      <c r="D53" s="1">
        <v>31</v>
      </c>
      <c r="E53" s="1">
        <v>44593</v>
      </c>
      <c r="F53" s="1" t="s">
        <v>368</v>
      </c>
      <c r="H53" s="1" t="s">
        <v>890</v>
      </c>
      <c r="J53" s="4">
        <v>861036</v>
      </c>
      <c r="K53" s="4">
        <v>11012066.883561641</v>
      </c>
      <c r="L53" s="4">
        <v>64862892.883561641</v>
      </c>
      <c r="M53" s="1" t="s">
        <v>891</v>
      </c>
    </row>
    <row r="54" spans="1:13" x14ac:dyDescent="0.4">
      <c r="A54" s="1" t="s">
        <v>367</v>
      </c>
      <c r="B54" s="1">
        <v>158</v>
      </c>
      <c r="C54" s="1">
        <v>3</v>
      </c>
      <c r="D54" s="1">
        <v>7</v>
      </c>
      <c r="E54" s="1">
        <v>44621</v>
      </c>
      <c r="H54" s="1" t="s">
        <v>892</v>
      </c>
      <c r="J54" s="4">
        <v>100000</v>
      </c>
      <c r="K54" s="4">
        <v>3607840.883561641</v>
      </c>
      <c r="L54" s="4">
        <v>6510950.883561641</v>
      </c>
      <c r="M54" s="1" t="s">
        <v>893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CBA1-26B0-4CB9-9B0A-CE82B3D5F1DE}">
  <sheetPr codeName="Sheet7"/>
  <dimension ref="A1:C32"/>
  <sheetViews>
    <sheetView workbookViewId="0">
      <selection activeCell="C15" sqref="C15"/>
    </sheetView>
  </sheetViews>
  <sheetFormatPr defaultRowHeight="18.75" x14ac:dyDescent="0.4"/>
  <cols>
    <col min="2" max="2" width="40.125" bestFit="1" customWidth="1"/>
    <col min="3" max="3" width="27.625" bestFit="1" customWidth="1"/>
  </cols>
  <sheetData>
    <row r="1" spans="1:3" x14ac:dyDescent="0.4">
      <c r="C1" s="40" t="s">
        <v>894</v>
      </c>
    </row>
    <row r="2" spans="1:3" x14ac:dyDescent="0.4">
      <c r="A2" s="39"/>
      <c r="B2" s="39" t="s">
        <v>895</v>
      </c>
      <c r="C2" s="39"/>
    </row>
    <row r="3" spans="1:3" x14ac:dyDescent="0.4">
      <c r="A3">
        <v>1</v>
      </c>
      <c r="B3" t="s">
        <v>896</v>
      </c>
      <c r="C3" s="40" t="s">
        <v>897</v>
      </c>
    </row>
    <row r="4" spans="1:3" x14ac:dyDescent="0.4">
      <c r="A4">
        <v>2</v>
      </c>
      <c r="B4" t="s">
        <v>898</v>
      </c>
      <c r="C4" s="40" t="s">
        <v>899</v>
      </c>
    </row>
    <row r="5" spans="1:3" x14ac:dyDescent="0.4">
      <c r="A5">
        <v>3</v>
      </c>
      <c r="B5" t="s">
        <v>900</v>
      </c>
      <c r="C5" s="40" t="s">
        <v>901</v>
      </c>
    </row>
    <row r="6" spans="1:3" x14ac:dyDescent="0.4">
      <c r="A6">
        <v>4</v>
      </c>
      <c r="B6" t="s">
        <v>902</v>
      </c>
      <c r="C6" s="40" t="s">
        <v>903</v>
      </c>
    </row>
    <row r="7" spans="1:3" x14ac:dyDescent="0.4">
      <c r="A7">
        <v>5</v>
      </c>
      <c r="B7" t="s">
        <v>904</v>
      </c>
      <c r="C7" s="40" t="s">
        <v>905</v>
      </c>
    </row>
    <row r="8" spans="1:3" x14ac:dyDescent="0.4">
      <c r="A8">
        <v>6</v>
      </c>
      <c r="B8" t="s">
        <v>906</v>
      </c>
      <c r="C8" s="40" t="s">
        <v>907</v>
      </c>
    </row>
    <row r="9" spans="1:3" x14ac:dyDescent="0.4">
      <c r="A9">
        <v>7</v>
      </c>
      <c r="B9" t="s">
        <v>908</v>
      </c>
      <c r="C9" s="40" t="s">
        <v>907</v>
      </c>
    </row>
    <row r="10" spans="1:3" x14ac:dyDescent="0.4">
      <c r="A10">
        <v>8</v>
      </c>
      <c r="B10" t="s">
        <v>909</v>
      </c>
      <c r="C10" s="40" t="s">
        <v>910</v>
      </c>
    </row>
    <row r="11" spans="1:3" x14ac:dyDescent="0.4">
      <c r="A11" s="39"/>
      <c r="B11" s="39" t="s">
        <v>911</v>
      </c>
      <c r="C11" s="39"/>
    </row>
    <row r="12" spans="1:3" x14ac:dyDescent="0.4">
      <c r="C12" s="40" t="s">
        <v>912</v>
      </c>
    </row>
    <row r="13" spans="1:3" x14ac:dyDescent="0.4">
      <c r="C13" s="40" t="s">
        <v>913</v>
      </c>
    </row>
    <row r="14" spans="1:3" x14ac:dyDescent="0.4">
      <c r="C14" s="40" t="s">
        <v>914</v>
      </c>
    </row>
    <row r="15" spans="1:3" x14ac:dyDescent="0.4">
      <c r="C15" s="40" t="s">
        <v>915</v>
      </c>
    </row>
    <row r="16" spans="1:3" x14ac:dyDescent="0.4">
      <c r="C16" s="50"/>
    </row>
    <row r="17" spans="2:3" x14ac:dyDescent="0.4">
      <c r="B17" t="s">
        <v>916</v>
      </c>
    </row>
    <row r="18" spans="2:3" x14ac:dyDescent="0.4">
      <c r="B18" t="s">
        <v>917</v>
      </c>
    </row>
    <row r="19" spans="2:3" x14ac:dyDescent="0.4">
      <c r="B19" t="s">
        <v>918</v>
      </c>
    </row>
    <row r="32" spans="2:3" x14ac:dyDescent="0.4">
      <c r="C32">
        <v>135200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68BF6-9978-4AD5-B13A-E319D47E1D14}">
  <sheetPr codeName="Sheet12"/>
  <dimension ref="A1:Q47"/>
  <sheetViews>
    <sheetView zoomScaleNormal="100" workbookViewId="0">
      <pane ySplit="3" topLeftCell="A27" activePane="bottomLeft" state="frozen"/>
      <selection pane="bottomLeft" activeCell="J54" sqref="J54"/>
    </sheetView>
  </sheetViews>
  <sheetFormatPr defaultColWidth="8.75" defaultRowHeight="13.5" x14ac:dyDescent="0.4"/>
  <cols>
    <col min="1" max="1" width="16.5" style="1" customWidth="1"/>
    <col min="2" max="2" width="21.375" style="2" customWidth="1"/>
    <col min="3" max="4" width="10.75" style="1" customWidth="1"/>
    <col min="5" max="5" width="12.5" style="1" bestFit="1" customWidth="1"/>
    <col min="6" max="6" width="13.375" style="41" bestFit="1" customWidth="1"/>
    <col min="7" max="7" width="11.125" style="1" bestFit="1" customWidth="1"/>
    <col min="8" max="8" width="11.625" style="1" bestFit="1" customWidth="1"/>
    <col min="9" max="9" width="7.5" style="1" customWidth="1"/>
    <col min="10" max="11" width="11.5" style="1" customWidth="1"/>
    <col min="12" max="12" width="9.375" style="1" customWidth="1"/>
    <col min="13" max="13" width="8.875" style="1" customWidth="1"/>
    <col min="14" max="16" width="8.25" style="1" customWidth="1"/>
    <col min="17" max="17" width="10.5" style="1" bestFit="1" customWidth="1"/>
    <col min="18" max="19" width="4.25" style="1" customWidth="1"/>
    <col min="20" max="16384" width="8.75" style="1"/>
  </cols>
  <sheetData>
    <row r="1" spans="1:17" x14ac:dyDescent="0.4">
      <c r="A1" s="1" t="s">
        <v>919</v>
      </c>
    </row>
    <row r="2" spans="1:17" x14ac:dyDescent="0.4">
      <c r="A2" s="116" t="s">
        <v>920</v>
      </c>
      <c r="B2" s="116"/>
      <c r="C2" s="116"/>
      <c r="D2" s="116"/>
      <c r="E2" s="116"/>
      <c r="F2" s="116"/>
      <c r="G2" s="116"/>
      <c r="H2" s="116"/>
      <c r="I2" s="116"/>
      <c r="J2" s="116" t="s">
        <v>921</v>
      </c>
      <c r="K2" s="116"/>
      <c r="L2" s="116"/>
      <c r="M2" s="116"/>
      <c r="N2" s="116" t="s">
        <v>922</v>
      </c>
      <c r="O2" s="116"/>
      <c r="P2" s="116"/>
      <c r="Q2" s="116"/>
    </row>
    <row r="3" spans="1:17" x14ac:dyDescent="0.4">
      <c r="A3" s="21" t="s">
        <v>923</v>
      </c>
      <c r="B3" s="52" t="s">
        <v>924</v>
      </c>
      <c r="C3" s="21" t="s">
        <v>925</v>
      </c>
      <c r="D3" s="21" t="s">
        <v>926</v>
      </c>
      <c r="E3" s="21" t="s">
        <v>927</v>
      </c>
      <c r="F3" s="42" t="s">
        <v>928</v>
      </c>
      <c r="G3" s="21" t="s">
        <v>929</v>
      </c>
      <c r="H3" s="21" t="s">
        <v>930</v>
      </c>
      <c r="I3" s="21" t="s">
        <v>931</v>
      </c>
      <c r="J3" s="21" t="s">
        <v>932</v>
      </c>
      <c r="K3" s="21" t="s">
        <v>933</v>
      </c>
      <c r="L3" s="21" t="s">
        <v>934</v>
      </c>
      <c r="M3" s="21" t="s">
        <v>935</v>
      </c>
      <c r="N3" s="20" t="s">
        <v>936</v>
      </c>
      <c r="O3" s="20" t="s">
        <v>937</v>
      </c>
      <c r="P3" s="20" t="s">
        <v>938</v>
      </c>
      <c r="Q3" s="19" t="s">
        <v>939</v>
      </c>
    </row>
    <row r="4" spans="1:17" x14ac:dyDescent="0.4">
      <c r="A4" s="11">
        <v>44561</v>
      </c>
      <c r="B4" s="53"/>
      <c r="C4" s="16">
        <v>44578</v>
      </c>
      <c r="D4" s="16">
        <v>44651</v>
      </c>
      <c r="E4" s="16">
        <v>44643</v>
      </c>
      <c r="F4" s="43">
        <v>138047493</v>
      </c>
      <c r="G4" s="10">
        <v>44562</v>
      </c>
      <c r="H4" s="10">
        <v>44651</v>
      </c>
      <c r="I4" s="9">
        <f t="shared" ref="I4:I33" si="0">H4-G4+1</f>
        <v>90</v>
      </c>
      <c r="J4" s="8"/>
      <c r="K4" s="15">
        <f>32037493-2300000</f>
        <v>29737493</v>
      </c>
      <c r="L4" s="14"/>
      <c r="M4" s="7"/>
      <c r="N4" s="6"/>
      <c r="O4" s="6"/>
      <c r="P4" s="13"/>
      <c r="Q4" s="18"/>
    </row>
    <row r="5" spans="1:17" x14ac:dyDescent="0.4">
      <c r="A5" s="11"/>
      <c r="B5" s="53"/>
      <c r="C5" s="16"/>
      <c r="D5" s="16"/>
      <c r="E5" s="16"/>
      <c r="F5" s="43"/>
      <c r="G5" s="10">
        <v>44562</v>
      </c>
      <c r="H5" s="10">
        <v>44651</v>
      </c>
      <c r="I5" s="9">
        <f t="shared" si="0"/>
        <v>90</v>
      </c>
      <c r="J5" s="8">
        <f>K4</f>
        <v>29737493</v>
      </c>
      <c r="K5" s="15">
        <f>K4-J5</f>
        <v>0</v>
      </c>
      <c r="L5" s="17">
        <v>44624</v>
      </c>
      <c r="M5" s="7">
        <f t="shared" ref="M5:M35" si="1">IF(L5="","",G5+I5-L5)</f>
        <v>28</v>
      </c>
      <c r="N5" s="6">
        <f t="shared" ref="N5:N11" si="2">IF(J5="","",J5*1.475%*M5/365)</f>
        <v>33648.177010958905</v>
      </c>
      <c r="O5" s="6">
        <v>440</v>
      </c>
      <c r="P5" s="13">
        <v>880</v>
      </c>
      <c r="Q5" s="12">
        <f t="shared" ref="Q5:Q13" si="3">SUM(N5:P5)</f>
        <v>34968.177010958905</v>
      </c>
    </row>
    <row r="6" spans="1:17" x14ac:dyDescent="0.4">
      <c r="A6" s="11">
        <v>44592</v>
      </c>
      <c r="B6" s="53"/>
      <c r="C6" s="16">
        <v>44607</v>
      </c>
      <c r="D6" s="16">
        <v>44683</v>
      </c>
      <c r="E6" s="16">
        <v>44672</v>
      </c>
      <c r="F6" s="43">
        <v>62276355</v>
      </c>
      <c r="G6" s="10">
        <v>44593</v>
      </c>
      <c r="H6" s="10">
        <v>44683</v>
      </c>
      <c r="I6" s="9">
        <f t="shared" si="0"/>
        <v>91</v>
      </c>
      <c r="J6" s="8">
        <v>47000000</v>
      </c>
      <c r="K6" s="15">
        <f>F6-J6</f>
        <v>15276355</v>
      </c>
      <c r="L6" s="17">
        <v>44624</v>
      </c>
      <c r="M6" s="7">
        <f t="shared" si="1"/>
        <v>60</v>
      </c>
      <c r="N6" s="6">
        <f t="shared" si="2"/>
        <v>113958.90410958904</v>
      </c>
      <c r="O6" s="6"/>
      <c r="P6" s="13"/>
      <c r="Q6" s="12">
        <f t="shared" si="3"/>
        <v>113958.90410958904</v>
      </c>
    </row>
    <row r="7" spans="1:17" x14ac:dyDescent="0.4">
      <c r="A7" s="11"/>
      <c r="B7" s="53"/>
      <c r="C7" s="16"/>
      <c r="D7" s="16"/>
      <c r="E7" s="16"/>
      <c r="F7" s="43"/>
      <c r="G7" s="10">
        <v>44593</v>
      </c>
      <c r="H7" s="10">
        <v>44683</v>
      </c>
      <c r="I7" s="9">
        <f t="shared" si="0"/>
        <v>91</v>
      </c>
      <c r="J7" s="8">
        <v>1000000</v>
      </c>
      <c r="K7" s="15">
        <f>K6-J7</f>
        <v>14276355</v>
      </c>
      <c r="L7" s="17">
        <v>44644</v>
      </c>
      <c r="M7" s="7">
        <f t="shared" si="1"/>
        <v>40</v>
      </c>
      <c r="N7" s="6">
        <f t="shared" si="2"/>
        <v>1616.4383561643838</v>
      </c>
      <c r="O7" s="6">
        <v>440</v>
      </c>
      <c r="P7" s="13">
        <v>880</v>
      </c>
      <c r="Q7" s="12">
        <f t="shared" si="3"/>
        <v>2936.4383561643835</v>
      </c>
    </row>
    <row r="8" spans="1:17" x14ac:dyDescent="0.4">
      <c r="A8" s="11"/>
      <c r="B8" s="53"/>
      <c r="C8" s="16"/>
      <c r="D8" s="16"/>
      <c r="E8" s="16"/>
      <c r="F8" s="43"/>
      <c r="G8" s="10">
        <v>44593</v>
      </c>
      <c r="H8" s="10">
        <v>44683</v>
      </c>
      <c r="I8" s="9">
        <f t="shared" si="0"/>
        <v>91</v>
      </c>
      <c r="J8" s="8">
        <v>14276355</v>
      </c>
      <c r="K8" s="15">
        <f>K7-J8</f>
        <v>0</v>
      </c>
      <c r="L8" s="17">
        <v>44650</v>
      </c>
      <c r="M8" s="7">
        <f t="shared" si="1"/>
        <v>34</v>
      </c>
      <c r="N8" s="6">
        <f t="shared" si="2"/>
        <v>19615.320636986304</v>
      </c>
      <c r="O8" s="6"/>
      <c r="P8" s="13"/>
      <c r="Q8" s="12">
        <f t="shared" si="3"/>
        <v>19615.320636986304</v>
      </c>
    </row>
    <row r="9" spans="1:17" x14ac:dyDescent="0.4">
      <c r="A9" s="11">
        <v>44620</v>
      </c>
      <c r="B9" s="53" t="s">
        <v>940</v>
      </c>
      <c r="C9" s="16">
        <v>44635</v>
      </c>
      <c r="D9" s="16">
        <v>44712</v>
      </c>
      <c r="E9" s="16">
        <v>44704</v>
      </c>
      <c r="F9" s="43">
        <v>62430631</v>
      </c>
      <c r="G9" s="10">
        <v>44621</v>
      </c>
      <c r="H9" s="10">
        <v>44712</v>
      </c>
      <c r="I9" s="9">
        <f t="shared" si="0"/>
        <v>92</v>
      </c>
      <c r="J9" s="8">
        <v>54000000</v>
      </c>
      <c r="K9" s="15">
        <f>F9-J9</f>
        <v>8430631</v>
      </c>
      <c r="L9" s="17">
        <v>44650</v>
      </c>
      <c r="M9" s="7">
        <f t="shared" si="1"/>
        <v>63</v>
      </c>
      <c r="N9" s="6">
        <f t="shared" si="2"/>
        <v>137478.08219178082</v>
      </c>
      <c r="O9" s="6">
        <v>440</v>
      </c>
      <c r="P9" s="13">
        <v>880</v>
      </c>
      <c r="Q9" s="12">
        <f t="shared" si="3"/>
        <v>138798.08219178082</v>
      </c>
    </row>
    <row r="10" spans="1:17" x14ac:dyDescent="0.4">
      <c r="A10" s="11"/>
      <c r="B10" s="53"/>
      <c r="C10" s="16"/>
      <c r="D10" s="16"/>
      <c r="E10" s="16"/>
      <c r="F10" s="43"/>
      <c r="G10" s="10">
        <v>44621</v>
      </c>
      <c r="H10" s="10">
        <v>44712</v>
      </c>
      <c r="I10" s="9">
        <f t="shared" si="0"/>
        <v>92</v>
      </c>
      <c r="J10" s="8">
        <v>8430631</v>
      </c>
      <c r="K10" s="15">
        <f>K9-J10</f>
        <v>0</v>
      </c>
      <c r="L10" s="17">
        <v>44679</v>
      </c>
      <c r="M10" s="7">
        <f t="shared" si="1"/>
        <v>34</v>
      </c>
      <c r="N10" s="6">
        <f t="shared" si="2"/>
        <v>11583.456017808221</v>
      </c>
      <c r="O10" s="6"/>
      <c r="P10" s="13"/>
      <c r="Q10" s="12">
        <f t="shared" si="3"/>
        <v>11583.456017808221</v>
      </c>
    </row>
    <row r="11" spans="1:17" x14ac:dyDescent="0.4">
      <c r="A11" s="11">
        <v>44651</v>
      </c>
      <c r="B11" s="53" t="s">
        <v>941</v>
      </c>
      <c r="C11" s="16">
        <v>44666</v>
      </c>
      <c r="D11" s="16">
        <v>44742</v>
      </c>
      <c r="E11" s="16">
        <v>44734</v>
      </c>
      <c r="F11" s="44">
        <v>36145899</v>
      </c>
      <c r="G11" s="10">
        <v>44652</v>
      </c>
      <c r="H11" s="10">
        <v>44742</v>
      </c>
      <c r="I11" s="9">
        <f t="shared" si="0"/>
        <v>91</v>
      </c>
      <c r="J11" s="8">
        <v>36145899</v>
      </c>
      <c r="K11" s="15">
        <f>F11-J11</f>
        <v>0</v>
      </c>
      <c r="L11" s="17">
        <v>44679</v>
      </c>
      <c r="M11" s="7">
        <f t="shared" si="1"/>
        <v>64</v>
      </c>
      <c r="N11" s="6">
        <f t="shared" si="2"/>
        <v>93484.18809863014</v>
      </c>
      <c r="O11" s="6">
        <v>440</v>
      </c>
      <c r="P11" s="13">
        <v>880</v>
      </c>
      <c r="Q11" s="12">
        <f t="shared" si="3"/>
        <v>94804.18809863014</v>
      </c>
    </row>
    <row r="12" spans="1:17" x14ac:dyDescent="0.4">
      <c r="A12" s="11">
        <v>44681</v>
      </c>
      <c r="B12" s="53" t="s">
        <v>942</v>
      </c>
      <c r="C12" s="17">
        <v>44697</v>
      </c>
      <c r="D12" s="17">
        <v>44774</v>
      </c>
      <c r="E12" s="17">
        <v>44764</v>
      </c>
      <c r="F12" s="44">
        <v>88031603</v>
      </c>
      <c r="G12" s="10">
        <v>44682</v>
      </c>
      <c r="H12" s="10">
        <v>44774</v>
      </c>
      <c r="I12" s="9">
        <f>H12-G12+1</f>
        <v>93</v>
      </c>
      <c r="J12" s="8">
        <v>7000000</v>
      </c>
      <c r="K12" s="15">
        <f>F12-J12</f>
        <v>81031603</v>
      </c>
      <c r="L12" s="17">
        <v>44701</v>
      </c>
      <c r="M12" s="7">
        <f t="shared" ref="M12:M19" si="4">IF(L12="","",G12+I12-L12)</f>
        <v>74</v>
      </c>
      <c r="N12" s="6">
        <f t="shared" ref="N12:N22" si="5">ROUNDDOWN(IF(J12="","",J12*1.475%*M12/365),0)</f>
        <v>20932</v>
      </c>
      <c r="O12" s="6">
        <v>440</v>
      </c>
      <c r="P12" s="13">
        <v>330</v>
      </c>
      <c r="Q12" s="12">
        <f t="shared" si="3"/>
        <v>21702</v>
      </c>
    </row>
    <row r="13" spans="1:17" x14ac:dyDescent="0.4">
      <c r="A13" s="11"/>
      <c r="B13" s="53"/>
      <c r="C13" s="17"/>
      <c r="D13" s="17"/>
      <c r="E13" s="17"/>
      <c r="F13" s="44"/>
      <c r="G13" s="10">
        <v>44682</v>
      </c>
      <c r="H13" s="10">
        <v>44774</v>
      </c>
      <c r="I13" s="9">
        <f>H13-G13+1</f>
        <v>93</v>
      </c>
      <c r="J13" s="8">
        <v>73000000</v>
      </c>
      <c r="K13" s="15">
        <f>K12-J13</f>
        <v>8031603</v>
      </c>
      <c r="L13" s="17">
        <v>44714</v>
      </c>
      <c r="M13" s="7">
        <f t="shared" si="4"/>
        <v>61</v>
      </c>
      <c r="N13" s="6">
        <f t="shared" si="5"/>
        <v>179950</v>
      </c>
      <c r="O13" s="6">
        <v>440</v>
      </c>
      <c r="P13" s="13">
        <v>880</v>
      </c>
      <c r="Q13" s="12">
        <f t="shared" si="3"/>
        <v>181270</v>
      </c>
    </row>
    <row r="14" spans="1:17" x14ac:dyDescent="0.4">
      <c r="A14" s="11"/>
      <c r="B14" s="53"/>
      <c r="C14" s="17"/>
      <c r="D14" s="17"/>
      <c r="E14" s="17"/>
      <c r="F14" s="44"/>
      <c r="G14" s="10">
        <v>44682</v>
      </c>
      <c r="H14" s="10">
        <v>44774</v>
      </c>
      <c r="I14" s="9">
        <f>H14-G14+1</f>
        <v>93</v>
      </c>
      <c r="J14" s="8">
        <v>2000000</v>
      </c>
      <c r="K14" s="15">
        <f>K13-J14</f>
        <v>6031603</v>
      </c>
      <c r="L14" s="17">
        <v>44732</v>
      </c>
      <c r="M14" s="7">
        <f t="shared" si="4"/>
        <v>43</v>
      </c>
      <c r="N14" s="6">
        <f t="shared" si="5"/>
        <v>3475</v>
      </c>
      <c r="O14" s="6">
        <v>440</v>
      </c>
      <c r="P14" s="13">
        <v>330</v>
      </c>
      <c r="Q14" s="12">
        <f t="shared" ref="Q14:Q22" si="6">SUM(N14:P14)</f>
        <v>4245</v>
      </c>
    </row>
    <row r="15" spans="1:17" x14ac:dyDescent="0.4">
      <c r="A15" s="11"/>
      <c r="B15" s="53"/>
      <c r="C15" s="17"/>
      <c r="D15" s="17"/>
      <c r="E15" s="17"/>
      <c r="F15" s="44"/>
      <c r="G15" s="10">
        <v>44682</v>
      </c>
      <c r="H15" s="10">
        <v>44774</v>
      </c>
      <c r="I15" s="9">
        <f>H15-G15+1</f>
        <v>93</v>
      </c>
      <c r="J15" s="8">
        <v>6031603</v>
      </c>
      <c r="K15" s="15">
        <f>K14-J15</f>
        <v>0</v>
      </c>
      <c r="L15" s="17">
        <v>44741</v>
      </c>
      <c r="M15" s="7">
        <f t="shared" si="4"/>
        <v>34</v>
      </c>
      <c r="N15" s="6">
        <f t="shared" si="5"/>
        <v>8287</v>
      </c>
      <c r="O15" s="6">
        <v>440</v>
      </c>
      <c r="P15" s="13">
        <v>880</v>
      </c>
      <c r="Q15" s="12">
        <f t="shared" si="6"/>
        <v>9607</v>
      </c>
    </row>
    <row r="16" spans="1:17" x14ac:dyDescent="0.4">
      <c r="A16" s="11">
        <v>44712</v>
      </c>
      <c r="B16" s="53" t="s">
        <v>943</v>
      </c>
      <c r="C16" s="17">
        <v>44727</v>
      </c>
      <c r="D16" s="17">
        <v>44804</v>
      </c>
      <c r="E16" s="17">
        <v>44796</v>
      </c>
      <c r="F16" s="44">
        <v>71491365</v>
      </c>
      <c r="G16" s="10">
        <v>44713</v>
      </c>
      <c r="H16" s="10">
        <v>44804</v>
      </c>
      <c r="I16" s="9">
        <f t="shared" si="0"/>
        <v>92</v>
      </c>
      <c r="J16" s="8">
        <v>53000000</v>
      </c>
      <c r="K16" s="15">
        <f>F16-J16</f>
        <v>18491365</v>
      </c>
      <c r="L16" s="17">
        <v>44741</v>
      </c>
      <c r="M16" s="7">
        <f t="shared" si="4"/>
        <v>64</v>
      </c>
      <c r="N16" s="6">
        <f t="shared" si="5"/>
        <v>137073</v>
      </c>
      <c r="O16" s="6"/>
      <c r="P16" s="13"/>
      <c r="Q16" s="12">
        <f t="shared" si="6"/>
        <v>137073</v>
      </c>
    </row>
    <row r="17" spans="1:17" x14ac:dyDescent="0.4">
      <c r="A17" s="11"/>
      <c r="B17" s="53"/>
      <c r="C17" s="17"/>
      <c r="D17" s="17"/>
      <c r="E17" s="17"/>
      <c r="F17" s="44"/>
      <c r="G17" s="10">
        <v>44713</v>
      </c>
      <c r="H17" s="10">
        <v>44804</v>
      </c>
      <c r="I17" s="9">
        <f t="shared" si="0"/>
        <v>92</v>
      </c>
      <c r="J17" s="8">
        <v>5000000</v>
      </c>
      <c r="K17" s="15">
        <f>K16-J17</f>
        <v>13491365</v>
      </c>
      <c r="L17" s="17">
        <v>44755</v>
      </c>
      <c r="M17" s="7">
        <f t="shared" si="4"/>
        <v>50</v>
      </c>
      <c r="N17" s="6">
        <f t="shared" si="5"/>
        <v>10102</v>
      </c>
      <c r="O17" s="6">
        <v>440</v>
      </c>
      <c r="P17" s="13">
        <v>330</v>
      </c>
      <c r="Q17" s="12">
        <f t="shared" si="6"/>
        <v>10872</v>
      </c>
    </row>
    <row r="18" spans="1:17" x14ac:dyDescent="0.4">
      <c r="A18" s="11"/>
      <c r="B18" s="53"/>
      <c r="C18" s="17"/>
      <c r="D18" s="17"/>
      <c r="E18" s="17"/>
      <c r="F18" s="44"/>
      <c r="G18" s="10">
        <v>44713</v>
      </c>
      <c r="H18" s="10">
        <v>44804</v>
      </c>
      <c r="I18" s="9">
        <f>H18-G18+1</f>
        <v>92</v>
      </c>
      <c r="J18" s="8">
        <v>9000000</v>
      </c>
      <c r="K18" s="15">
        <f>K17-J18</f>
        <v>4491365</v>
      </c>
      <c r="L18" s="17">
        <v>44771</v>
      </c>
      <c r="M18" s="7">
        <f t="shared" si="4"/>
        <v>34</v>
      </c>
      <c r="N18" s="6">
        <f t="shared" si="5"/>
        <v>12365</v>
      </c>
      <c r="O18" s="6">
        <v>440</v>
      </c>
      <c r="P18" s="13">
        <v>330</v>
      </c>
      <c r="Q18" s="12">
        <f t="shared" si="6"/>
        <v>13135</v>
      </c>
    </row>
    <row r="19" spans="1:17" x14ac:dyDescent="0.4">
      <c r="A19" s="11"/>
      <c r="B19" s="53"/>
      <c r="C19" s="17"/>
      <c r="D19" s="17"/>
      <c r="E19" s="17"/>
      <c r="F19" s="44"/>
      <c r="G19" s="10">
        <v>44713</v>
      </c>
      <c r="H19" s="10">
        <v>44804</v>
      </c>
      <c r="I19" s="9">
        <f>H19-G19+1</f>
        <v>92</v>
      </c>
      <c r="J19" s="8">
        <v>4491365</v>
      </c>
      <c r="K19" s="15">
        <f>K18-J19</f>
        <v>0</v>
      </c>
      <c r="L19" s="17">
        <v>44775</v>
      </c>
      <c r="M19" s="7">
        <f t="shared" si="4"/>
        <v>30</v>
      </c>
      <c r="N19" s="6">
        <v>5444</v>
      </c>
      <c r="O19" s="6">
        <v>440</v>
      </c>
      <c r="P19" s="13">
        <v>330</v>
      </c>
      <c r="Q19" s="12">
        <f t="shared" si="6"/>
        <v>6214</v>
      </c>
    </row>
    <row r="20" spans="1:17" x14ac:dyDescent="0.4">
      <c r="A20" s="11">
        <v>44742</v>
      </c>
      <c r="B20" s="53" t="s">
        <v>944</v>
      </c>
      <c r="C20" s="17">
        <v>44757</v>
      </c>
      <c r="D20" s="17">
        <v>44834</v>
      </c>
      <c r="E20" s="17">
        <v>44825</v>
      </c>
      <c r="F20" s="44">
        <v>62077303</v>
      </c>
      <c r="G20" s="10">
        <v>44743</v>
      </c>
      <c r="H20" s="10">
        <v>44834</v>
      </c>
      <c r="I20" s="9">
        <f t="shared" si="0"/>
        <v>92</v>
      </c>
      <c r="J20" s="8">
        <v>46000000</v>
      </c>
      <c r="K20" s="15">
        <f>F20-J20</f>
        <v>16077303</v>
      </c>
      <c r="L20" s="17">
        <v>44775</v>
      </c>
      <c r="M20" s="7">
        <f t="shared" si="1"/>
        <v>60</v>
      </c>
      <c r="N20" s="6">
        <f t="shared" si="5"/>
        <v>111534</v>
      </c>
      <c r="O20" s="6">
        <v>440</v>
      </c>
      <c r="P20" s="13">
        <v>330</v>
      </c>
      <c r="Q20" s="12">
        <f t="shared" si="6"/>
        <v>112304</v>
      </c>
    </row>
    <row r="21" spans="1:17" x14ac:dyDescent="0.4">
      <c r="A21" s="11"/>
      <c r="B21" s="53"/>
      <c r="C21" s="17"/>
      <c r="D21" s="17"/>
      <c r="E21" s="17"/>
      <c r="F21" s="44"/>
      <c r="G21" s="10">
        <v>44743</v>
      </c>
      <c r="H21" s="10">
        <v>44834</v>
      </c>
      <c r="I21" s="9">
        <f>H21-G21+1</f>
        <v>92</v>
      </c>
      <c r="J21" s="8">
        <v>5000000</v>
      </c>
      <c r="K21" s="15">
        <f>K20-J21</f>
        <v>11077303</v>
      </c>
      <c r="L21" s="17">
        <v>44785</v>
      </c>
      <c r="M21" s="7">
        <f>IF(L21="","",G21+I21-L21)</f>
        <v>50</v>
      </c>
      <c r="N21" s="6">
        <f t="shared" si="5"/>
        <v>10102</v>
      </c>
      <c r="O21" s="6">
        <v>440</v>
      </c>
      <c r="P21" s="13">
        <v>330</v>
      </c>
      <c r="Q21" s="12">
        <f t="shared" si="6"/>
        <v>10872</v>
      </c>
    </row>
    <row r="22" spans="1:17" x14ac:dyDescent="0.4">
      <c r="A22" s="11"/>
      <c r="B22" s="53"/>
      <c r="C22" s="17"/>
      <c r="D22" s="17"/>
      <c r="E22" s="17"/>
      <c r="F22" s="44"/>
      <c r="G22" s="10">
        <v>44743</v>
      </c>
      <c r="H22" s="10">
        <v>44834</v>
      </c>
      <c r="I22" s="9">
        <f>H22-G22+1</f>
        <v>92</v>
      </c>
      <c r="J22" s="8">
        <v>11077303</v>
      </c>
      <c r="K22" s="15">
        <f>K21-J22</f>
        <v>0</v>
      </c>
      <c r="L22" s="17">
        <v>44804</v>
      </c>
      <c r="M22" s="7">
        <f>IF(L22="","",G22+I22-L22)</f>
        <v>31</v>
      </c>
      <c r="N22" s="6">
        <f t="shared" si="5"/>
        <v>13876</v>
      </c>
      <c r="O22" s="6">
        <v>440</v>
      </c>
      <c r="P22" s="13">
        <v>330</v>
      </c>
      <c r="Q22" s="12">
        <f t="shared" si="6"/>
        <v>14646</v>
      </c>
    </row>
    <row r="23" spans="1:17" x14ac:dyDescent="0.4">
      <c r="A23" s="11">
        <v>44773</v>
      </c>
      <c r="B23" s="53" t="s">
        <v>945</v>
      </c>
      <c r="C23" s="17">
        <v>44788</v>
      </c>
      <c r="D23" s="17">
        <v>44865</v>
      </c>
      <c r="E23" s="17">
        <v>44855</v>
      </c>
      <c r="F23" s="44">
        <v>77324848</v>
      </c>
      <c r="G23" s="10">
        <v>44774</v>
      </c>
      <c r="H23" s="10">
        <v>44865</v>
      </c>
      <c r="I23" s="9">
        <f t="shared" ref="I23:I24" si="7">H23-G23+1</f>
        <v>92</v>
      </c>
      <c r="J23" s="8">
        <v>51700000</v>
      </c>
      <c r="K23" s="15">
        <f>F23-J23</f>
        <v>25624848</v>
      </c>
      <c r="L23" s="17">
        <v>44804</v>
      </c>
      <c r="M23" s="7">
        <f t="shared" ref="M23" si="8">IF(L23="","",G23+I23-L23)</f>
        <v>62</v>
      </c>
      <c r="N23" s="6">
        <f t="shared" ref="N23" si="9">ROUNDDOWN(IF(J23="","",J23*1.475%*M23/365),0)</f>
        <v>129533</v>
      </c>
      <c r="O23" s="6">
        <v>440</v>
      </c>
      <c r="P23" s="13">
        <v>330</v>
      </c>
      <c r="Q23" s="12">
        <f t="shared" ref="Q23" si="10">SUM(N23:P23)</f>
        <v>130303</v>
      </c>
    </row>
    <row r="24" spans="1:17" x14ac:dyDescent="0.4">
      <c r="A24" s="11"/>
      <c r="B24" s="53"/>
      <c r="C24" s="17"/>
      <c r="D24" s="17"/>
      <c r="E24" s="14"/>
      <c r="F24" s="44"/>
      <c r="G24" s="10">
        <v>44774</v>
      </c>
      <c r="H24" s="10">
        <v>44865</v>
      </c>
      <c r="I24" s="9">
        <f t="shared" si="7"/>
        <v>92</v>
      </c>
      <c r="J24" s="8">
        <v>3000000</v>
      </c>
      <c r="K24" s="15">
        <f>K23-J24</f>
        <v>22624848</v>
      </c>
      <c r="L24" s="17">
        <v>44820</v>
      </c>
      <c r="M24" s="7">
        <f t="shared" ref="M24" si="11">IF(L24="","",G24+I24-L24)</f>
        <v>46</v>
      </c>
      <c r="N24" s="6">
        <f t="shared" ref="N24" si="12">ROUNDDOWN(IF(J24="","",J24*1.475%*M24/365),0)</f>
        <v>5576</v>
      </c>
      <c r="O24" s="6">
        <v>440</v>
      </c>
      <c r="P24" s="13">
        <v>330</v>
      </c>
      <c r="Q24" s="12">
        <f t="shared" ref="Q24" si="13">SUM(N24:P24)</f>
        <v>6346</v>
      </c>
    </row>
    <row r="25" spans="1:17" x14ac:dyDescent="0.4">
      <c r="A25" s="11"/>
      <c r="B25" s="53"/>
      <c r="C25" s="17"/>
      <c r="D25" s="17"/>
      <c r="E25" s="14"/>
      <c r="F25" s="44"/>
      <c r="G25" s="10">
        <v>44774</v>
      </c>
      <c r="H25" s="10">
        <v>44865</v>
      </c>
      <c r="I25" s="9">
        <f t="shared" ref="I25" si="14">H25-G25+1</f>
        <v>92</v>
      </c>
      <c r="J25" s="8">
        <v>22624848</v>
      </c>
      <c r="K25" s="15">
        <f>K24-J25</f>
        <v>0</v>
      </c>
      <c r="L25" s="17">
        <v>44832</v>
      </c>
      <c r="M25" s="7">
        <f t="shared" ref="M25" si="15">IF(L25="","",G25+I25-L25)</f>
        <v>34</v>
      </c>
      <c r="N25" s="6">
        <f t="shared" ref="N25:N28" si="16">ROUNDDOWN(IF(J25="","",J25*1.475%*M25/365),0)</f>
        <v>31085</v>
      </c>
      <c r="O25" s="6">
        <v>440</v>
      </c>
      <c r="P25" s="13">
        <v>330</v>
      </c>
      <c r="Q25" s="12">
        <f t="shared" ref="Q25" si="17">SUM(N25:P25)</f>
        <v>31855</v>
      </c>
    </row>
    <row r="26" spans="1:17" x14ac:dyDescent="0.4">
      <c r="A26" s="11">
        <v>44804</v>
      </c>
      <c r="B26" s="53" t="s">
        <v>946</v>
      </c>
      <c r="C26" s="17">
        <v>44819</v>
      </c>
      <c r="D26" s="17">
        <v>44895</v>
      </c>
      <c r="E26" s="17">
        <v>44886</v>
      </c>
      <c r="F26" s="44">
        <v>53643361</v>
      </c>
      <c r="G26" s="10">
        <v>44805</v>
      </c>
      <c r="H26" s="10">
        <v>44895</v>
      </c>
      <c r="I26" s="9">
        <f t="shared" si="0"/>
        <v>91</v>
      </c>
      <c r="J26" s="8">
        <v>53643361</v>
      </c>
      <c r="K26" s="15">
        <f>F26-J26</f>
        <v>0</v>
      </c>
      <c r="L26" s="17">
        <v>44832</v>
      </c>
      <c r="M26" s="7">
        <f t="shared" si="1"/>
        <v>64</v>
      </c>
      <c r="N26" s="6">
        <f t="shared" si="16"/>
        <v>138737</v>
      </c>
      <c r="O26" s="6">
        <v>440</v>
      </c>
      <c r="P26" s="13">
        <v>330</v>
      </c>
      <c r="Q26" s="12">
        <f t="shared" ref="Q26" si="18">SUM(N26:P26)</f>
        <v>139507</v>
      </c>
    </row>
    <row r="27" spans="1:17" x14ac:dyDescent="0.4">
      <c r="A27" s="11">
        <v>44834</v>
      </c>
      <c r="B27" s="53" t="s">
        <v>947</v>
      </c>
      <c r="C27" s="17">
        <v>44851</v>
      </c>
      <c r="D27" s="17">
        <v>44930</v>
      </c>
      <c r="E27" s="17">
        <v>44918</v>
      </c>
      <c r="F27" s="44">
        <v>56215229</v>
      </c>
      <c r="G27" s="10">
        <v>44835</v>
      </c>
      <c r="H27" s="10">
        <v>44930</v>
      </c>
      <c r="I27" s="9">
        <f t="shared" si="0"/>
        <v>96</v>
      </c>
      <c r="J27" s="8">
        <v>2000000</v>
      </c>
      <c r="K27" s="15">
        <f>F27-J27</f>
        <v>54215229</v>
      </c>
      <c r="L27" s="17">
        <v>44853</v>
      </c>
      <c r="M27" s="7">
        <f t="shared" si="1"/>
        <v>78</v>
      </c>
      <c r="N27" s="6">
        <f t="shared" si="16"/>
        <v>6304</v>
      </c>
      <c r="O27" s="6">
        <v>440</v>
      </c>
      <c r="P27" s="13">
        <v>330</v>
      </c>
      <c r="Q27" s="12">
        <f t="shared" ref="Q27:Q28" si="19">SUM(N27:P27)</f>
        <v>7074</v>
      </c>
    </row>
    <row r="28" spans="1:17" x14ac:dyDescent="0.4">
      <c r="A28" s="11"/>
      <c r="B28" s="53"/>
      <c r="C28" s="17"/>
      <c r="D28" s="17"/>
      <c r="E28" s="14"/>
      <c r="F28" s="44"/>
      <c r="G28" s="10">
        <v>44835</v>
      </c>
      <c r="H28" s="10">
        <v>44930</v>
      </c>
      <c r="I28" s="9">
        <f t="shared" si="0"/>
        <v>96</v>
      </c>
      <c r="J28" s="8">
        <v>3000000</v>
      </c>
      <c r="K28" s="15">
        <f>K27-J28</f>
        <v>51215229</v>
      </c>
      <c r="L28" s="17">
        <v>44861</v>
      </c>
      <c r="M28" s="7">
        <f t="shared" si="1"/>
        <v>70</v>
      </c>
      <c r="N28" s="6">
        <f t="shared" si="16"/>
        <v>8486</v>
      </c>
      <c r="O28" s="6">
        <v>440</v>
      </c>
      <c r="P28" s="13">
        <v>330</v>
      </c>
      <c r="Q28" s="12">
        <f t="shared" si="19"/>
        <v>9256</v>
      </c>
    </row>
    <row r="29" spans="1:17" x14ac:dyDescent="0.4">
      <c r="A29" s="11"/>
      <c r="B29" s="53"/>
      <c r="C29" s="17"/>
      <c r="D29" s="17"/>
      <c r="E29" s="14"/>
      <c r="F29" s="44"/>
      <c r="G29" s="10">
        <v>44835</v>
      </c>
      <c r="H29" s="10">
        <v>44930</v>
      </c>
      <c r="I29" s="9">
        <f t="shared" ref="I29" si="20">H29-G29+1</f>
        <v>96</v>
      </c>
      <c r="J29" s="8">
        <v>45300000</v>
      </c>
      <c r="K29" s="15">
        <f>K28-J29</f>
        <v>5915229</v>
      </c>
      <c r="L29" s="17">
        <v>44867</v>
      </c>
      <c r="M29" s="7">
        <f t="shared" ref="M29" si="21">IF(L29="","",G29+I29-L29)</f>
        <v>64</v>
      </c>
      <c r="N29" s="6">
        <f t="shared" ref="N29" si="22">ROUNDDOWN(IF(J29="","",J29*1.475%*M29/365),0)</f>
        <v>117159</v>
      </c>
      <c r="O29" s="6">
        <v>440</v>
      </c>
      <c r="P29" s="13">
        <v>330</v>
      </c>
      <c r="Q29" s="12">
        <f t="shared" ref="Q29" si="23">SUM(N29:P29)</f>
        <v>117929</v>
      </c>
    </row>
    <row r="30" spans="1:17" x14ac:dyDescent="0.4">
      <c r="A30" s="11"/>
      <c r="B30" s="53"/>
      <c r="C30" s="17"/>
      <c r="D30" s="17"/>
      <c r="E30" s="14"/>
      <c r="F30" s="44"/>
      <c r="G30" s="10">
        <v>44835</v>
      </c>
      <c r="H30" s="10">
        <v>44930</v>
      </c>
      <c r="I30" s="9">
        <f t="shared" ref="I30" si="24">H30-G30+1</f>
        <v>96</v>
      </c>
      <c r="J30" s="8">
        <v>5000000</v>
      </c>
      <c r="K30" s="15">
        <f>K29-J30</f>
        <v>915229</v>
      </c>
      <c r="L30" s="17">
        <v>44882</v>
      </c>
      <c r="M30" s="7">
        <f t="shared" ref="M30:M31" si="25">IF(L30="","",G30+I30-L30)</f>
        <v>49</v>
      </c>
      <c r="N30" s="6">
        <f t="shared" ref="N30:N33" si="26">ROUNDDOWN(IF(J30="","",J30*1.475%*M30/365),0)</f>
        <v>9900</v>
      </c>
      <c r="O30" s="6">
        <v>440</v>
      </c>
      <c r="P30" s="13">
        <v>330</v>
      </c>
      <c r="Q30" s="12">
        <f t="shared" ref="Q30" si="27">SUM(N30:P30)</f>
        <v>10670</v>
      </c>
    </row>
    <row r="31" spans="1:17" x14ac:dyDescent="0.4">
      <c r="A31" s="11"/>
      <c r="B31" s="53"/>
      <c r="C31" s="17"/>
      <c r="D31" s="17"/>
      <c r="E31" s="14"/>
      <c r="F31" s="44"/>
      <c r="G31" s="10">
        <v>44835</v>
      </c>
      <c r="H31" s="10">
        <v>44930</v>
      </c>
      <c r="I31" s="9">
        <f t="shared" ref="I31" si="28">H31-G31+1</f>
        <v>96</v>
      </c>
      <c r="J31" s="8">
        <v>915229</v>
      </c>
      <c r="K31" s="15">
        <f>K30-J31</f>
        <v>0</v>
      </c>
      <c r="L31" s="17">
        <v>44893</v>
      </c>
      <c r="M31" s="7">
        <f t="shared" si="25"/>
        <v>38</v>
      </c>
      <c r="N31" s="6">
        <f t="shared" si="26"/>
        <v>1405</v>
      </c>
      <c r="O31" s="6">
        <v>440</v>
      </c>
      <c r="P31" s="13">
        <v>330</v>
      </c>
      <c r="Q31" s="12">
        <f t="shared" ref="Q31:Q32" si="29">SUM(N31:P31)</f>
        <v>2175</v>
      </c>
    </row>
    <row r="32" spans="1:17" x14ac:dyDescent="0.4">
      <c r="A32" s="11">
        <v>44865</v>
      </c>
      <c r="B32" s="53" t="s">
        <v>948</v>
      </c>
      <c r="C32" s="17">
        <v>44880</v>
      </c>
      <c r="D32" s="17">
        <v>44957</v>
      </c>
      <c r="E32" s="17">
        <v>44949</v>
      </c>
      <c r="F32" s="44">
        <v>66362221</v>
      </c>
      <c r="G32" s="10">
        <v>44866</v>
      </c>
      <c r="H32" s="10">
        <v>44957</v>
      </c>
      <c r="I32" s="9">
        <f t="shared" si="0"/>
        <v>92</v>
      </c>
      <c r="J32" s="8">
        <v>66362221</v>
      </c>
      <c r="K32" s="15">
        <f>F32-J32</f>
        <v>0</v>
      </c>
      <c r="L32" s="17">
        <v>44893</v>
      </c>
      <c r="M32" s="7">
        <f t="shared" si="1"/>
        <v>65</v>
      </c>
      <c r="N32" s="6">
        <f t="shared" si="26"/>
        <v>174314</v>
      </c>
      <c r="O32" s="6">
        <v>440</v>
      </c>
      <c r="P32" s="13">
        <v>330</v>
      </c>
      <c r="Q32" s="12">
        <f t="shared" si="29"/>
        <v>175084</v>
      </c>
    </row>
    <row r="33" spans="1:17" x14ac:dyDescent="0.4">
      <c r="A33" s="11">
        <v>44895</v>
      </c>
      <c r="B33" s="53" t="s">
        <v>949</v>
      </c>
      <c r="C33" s="59">
        <v>44910</v>
      </c>
      <c r="D33" s="59">
        <v>44985</v>
      </c>
      <c r="E33" s="59">
        <v>44974</v>
      </c>
      <c r="F33" s="45">
        <v>61551600</v>
      </c>
      <c r="G33" s="10">
        <v>44896</v>
      </c>
      <c r="H33" s="10">
        <v>44985</v>
      </c>
      <c r="I33" s="9">
        <f t="shared" si="0"/>
        <v>90</v>
      </c>
      <c r="J33" s="8">
        <v>2700000</v>
      </c>
      <c r="K33" s="15">
        <f>F33-J33</f>
        <v>58851600</v>
      </c>
      <c r="L33" s="59">
        <v>44914</v>
      </c>
      <c r="M33" s="7">
        <f t="shared" si="1"/>
        <v>72</v>
      </c>
      <c r="N33" s="6">
        <f t="shared" si="26"/>
        <v>7855</v>
      </c>
      <c r="O33" s="6">
        <v>440</v>
      </c>
      <c r="P33" s="13">
        <v>330</v>
      </c>
      <c r="Q33" s="12">
        <f t="shared" ref="Q33:Q34" si="30">SUM(N33:P33)</f>
        <v>8625</v>
      </c>
    </row>
    <row r="34" spans="1:17" x14ac:dyDescent="0.4">
      <c r="A34" s="11"/>
      <c r="B34" s="53"/>
      <c r="C34" s="17"/>
      <c r="D34" s="17"/>
      <c r="E34" s="14"/>
      <c r="F34" s="44"/>
      <c r="G34" s="10">
        <v>44896</v>
      </c>
      <c r="H34" s="10">
        <v>44985</v>
      </c>
      <c r="I34" s="9">
        <f t="shared" ref="I34:I35" si="31">H34-G34+1</f>
        <v>90</v>
      </c>
      <c r="J34" s="8">
        <v>58851600</v>
      </c>
      <c r="K34" s="15">
        <f>K33-J34</f>
        <v>0</v>
      </c>
      <c r="L34" s="59">
        <v>44922</v>
      </c>
      <c r="M34" s="7">
        <f t="shared" si="1"/>
        <v>64</v>
      </c>
      <c r="N34" s="6">
        <f t="shared" ref="N34" si="32">ROUNDDOWN(IF(J34="","",J34*1.475%*M34/365),0)</f>
        <v>152207</v>
      </c>
      <c r="O34" s="6">
        <v>440</v>
      </c>
      <c r="P34" s="13">
        <v>330</v>
      </c>
      <c r="Q34" s="12">
        <f t="shared" si="30"/>
        <v>152977</v>
      </c>
    </row>
    <row r="35" spans="1:17" x14ac:dyDescent="0.4">
      <c r="A35" s="60">
        <v>44926</v>
      </c>
      <c r="B35" s="53" t="s">
        <v>950</v>
      </c>
      <c r="C35" s="59">
        <v>44942</v>
      </c>
      <c r="D35" s="17">
        <v>45016</v>
      </c>
      <c r="E35" s="17">
        <v>45008</v>
      </c>
      <c r="F35" s="45">
        <v>46619932</v>
      </c>
      <c r="G35" s="61">
        <v>44927</v>
      </c>
      <c r="H35" s="10">
        <v>45016</v>
      </c>
      <c r="I35" s="9">
        <f t="shared" si="31"/>
        <v>90</v>
      </c>
      <c r="J35" s="63">
        <v>3600000</v>
      </c>
      <c r="K35" s="15">
        <f>F35-J35</f>
        <v>43019932</v>
      </c>
      <c r="L35" s="59">
        <v>44945</v>
      </c>
      <c r="M35" s="7">
        <f t="shared" si="1"/>
        <v>72</v>
      </c>
      <c r="N35" s="6">
        <f t="shared" ref="N35:N36" si="33">ROUNDDOWN(IF(J35="","",J35*1.475%*M35/365),0)</f>
        <v>10474</v>
      </c>
      <c r="O35" s="6">
        <v>440</v>
      </c>
      <c r="P35" s="13">
        <v>330</v>
      </c>
      <c r="Q35" s="12">
        <f t="shared" ref="Q35:Q36" si="34">SUM(N35:P35)</f>
        <v>11244</v>
      </c>
    </row>
    <row r="36" spans="1:17" x14ac:dyDescent="0.4">
      <c r="A36" s="11"/>
      <c r="B36" s="53"/>
      <c r="C36" s="17"/>
      <c r="D36" s="17"/>
      <c r="E36" s="14"/>
      <c r="F36" s="44"/>
      <c r="G36" s="61">
        <v>44927</v>
      </c>
      <c r="H36" s="10">
        <v>45016</v>
      </c>
      <c r="I36" s="9">
        <f t="shared" ref="I36:I38" si="35">H36-G36+1</f>
        <v>90</v>
      </c>
      <c r="J36" s="8">
        <v>43019932</v>
      </c>
      <c r="K36" s="15">
        <f>K35-J36</f>
        <v>0</v>
      </c>
      <c r="L36" s="59">
        <v>44956</v>
      </c>
      <c r="M36" s="7">
        <f t="shared" ref="M36:M37" si="36">IF(L36="","",G36+I36-L36)</f>
        <v>61</v>
      </c>
      <c r="N36" s="6">
        <f t="shared" si="33"/>
        <v>106047</v>
      </c>
      <c r="O36" s="6">
        <v>440</v>
      </c>
      <c r="P36" s="13">
        <v>330</v>
      </c>
      <c r="Q36" s="12">
        <f t="shared" si="34"/>
        <v>106817</v>
      </c>
    </row>
    <row r="37" spans="1:17" x14ac:dyDescent="0.4">
      <c r="A37" s="11">
        <v>44957</v>
      </c>
      <c r="B37" s="53" t="s">
        <v>951</v>
      </c>
      <c r="C37" s="59">
        <v>44972</v>
      </c>
      <c r="D37" s="17">
        <v>45047</v>
      </c>
      <c r="E37" s="17">
        <v>45037</v>
      </c>
      <c r="F37" s="45">
        <v>85363285</v>
      </c>
      <c r="G37" s="61">
        <v>44958</v>
      </c>
      <c r="H37" s="61">
        <v>45047</v>
      </c>
      <c r="I37" s="9">
        <f t="shared" si="35"/>
        <v>90</v>
      </c>
      <c r="J37" s="63">
        <v>45000000</v>
      </c>
      <c r="K37" s="15">
        <f>F37-J37</f>
        <v>40363285</v>
      </c>
      <c r="L37" s="59">
        <v>44972</v>
      </c>
      <c r="M37" s="7">
        <f t="shared" si="36"/>
        <v>76</v>
      </c>
      <c r="N37" s="6">
        <f t="shared" ref="N37" si="37">ROUNDDOWN(IF(J37="","",J37*1.475%*M37/365),0)</f>
        <v>138205</v>
      </c>
      <c r="O37" s="6">
        <v>440</v>
      </c>
      <c r="P37" s="13">
        <v>330</v>
      </c>
      <c r="Q37" s="12">
        <f t="shared" ref="Q37" si="38">SUM(N37:P37)</f>
        <v>138975</v>
      </c>
    </row>
    <row r="38" spans="1:17" x14ac:dyDescent="0.4">
      <c r="A38" s="60"/>
      <c r="B38" s="53"/>
      <c r="C38" s="59"/>
      <c r="D38" s="17"/>
      <c r="E38" s="14"/>
      <c r="F38" s="45"/>
      <c r="G38" s="61">
        <v>44958</v>
      </c>
      <c r="H38" s="61">
        <v>45047</v>
      </c>
      <c r="I38" s="9">
        <f t="shared" si="35"/>
        <v>90</v>
      </c>
      <c r="J38" s="63">
        <v>40363285</v>
      </c>
      <c r="K38" s="15">
        <f>K37-J38</f>
        <v>0</v>
      </c>
      <c r="L38" s="59">
        <v>44981</v>
      </c>
      <c r="M38" s="7">
        <f t="shared" ref="M38" si="39">IF(L38="","",G38+I38-L38)</f>
        <v>67</v>
      </c>
      <c r="N38" s="6">
        <f t="shared" ref="N38" si="40">ROUNDDOWN(IF(J38="","",J38*1.475%*M38/365),0)</f>
        <v>109284</v>
      </c>
      <c r="O38" s="6">
        <v>440</v>
      </c>
      <c r="P38" s="13">
        <v>330</v>
      </c>
      <c r="Q38" s="12">
        <f t="shared" ref="Q38" si="41">SUM(N38:P38)</f>
        <v>110054</v>
      </c>
    </row>
    <row r="39" spans="1:17" x14ac:dyDescent="0.4">
      <c r="A39" s="60"/>
      <c r="B39" s="53"/>
      <c r="C39" s="59"/>
      <c r="D39" s="17"/>
      <c r="E39" s="14"/>
      <c r="F39" s="45"/>
      <c r="G39" s="61"/>
      <c r="H39" s="10"/>
      <c r="I39" s="62"/>
      <c r="J39" s="63"/>
      <c r="K39" s="64"/>
      <c r="L39" s="59"/>
      <c r="M39" s="65"/>
      <c r="N39" s="6"/>
      <c r="O39" s="66"/>
      <c r="P39" s="67"/>
      <c r="Q39" s="68"/>
    </row>
    <row r="40" spans="1:17" x14ac:dyDescent="0.4">
      <c r="A40" s="60"/>
      <c r="B40" s="53"/>
      <c r="C40" s="59"/>
      <c r="D40" s="17"/>
      <c r="E40" s="14"/>
      <c r="F40" s="45"/>
      <c r="G40" s="61"/>
      <c r="H40" s="10"/>
      <c r="I40" s="62"/>
      <c r="J40" s="63"/>
      <c r="K40" s="64"/>
      <c r="L40" s="59"/>
      <c r="M40" s="65"/>
      <c r="N40" s="6"/>
      <c r="O40" s="66"/>
      <c r="P40" s="67"/>
      <c r="Q40" s="68"/>
    </row>
    <row r="41" spans="1:17" x14ac:dyDescent="0.4">
      <c r="A41" s="60"/>
      <c r="B41" s="53"/>
      <c r="C41" s="59"/>
      <c r="D41" s="17"/>
      <c r="E41" s="14"/>
      <c r="F41" s="45"/>
      <c r="G41" s="61"/>
      <c r="H41" s="10"/>
      <c r="I41" s="62"/>
      <c r="J41" s="63"/>
      <c r="K41" s="64"/>
      <c r="L41" s="59"/>
      <c r="M41" s="65"/>
      <c r="N41" s="6"/>
      <c r="O41" s="66"/>
      <c r="P41" s="67"/>
      <c r="Q41" s="68"/>
    </row>
    <row r="42" spans="1:17" x14ac:dyDescent="0.4">
      <c r="A42" s="60"/>
      <c r="B42" s="53"/>
      <c r="C42" s="59"/>
      <c r="D42" s="17"/>
      <c r="E42" s="14"/>
      <c r="F42" s="45"/>
      <c r="G42" s="61"/>
      <c r="H42" s="10"/>
      <c r="I42" s="62"/>
      <c r="J42" s="63"/>
      <c r="K42" s="64"/>
      <c r="L42" s="59"/>
      <c r="M42" s="65"/>
      <c r="N42" s="6"/>
      <c r="O42" s="66"/>
      <c r="P42" s="67"/>
      <c r="Q42" s="68"/>
    </row>
    <row r="43" spans="1:17" x14ac:dyDescent="0.4">
      <c r="A43" s="60"/>
      <c r="B43" s="53"/>
      <c r="C43" s="59"/>
      <c r="D43" s="17"/>
      <c r="E43" s="14"/>
      <c r="F43" s="45"/>
      <c r="G43" s="61"/>
      <c r="H43" s="10"/>
      <c r="I43" s="62"/>
      <c r="J43" s="63"/>
      <c r="K43" s="64"/>
      <c r="L43" s="59"/>
      <c r="M43" s="65"/>
      <c r="N43" s="6"/>
      <c r="O43" s="66"/>
      <c r="P43" s="67"/>
      <c r="Q43" s="68"/>
    </row>
    <row r="44" spans="1:17" x14ac:dyDescent="0.4">
      <c r="A44" s="60"/>
      <c r="B44" s="53"/>
      <c r="C44" s="59"/>
      <c r="D44" s="17"/>
      <c r="E44" s="14"/>
      <c r="F44" s="45"/>
      <c r="G44" s="61"/>
      <c r="H44" s="10"/>
      <c r="I44" s="62"/>
      <c r="J44" s="63"/>
      <c r="K44" s="64"/>
      <c r="L44" s="59"/>
      <c r="M44" s="65"/>
      <c r="N44" s="6"/>
      <c r="O44" s="66"/>
      <c r="P44" s="67"/>
      <c r="Q44" s="68"/>
    </row>
    <row r="45" spans="1:17" x14ac:dyDescent="0.4">
      <c r="A45" s="60"/>
      <c r="B45" s="53"/>
      <c r="C45" s="59"/>
      <c r="D45" s="17"/>
      <c r="E45" s="14"/>
      <c r="F45" s="45"/>
      <c r="G45" s="61"/>
      <c r="H45" s="10"/>
      <c r="I45" s="62"/>
      <c r="J45" s="63"/>
      <c r="K45" s="64"/>
      <c r="L45" s="59"/>
      <c r="M45" s="65"/>
      <c r="N45" s="6"/>
      <c r="O45" s="66"/>
      <c r="P45" s="67"/>
      <c r="Q45" s="68"/>
    </row>
    <row r="46" spans="1:17" x14ac:dyDescent="0.4">
      <c r="A46" s="60"/>
      <c r="B46" s="53"/>
      <c r="C46" s="59"/>
      <c r="D46" s="17"/>
      <c r="E46" s="14"/>
      <c r="F46" s="45"/>
      <c r="G46" s="61"/>
      <c r="H46" s="10"/>
      <c r="I46" s="62"/>
      <c r="J46" s="63"/>
      <c r="K46" s="64"/>
      <c r="L46" s="59"/>
      <c r="M46" s="65"/>
      <c r="N46" s="6"/>
      <c r="O46" s="66"/>
      <c r="P46" s="67"/>
      <c r="Q46" s="68"/>
    </row>
    <row r="47" spans="1:17" x14ac:dyDescent="0.4">
      <c r="A47" s="60"/>
      <c r="B47" s="53"/>
      <c r="C47" s="59"/>
      <c r="D47" s="17"/>
      <c r="E47" s="14"/>
      <c r="F47" s="45"/>
      <c r="G47" s="61"/>
      <c r="H47" s="10"/>
      <c r="I47" s="62"/>
      <c r="J47" s="63"/>
      <c r="K47" s="64"/>
      <c r="L47" s="59"/>
      <c r="M47" s="65"/>
      <c r="N47" s="6"/>
      <c r="O47" s="66"/>
      <c r="P47" s="67"/>
      <c r="Q47" s="68"/>
    </row>
  </sheetData>
  <mergeCells count="3">
    <mergeCell ref="N2:Q2"/>
    <mergeCell ref="A2:I2"/>
    <mergeCell ref="J2:M2"/>
  </mergeCells>
  <phoneticPr fontId="4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566-6D63-4F2D-824C-A3D1337D8061}">
  <dimension ref="A2:E9"/>
  <sheetViews>
    <sheetView workbookViewId="0">
      <selection activeCell="B3" sqref="B3"/>
    </sheetView>
  </sheetViews>
  <sheetFormatPr defaultRowHeight="18.75" x14ac:dyDescent="0.4"/>
  <cols>
    <col min="2" max="3" width="10.5" bestFit="1" customWidth="1"/>
    <col min="4" max="5" width="16.75" bestFit="1" customWidth="1"/>
  </cols>
  <sheetData>
    <row r="2" spans="1:5" x14ac:dyDescent="0.4">
      <c r="B2" t="s">
        <v>952</v>
      </c>
      <c r="C2" t="s">
        <v>953</v>
      </c>
      <c r="D2" t="s">
        <v>954</v>
      </c>
      <c r="E2" t="s">
        <v>955</v>
      </c>
    </row>
    <row r="3" spans="1:5" x14ac:dyDescent="0.4">
      <c r="A3" s="72">
        <v>44957</v>
      </c>
    </row>
    <row r="4" spans="1:5" x14ac:dyDescent="0.4">
      <c r="A4" s="72">
        <v>44972</v>
      </c>
    </row>
    <row r="5" spans="1:5" x14ac:dyDescent="0.4">
      <c r="A5" s="72">
        <v>44985</v>
      </c>
    </row>
    <row r="6" spans="1:5" x14ac:dyDescent="0.4">
      <c r="A6" s="72">
        <v>45000</v>
      </c>
    </row>
    <row r="7" spans="1:5" x14ac:dyDescent="0.4">
      <c r="A7" s="72">
        <v>45016</v>
      </c>
    </row>
    <row r="8" spans="1:5" x14ac:dyDescent="0.4">
      <c r="A8" s="72">
        <v>45031</v>
      </c>
    </row>
    <row r="9" spans="1:5" x14ac:dyDescent="0.4">
      <c r="A9" s="72">
        <v>45046</v>
      </c>
    </row>
  </sheetData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出纳账【小额】</vt:lpstr>
      <vt:lpstr>銀行出納帳</vt:lpstr>
      <vt:lpstr>R</vt:lpstr>
      <vt:lpstr>S</vt:lpstr>
      <vt:lpstr>M</vt:lpstr>
      <vt:lpstr>未払費用・送付書類一覧</vt:lpstr>
      <vt:lpstr>電ペイ残高・割引手数料</vt:lpstr>
      <vt:lpstr>Sheet1</vt:lpstr>
      <vt:lpstr>銀行出納帳!Print_Titles</vt:lpstr>
      <vt:lpstr>出纳账【小额】!Print_Titles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KYOYU</dc:creator>
  <cp:keywords/>
  <dc:description/>
  <cp:lastModifiedBy>LIU YIRAN</cp:lastModifiedBy>
  <cp:revision/>
  <dcterms:created xsi:type="dcterms:W3CDTF">2022-03-10T00:20:26Z</dcterms:created>
  <dcterms:modified xsi:type="dcterms:W3CDTF">2023-03-07T10:46:42Z</dcterms:modified>
  <cp:category/>
  <cp:contentStatus/>
</cp:coreProperties>
</file>