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Desktop\Reference_Samples_v.2.0.0\"/>
    </mc:Choice>
  </mc:AlternateContent>
  <xr:revisionPtr revIDLastSave="0" documentId="8_{4989F331-0FF5-4C85-B8B4-FFC866A4B6FD}" xr6:coauthVersionLast="47" xr6:coauthVersionMax="47" xr10:uidLastSave="{00000000-0000-0000-0000-000000000000}"/>
  <bookViews>
    <workbookView xWindow="-120" yWindow="-120" windowWidth="29040" windowHeight="15840" xr2:uid="{604E63A0-74F6-464F-BC21-C80D57BCE052}"/>
  </bookViews>
  <sheets>
    <sheet name="Symptom Summary" sheetId="2" r:id="rId1"/>
    <sheet name="Symptom Data" sheetId="1" r:id="rId2"/>
    <sheet name="Data_Dictionary" sheetId="3" r:id="rId3"/>
  </sheets>
  <definedNames>
    <definedName name="_xlnm._FilterDatabase" localSheetId="1" hidden="1">'Symptom Data'!$A$1:$I$910</definedName>
    <definedName name="_xlnm._FilterDatabase" localSheetId="0" hidden="1">'Symptom Summary'!#REF!</definedName>
    <definedName name="_xlnm.Extract" localSheetId="1">'Symptom Data'!#REF!</definedName>
    <definedName name="_xlnm.Extract" localSheetId="0">'Symptom Summary'!$C:$C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2" l="1"/>
  <c r="J25" i="2"/>
  <c r="H25" i="2"/>
  <c r="F25" i="2"/>
  <c r="D25" i="2"/>
  <c r="L3" i="2"/>
  <c r="J3" i="2"/>
  <c r="H3" i="2"/>
  <c r="F3" i="2"/>
  <c r="D3" i="2"/>
  <c r="L7" i="2"/>
  <c r="J7" i="2"/>
  <c r="H7" i="2"/>
  <c r="F15" i="2"/>
  <c r="F7" i="2"/>
  <c r="D15" i="2"/>
  <c r="D14" i="2"/>
  <c r="D13" i="2"/>
  <c r="D12" i="2"/>
  <c r="D11" i="2"/>
  <c r="D10" i="2"/>
  <c r="D9" i="2"/>
  <c r="D8" i="2"/>
  <c r="D7" i="2"/>
  <c r="D24" i="2"/>
  <c r="D23" i="2"/>
  <c r="D22" i="2"/>
  <c r="D21" i="2"/>
  <c r="D20" i="2"/>
  <c r="D18" i="2"/>
  <c r="D19" i="2"/>
  <c r="D16" i="2"/>
  <c r="D17" i="2"/>
  <c r="D6" i="2"/>
  <c r="L14" i="2"/>
  <c r="L18" i="2"/>
  <c r="L15" i="2"/>
  <c r="F6" i="2"/>
  <c r="L12" i="2"/>
  <c r="L13" i="2"/>
  <c r="H9" i="2"/>
  <c r="J8" i="2"/>
  <c r="L11" i="2"/>
  <c r="F10" i="2"/>
  <c r="D5" i="2"/>
  <c r="D4" i="2"/>
  <c r="E10" i="2" l="1"/>
  <c r="E11" i="2"/>
  <c r="E12" i="2"/>
  <c r="E13" i="2"/>
  <c r="E15" i="2"/>
  <c r="E14" i="2"/>
  <c r="E8" i="2"/>
  <c r="E7" i="2"/>
  <c r="E4" i="2"/>
  <c r="E6" i="2"/>
  <c r="E5" i="2"/>
  <c r="E9" i="2"/>
  <c r="F11" i="2"/>
  <c r="H10" i="2"/>
  <c r="J9" i="2"/>
  <c r="L8" i="2"/>
  <c r="F12" i="2"/>
  <c r="H11" i="2"/>
  <c r="J10" i="2"/>
  <c r="L9" i="2"/>
  <c r="F13" i="2"/>
  <c r="H12" i="2"/>
  <c r="J11" i="2"/>
  <c r="L10" i="2"/>
  <c r="F14" i="2"/>
  <c r="H13" i="2"/>
  <c r="J12" i="2"/>
  <c r="H14" i="2"/>
  <c r="J13" i="2"/>
  <c r="F8" i="2"/>
  <c r="H15" i="2"/>
  <c r="J14" i="2"/>
  <c r="F9" i="2"/>
  <c r="H8" i="2"/>
  <c r="J15" i="2"/>
  <c r="L24" i="2"/>
  <c r="L22" i="2"/>
  <c r="H23" i="2"/>
  <c r="F21" i="2"/>
  <c r="L21" i="2"/>
  <c r="F18" i="2"/>
  <c r="H18" i="2"/>
  <c r="F16" i="2"/>
  <c r="L19" i="2"/>
  <c r="L20" i="2"/>
  <c r="J18" i="2"/>
  <c r="F19" i="2"/>
  <c r="H19" i="2"/>
  <c r="J19" i="2"/>
  <c r="F20" i="2"/>
  <c r="H20" i="2"/>
  <c r="J20" i="2"/>
  <c r="H21" i="2"/>
  <c r="J21" i="2"/>
  <c r="F17" i="2"/>
  <c r="F22" i="2"/>
  <c r="H22" i="2"/>
  <c r="J22" i="2"/>
  <c r="J23" i="2"/>
  <c r="L23" i="2"/>
  <c r="F23" i="2"/>
  <c r="F24" i="2"/>
  <c r="H24" i="2"/>
  <c r="J24" i="2"/>
  <c r="E18" i="2"/>
  <c r="E25" i="2"/>
  <c r="E20" i="2"/>
  <c r="E22" i="2"/>
  <c r="E19" i="2"/>
  <c r="L6" i="2"/>
  <c r="E21" i="2"/>
  <c r="E23" i="2"/>
  <c r="E24" i="2"/>
  <c r="J6" i="2"/>
  <c r="L16" i="2"/>
  <c r="H17" i="2"/>
  <c r="H16" i="2"/>
  <c r="J16" i="2"/>
  <c r="J5" i="2"/>
  <c r="H6" i="2"/>
  <c r="L17" i="2"/>
  <c r="F4" i="2"/>
  <c r="H4" i="2"/>
  <c r="J17" i="2"/>
  <c r="E17" i="2"/>
  <c r="E16" i="2"/>
  <c r="G7" i="2"/>
  <c r="I9" i="2"/>
  <c r="L4" i="2"/>
  <c r="J4" i="2"/>
  <c r="L5" i="2"/>
  <c r="F5" i="2"/>
  <c r="H5" i="2"/>
  <c r="K18" i="2" l="1"/>
  <c r="G21" i="2"/>
  <c r="K10" i="2"/>
  <c r="G22" i="2"/>
  <c r="G25" i="2"/>
  <c r="G20" i="2"/>
  <c r="G9" i="2"/>
  <c r="G10" i="2"/>
  <c r="I14" i="2"/>
  <c r="I12" i="2"/>
  <c r="I8" i="2"/>
  <c r="I15" i="2"/>
  <c r="I13" i="2"/>
  <c r="G15" i="2"/>
  <c r="K8" i="2"/>
  <c r="G14" i="2"/>
  <c r="M15" i="2"/>
  <c r="M14" i="2"/>
  <c r="M13" i="2"/>
  <c r="M12" i="2"/>
  <c r="M10" i="2"/>
  <c r="M11" i="2"/>
  <c r="M9" i="2"/>
  <c r="M7" i="2"/>
  <c r="K7" i="2"/>
  <c r="G8" i="2"/>
  <c r="M8" i="2"/>
  <c r="K15" i="2"/>
  <c r="K14" i="2"/>
  <c r="K12" i="2"/>
  <c r="K11" i="2"/>
  <c r="K9" i="2"/>
  <c r="G12" i="2"/>
  <c r="K13" i="2"/>
  <c r="I7" i="2"/>
  <c r="I10" i="2"/>
  <c r="G13" i="2"/>
  <c r="I11" i="2"/>
  <c r="G11" i="2"/>
  <c r="G18" i="2"/>
  <c r="G24" i="2"/>
  <c r="G23" i="2"/>
  <c r="G19" i="2"/>
  <c r="I18" i="2"/>
  <c r="I17" i="2"/>
  <c r="G17" i="2"/>
  <c r="I22" i="2"/>
  <c r="M25" i="2"/>
  <c r="M24" i="2"/>
  <c r="M23" i="2"/>
  <c r="M22" i="2"/>
  <c r="M21" i="2"/>
  <c r="M19" i="2"/>
  <c r="I21" i="2"/>
  <c r="M18" i="2"/>
  <c r="I20" i="2"/>
  <c r="I23" i="2"/>
  <c r="I19" i="2"/>
  <c r="I25" i="2"/>
  <c r="K23" i="2"/>
  <c r="K22" i="2"/>
  <c r="K21" i="2"/>
  <c r="K20" i="2"/>
  <c r="K19" i="2"/>
  <c r="K25" i="2"/>
  <c r="K24" i="2"/>
  <c r="M20" i="2"/>
  <c r="I24" i="2"/>
  <c r="M6" i="2"/>
  <c r="M16" i="2"/>
  <c r="I4" i="2"/>
  <c r="I5" i="2"/>
  <c r="K17" i="2"/>
  <c r="I16" i="2"/>
  <c r="M17" i="2"/>
  <c r="G16" i="2"/>
  <c r="K16" i="2"/>
  <c r="G6" i="2"/>
  <c r="G5" i="2"/>
  <c r="K5" i="2"/>
  <c r="M5" i="2"/>
  <c r="G4" i="2"/>
  <c r="K4" i="2"/>
  <c r="K6" i="2"/>
  <c r="I6" i="2"/>
  <c r="M4" i="2"/>
</calcChain>
</file>

<file path=xl/sharedStrings.xml><?xml version="1.0" encoding="utf-8"?>
<sst xmlns="http://schemas.openxmlformats.org/spreadsheetml/2006/main" count="2100" uniqueCount="959">
  <si>
    <t>Overall</t>
  </si>
  <si>
    <t>Feinstein_Northwell</t>
  </si>
  <si>
    <t>Mount_Sinai</t>
  </si>
  <si>
    <t>UMN</t>
  </si>
  <si>
    <t>ASU</t>
  </si>
  <si>
    <t>Number of Participants</t>
  </si>
  <si>
    <t>Participant Had Symptoms</t>
  </si>
  <si>
    <t>Yes</t>
  </si>
  <si>
    <t>No</t>
  </si>
  <si>
    <t>Unknown</t>
  </si>
  <si>
    <t>Covid Disease Severity                 (WHO Scale)</t>
  </si>
  <si>
    <t>N/A</t>
  </si>
  <si>
    <t>Symptoms Resolved                      (if particiapnt had symptoms)</t>
  </si>
  <si>
    <t>Days since symptom resoveld (if participants symptoms       are resolved)</t>
  </si>
  <si>
    <t>After blood draw</t>
  </si>
  <si>
    <t>Less then 2 Weeks</t>
  </si>
  <si>
    <t>Less then 1 Month</t>
  </si>
  <si>
    <t>1 to 3 Months</t>
  </si>
  <si>
    <t>3 to 6 Months</t>
  </si>
  <si>
    <t>6 to 12 Months</t>
  </si>
  <si>
    <t>over 12 Months</t>
  </si>
  <si>
    <t>Uknown</t>
  </si>
  <si>
    <t># Research_Participant_ID</t>
  </si>
  <si>
    <t>CBC</t>
  </si>
  <si>
    <t>Is_Symptomatic</t>
  </si>
  <si>
    <t>Post_Symptom_Onset_Duration</t>
  </si>
  <si>
    <t>Symptom_Onset_Year</t>
  </si>
  <si>
    <t>Symptoms_Resolved</t>
  </si>
  <si>
    <t>Post_Symptom_Resolution_Duration</t>
  </si>
  <si>
    <t>Symptom_Resolution_Year</t>
  </si>
  <si>
    <t>Covid_Disease_Severity</t>
  </si>
  <si>
    <t>14_107588</t>
  </si>
  <si>
    <t>14_108656</t>
  </si>
  <si>
    <t>14_115671</t>
  </si>
  <si>
    <t>14_120858</t>
  </si>
  <si>
    <t>14_122173</t>
  </si>
  <si>
    <t>14_123753</t>
  </si>
  <si>
    <t>14_127552</t>
  </si>
  <si>
    <t>14_136068</t>
  </si>
  <si>
    <t>14_143396</t>
  </si>
  <si>
    <t>14_148341</t>
  </si>
  <si>
    <t>14_160668</t>
  </si>
  <si>
    <t>14_166589</t>
  </si>
  <si>
    <t>14_171658</t>
  </si>
  <si>
    <t>14_175078</t>
  </si>
  <si>
    <t>14_177005</t>
  </si>
  <si>
    <t>14_183745</t>
  </si>
  <si>
    <t>14_185965</t>
  </si>
  <si>
    <t>14_186975</t>
  </si>
  <si>
    <t>14_188155</t>
  </si>
  <si>
    <t>14_194396</t>
  </si>
  <si>
    <t>14_208286</t>
  </si>
  <si>
    <t>14_212153</t>
  </si>
  <si>
    <t>14_213236</t>
  </si>
  <si>
    <t>14_217514</t>
  </si>
  <si>
    <t>14_218423</t>
  </si>
  <si>
    <t>14_225211</t>
  </si>
  <si>
    <t>14_239836</t>
  </si>
  <si>
    <t>14_241807</t>
  </si>
  <si>
    <t>14_249066</t>
  </si>
  <si>
    <t>14_254215</t>
  </si>
  <si>
    <t>14_256634</t>
  </si>
  <si>
    <t>14_259046</t>
  </si>
  <si>
    <t>14_261505</t>
  </si>
  <si>
    <t>14_263646</t>
  </si>
  <si>
    <t>14_265479</t>
  </si>
  <si>
    <t>14_269103</t>
  </si>
  <si>
    <t>14_270178</t>
  </si>
  <si>
    <t>14_278647</t>
  </si>
  <si>
    <t>14_285169</t>
  </si>
  <si>
    <t>14_286779</t>
  </si>
  <si>
    <t>14_287186</t>
  </si>
  <si>
    <t>14_301926</t>
  </si>
  <si>
    <t>14_304474</t>
  </si>
  <si>
    <t>14_304492</t>
  </si>
  <si>
    <t>14_306348</t>
  </si>
  <si>
    <t>14_311544</t>
  </si>
  <si>
    <t>14_313928</t>
  </si>
  <si>
    <t>14_322676</t>
  </si>
  <si>
    <t>14_324493</t>
  </si>
  <si>
    <t>14_327086</t>
  </si>
  <si>
    <t>14_334077</t>
  </si>
  <si>
    <t>14_339154</t>
  </si>
  <si>
    <t>14_339339</t>
  </si>
  <si>
    <t>14_339739</t>
  </si>
  <si>
    <t>14_348651</t>
  </si>
  <si>
    <t>14_361741</t>
  </si>
  <si>
    <t>14_362791</t>
  </si>
  <si>
    <t>14_367355</t>
  </si>
  <si>
    <t>14_368073</t>
  </si>
  <si>
    <t>14_373975</t>
  </si>
  <si>
    <t>14_374212</t>
  </si>
  <si>
    <t>14_379363</t>
  </si>
  <si>
    <t>14_382861</t>
  </si>
  <si>
    <t>14_384727</t>
  </si>
  <si>
    <t>14_385063</t>
  </si>
  <si>
    <t>14_391735</t>
  </si>
  <si>
    <t>14_392122</t>
  </si>
  <si>
    <t>14_399432</t>
  </si>
  <si>
    <t>14_403358</t>
  </si>
  <si>
    <t>14_404768</t>
  </si>
  <si>
    <t>14_408074</t>
  </si>
  <si>
    <t>14_409279</t>
  </si>
  <si>
    <t>14_410477</t>
  </si>
  <si>
    <t>14_412766</t>
  </si>
  <si>
    <t>14_413507</t>
  </si>
  <si>
    <t>14_420792</t>
  </si>
  <si>
    <t>14_427801</t>
  </si>
  <si>
    <t>14_428897</t>
  </si>
  <si>
    <t>14_429588</t>
  </si>
  <si>
    <t>14_437688</t>
  </si>
  <si>
    <t>14_439218</t>
  </si>
  <si>
    <t>14_444128</t>
  </si>
  <si>
    <t>14_446374</t>
  </si>
  <si>
    <t>14_453592</t>
  </si>
  <si>
    <t>14_456907</t>
  </si>
  <si>
    <t>14_464837</t>
  </si>
  <si>
    <t>14_471327</t>
  </si>
  <si>
    <t>14_482383</t>
  </si>
  <si>
    <t>14_483903</t>
  </si>
  <si>
    <t>14_491531</t>
  </si>
  <si>
    <t>14_491696</t>
  </si>
  <si>
    <t>14_493466</t>
  </si>
  <si>
    <t>14_495208</t>
  </si>
  <si>
    <t>14_499594</t>
  </si>
  <si>
    <t>14_500745</t>
  </si>
  <si>
    <t>14_507701</t>
  </si>
  <si>
    <t>14_512561</t>
  </si>
  <si>
    <t>14_513053</t>
  </si>
  <si>
    <t>14_528185</t>
  </si>
  <si>
    <t>14_529422</t>
  </si>
  <si>
    <t>14_533782</t>
  </si>
  <si>
    <t>14_536104</t>
  </si>
  <si>
    <t>14_541069</t>
  </si>
  <si>
    <t>14_562035</t>
  </si>
  <si>
    <t>14_562891</t>
  </si>
  <si>
    <t>14_563092</t>
  </si>
  <si>
    <t>14_568176</t>
  </si>
  <si>
    <t>14_569615</t>
  </si>
  <si>
    <t>14_571359</t>
  </si>
  <si>
    <t>14_573413</t>
  </si>
  <si>
    <t>14_582321</t>
  </si>
  <si>
    <t>14_587174</t>
  </si>
  <si>
    <t>14_588864</t>
  </si>
  <si>
    <t>14_591664</t>
  </si>
  <si>
    <t>14_594272</t>
  </si>
  <si>
    <t>14_597395</t>
  </si>
  <si>
    <t>14_603328</t>
  </si>
  <si>
    <t>14_607014</t>
  </si>
  <si>
    <t>14_616772</t>
  </si>
  <si>
    <t>14_620328</t>
  </si>
  <si>
    <t>14_628758</t>
  </si>
  <si>
    <t>14_629929</t>
  </si>
  <si>
    <t>14_636569</t>
  </si>
  <si>
    <t>14_639229</t>
  </si>
  <si>
    <t>14_639824</t>
  </si>
  <si>
    <t>14_647441</t>
  </si>
  <si>
    <t>14_649515</t>
  </si>
  <si>
    <t>14_653364</t>
  </si>
  <si>
    <t>14_654254</t>
  </si>
  <si>
    <t>14_658367</t>
  </si>
  <si>
    <t>14_670351</t>
  </si>
  <si>
    <t>14_672894</t>
  </si>
  <si>
    <t>14_675231</t>
  </si>
  <si>
    <t>14_681897</t>
  </si>
  <si>
    <t>14_683717</t>
  </si>
  <si>
    <t>14_685588</t>
  </si>
  <si>
    <t>14_693608</t>
  </si>
  <si>
    <t>14_698954</t>
  </si>
  <si>
    <t>14_705478</t>
  </si>
  <si>
    <t>14_713146</t>
  </si>
  <si>
    <t>14_719447</t>
  </si>
  <si>
    <t>14_720781</t>
  </si>
  <si>
    <t>14_722081</t>
  </si>
  <si>
    <t>14_724174</t>
  </si>
  <si>
    <t>14_741906</t>
  </si>
  <si>
    <t>14_743991</t>
  </si>
  <si>
    <t>14_747586</t>
  </si>
  <si>
    <t>14_752797</t>
  </si>
  <si>
    <t>14_753466</t>
  </si>
  <si>
    <t>14_754797</t>
  </si>
  <si>
    <t>14_758241</t>
  </si>
  <si>
    <t>14_761696</t>
  </si>
  <si>
    <t>14_776628</t>
  </si>
  <si>
    <t>14_779347</t>
  </si>
  <si>
    <t>14_795323</t>
  </si>
  <si>
    <t>14_809758</t>
  </si>
  <si>
    <t>14_811101</t>
  </si>
  <si>
    <t>14_820803</t>
  </si>
  <si>
    <t>14_831542</t>
  </si>
  <si>
    <t>14_833094</t>
  </si>
  <si>
    <t>14_836565</t>
  </si>
  <si>
    <t>14_841836</t>
  </si>
  <si>
    <t>14_845339</t>
  </si>
  <si>
    <t>14_852274</t>
  </si>
  <si>
    <t>14_860194</t>
  </si>
  <si>
    <t>14_860417</t>
  </si>
  <si>
    <t>14_861721</t>
  </si>
  <si>
    <t>14_864277</t>
  </si>
  <si>
    <t>14_873075</t>
  </si>
  <si>
    <t>14_873517</t>
  </si>
  <si>
    <t>14_875077</t>
  </si>
  <si>
    <t>14_881576</t>
  </si>
  <si>
    <t>14_884177</t>
  </si>
  <si>
    <t>14_896884</t>
  </si>
  <si>
    <t>14_900776</t>
  </si>
  <si>
    <t>14_906595</t>
  </si>
  <si>
    <t>14_910475</t>
  </si>
  <si>
    <t>14_918413</t>
  </si>
  <si>
    <t>14_931124</t>
  </si>
  <si>
    <t>14_949379</t>
  </si>
  <si>
    <t>14_950845</t>
  </si>
  <si>
    <t>14_967972</t>
  </si>
  <si>
    <t>14_973416</t>
  </si>
  <si>
    <t>14_974137</t>
  </si>
  <si>
    <t>14_981447</t>
  </si>
  <si>
    <t>14_988602</t>
  </si>
  <si>
    <t>14_991643</t>
  </si>
  <si>
    <t>14_994521</t>
  </si>
  <si>
    <t>14_994827</t>
  </si>
  <si>
    <t>14_999724</t>
  </si>
  <si>
    <t>27_100002</t>
  </si>
  <si>
    <t>27_100003</t>
  </si>
  <si>
    <t>27_100004</t>
  </si>
  <si>
    <t>27_100005</t>
  </si>
  <si>
    <t>27_100006</t>
  </si>
  <si>
    <t>27_100007</t>
  </si>
  <si>
    <t>27_100008</t>
  </si>
  <si>
    <t>27_100009</t>
  </si>
  <si>
    <t>27_100010</t>
  </si>
  <si>
    <t>27_100011</t>
  </si>
  <si>
    <t>27_100012</t>
  </si>
  <si>
    <t>27_100013</t>
  </si>
  <si>
    <t>27_100015</t>
  </si>
  <si>
    <t>27_100016</t>
  </si>
  <si>
    <t>27_100017</t>
  </si>
  <si>
    <t>27_100018</t>
  </si>
  <si>
    <t>27_100019</t>
  </si>
  <si>
    <t>27_100020</t>
  </si>
  <si>
    <t>27_100021</t>
  </si>
  <si>
    <t>27_100022</t>
  </si>
  <si>
    <t>27_100023</t>
  </si>
  <si>
    <t>27_100024</t>
  </si>
  <si>
    <t>27_100025</t>
  </si>
  <si>
    <t>27_100026</t>
  </si>
  <si>
    <t>27_100027</t>
  </si>
  <si>
    <t>27_100028</t>
  </si>
  <si>
    <t>27_100029</t>
  </si>
  <si>
    <t>27_100030</t>
  </si>
  <si>
    <t>27_100031</t>
  </si>
  <si>
    <t>27_100032</t>
  </si>
  <si>
    <t>27_100033</t>
  </si>
  <si>
    <t>27_100034</t>
  </si>
  <si>
    <t>27_100035</t>
  </si>
  <si>
    <t>27_100036</t>
  </si>
  <si>
    <t>27_100038</t>
  </si>
  <si>
    <t>27_100039</t>
  </si>
  <si>
    <t>27_100040</t>
  </si>
  <si>
    <t>27_100041</t>
  </si>
  <si>
    <t>27_100042</t>
  </si>
  <si>
    <t>27_100043</t>
  </si>
  <si>
    <t>27_100045</t>
  </si>
  <si>
    <t>27_100046</t>
  </si>
  <si>
    <t>27_100047</t>
  </si>
  <si>
    <t>27_100048</t>
  </si>
  <si>
    <t>27_100049</t>
  </si>
  <si>
    <t>27_100051</t>
  </si>
  <si>
    <t>27_100052</t>
  </si>
  <si>
    <t>27_100053</t>
  </si>
  <si>
    <t>27_100056</t>
  </si>
  <si>
    <t>27_100061</t>
  </si>
  <si>
    <t>27_100077</t>
  </si>
  <si>
    <t>27_100078</t>
  </si>
  <si>
    <t>27_100079</t>
  </si>
  <si>
    <t>27_100088</t>
  </si>
  <si>
    <t>27_100090</t>
  </si>
  <si>
    <t>27_100091</t>
  </si>
  <si>
    <t>27_100092</t>
  </si>
  <si>
    <t>27_100093</t>
  </si>
  <si>
    <t>27_100101</t>
  </si>
  <si>
    <t>27_100104</t>
  </si>
  <si>
    <t>27_100107</t>
  </si>
  <si>
    <t>27_100112</t>
  </si>
  <si>
    <t>27_100130</t>
  </si>
  <si>
    <t>27_100132</t>
  </si>
  <si>
    <t>27_100133</t>
  </si>
  <si>
    <t>27_100134</t>
  </si>
  <si>
    <t>27_100135</t>
  </si>
  <si>
    <t>27_100136</t>
  </si>
  <si>
    <t>27_100137</t>
  </si>
  <si>
    <t>27_100139</t>
  </si>
  <si>
    <t>27_100140</t>
  </si>
  <si>
    <t>27_100141</t>
  </si>
  <si>
    <t>32_111001</t>
  </si>
  <si>
    <t>32_111006</t>
  </si>
  <si>
    <t>32_111007</t>
  </si>
  <si>
    <t>32_111008</t>
  </si>
  <si>
    <t>32_111009</t>
  </si>
  <si>
    <t>32_111010</t>
  </si>
  <si>
    <t>32_111011</t>
  </si>
  <si>
    <t>32_111012</t>
  </si>
  <si>
    <t>32_111013</t>
  </si>
  <si>
    <t>32_111014</t>
  </si>
  <si>
    <t>32_111015</t>
  </si>
  <si>
    <t>32_111016</t>
  </si>
  <si>
    <t>32_111018</t>
  </si>
  <si>
    <t>32_111019</t>
  </si>
  <si>
    <t>32_111020</t>
  </si>
  <si>
    <t>32_111021</t>
  </si>
  <si>
    <t>32_111023</t>
  </si>
  <si>
    <t>32_111024</t>
  </si>
  <si>
    <t>32_111025</t>
  </si>
  <si>
    <t>32_111026</t>
  </si>
  <si>
    <t>32_111027</t>
  </si>
  <si>
    <t>32_111028</t>
  </si>
  <si>
    <t>32_111029</t>
  </si>
  <si>
    <t>32_111030</t>
  </si>
  <si>
    <t>32_111031</t>
  </si>
  <si>
    <t>32_111032</t>
  </si>
  <si>
    <t>32_111033</t>
  </si>
  <si>
    <t>32_111035</t>
  </si>
  <si>
    <t>32_111036</t>
  </si>
  <si>
    <t>32_111037</t>
  </si>
  <si>
    <t>32_111038</t>
  </si>
  <si>
    <t>32_111044</t>
  </si>
  <si>
    <t>32_111045</t>
  </si>
  <si>
    <t>32_111046</t>
  </si>
  <si>
    <t>32_111047</t>
  </si>
  <si>
    <t>32_551004</t>
  </si>
  <si>
    <t>32_551015</t>
  </si>
  <si>
    <t>32_551020</t>
  </si>
  <si>
    <t>32_551022</t>
  </si>
  <si>
    <t>32_551028</t>
  </si>
  <si>
    <t>32_551033</t>
  </si>
  <si>
    <t>32_551034</t>
  </si>
  <si>
    <t>32_551037</t>
  </si>
  <si>
    <t>32_551045</t>
  </si>
  <si>
    <t>32_551046</t>
  </si>
  <si>
    <t>32_551049</t>
  </si>
  <si>
    <t>32_551051</t>
  </si>
  <si>
    <t>32_551054</t>
  </si>
  <si>
    <t>32_551056</t>
  </si>
  <si>
    <t>32_551058</t>
  </si>
  <si>
    <t>32_551060</t>
  </si>
  <si>
    <t>32_551061</t>
  </si>
  <si>
    <t>32_551064</t>
  </si>
  <si>
    <t>32_551065</t>
  </si>
  <si>
    <t>32_551068</t>
  </si>
  <si>
    <t>32_551069</t>
  </si>
  <si>
    <t>32_551071</t>
  </si>
  <si>
    <t>32_551072</t>
  </si>
  <si>
    <t>32_551074</t>
  </si>
  <si>
    <t>32_551075</t>
  </si>
  <si>
    <t>32_551076</t>
  </si>
  <si>
    <t>32_551078</t>
  </si>
  <si>
    <t>32_551079</t>
  </si>
  <si>
    <t>32_551080</t>
  </si>
  <si>
    <t>32_551081</t>
  </si>
  <si>
    <t>32_551082</t>
  </si>
  <si>
    <t>32_551084</t>
  </si>
  <si>
    <t>32_551087</t>
  </si>
  <si>
    <t>32_551091</t>
  </si>
  <si>
    <t>32_551092</t>
  </si>
  <si>
    <t>32_551093</t>
  </si>
  <si>
    <t>32_551094</t>
  </si>
  <si>
    <t>32_551095</t>
  </si>
  <si>
    <t>32_551097</t>
  </si>
  <si>
    <t>32_551098</t>
  </si>
  <si>
    <t>32_551101</t>
  </si>
  <si>
    <t>32_551106</t>
  </si>
  <si>
    <t>32_551109</t>
  </si>
  <si>
    <t>32_551110</t>
  </si>
  <si>
    <t>32_551111</t>
  </si>
  <si>
    <t>32_551113</t>
  </si>
  <si>
    <t>32_551115</t>
  </si>
  <si>
    <t>32_551116</t>
  </si>
  <si>
    <t>32_551118</t>
  </si>
  <si>
    <t>32_551119</t>
  </si>
  <si>
    <t>32_551120</t>
  </si>
  <si>
    <t>32_551122</t>
  </si>
  <si>
    <t>32_551123</t>
  </si>
  <si>
    <t>32_551127</t>
  </si>
  <si>
    <t>32_551129</t>
  </si>
  <si>
    <t>32_551130</t>
  </si>
  <si>
    <t>32_551132</t>
  </si>
  <si>
    <t>32_551133</t>
  </si>
  <si>
    <t>32_551134</t>
  </si>
  <si>
    <t>32_551135</t>
  </si>
  <si>
    <t>32_551136</t>
  </si>
  <si>
    <t>32_551137</t>
  </si>
  <si>
    <t>32_551138</t>
  </si>
  <si>
    <t>32_551139</t>
  </si>
  <si>
    <t>32_551140</t>
  </si>
  <si>
    <t>32_551141</t>
  </si>
  <si>
    <t>32_551142</t>
  </si>
  <si>
    <t>32_551143</t>
  </si>
  <si>
    <t>32_551144</t>
  </si>
  <si>
    <t>32_551146</t>
  </si>
  <si>
    <t>32_551148</t>
  </si>
  <si>
    <t>32_551149</t>
  </si>
  <si>
    <t>32_551152</t>
  </si>
  <si>
    <t>32_551156</t>
  </si>
  <si>
    <t>32_551157</t>
  </si>
  <si>
    <t>32_551158</t>
  </si>
  <si>
    <t>32_551159</t>
  </si>
  <si>
    <t>32_551160</t>
  </si>
  <si>
    <t>32_551162</t>
  </si>
  <si>
    <t>32_551163</t>
  </si>
  <si>
    <t>32_551165</t>
  </si>
  <si>
    <t>32_551167</t>
  </si>
  <si>
    <t>32_551168</t>
  </si>
  <si>
    <t>32_551169</t>
  </si>
  <si>
    <t>32_551170</t>
  </si>
  <si>
    <t>32_551171</t>
  </si>
  <si>
    <t>32_551172</t>
  </si>
  <si>
    <t>32_551173</t>
  </si>
  <si>
    <t>32_551174</t>
  </si>
  <si>
    <t>32_551176</t>
  </si>
  <si>
    <t>32_551177</t>
  </si>
  <si>
    <t>32_551178</t>
  </si>
  <si>
    <t>32_551179</t>
  </si>
  <si>
    <t>32_551180</t>
  </si>
  <si>
    <t>32_551181</t>
  </si>
  <si>
    <t>32_551182</t>
  </si>
  <si>
    <t>32_551183</t>
  </si>
  <si>
    <t>32_551184</t>
  </si>
  <si>
    <t>32_551185</t>
  </si>
  <si>
    <t>32_551186</t>
  </si>
  <si>
    <t>32_551187</t>
  </si>
  <si>
    <t>32_551188</t>
  </si>
  <si>
    <t>32_551189</t>
  </si>
  <si>
    <t>32_551190</t>
  </si>
  <si>
    <t>32_551191</t>
  </si>
  <si>
    <t>32_551192</t>
  </si>
  <si>
    <t>32_551193</t>
  </si>
  <si>
    <t>32_551194</t>
  </si>
  <si>
    <t>32_551195</t>
  </si>
  <si>
    <t>32_551196</t>
  </si>
  <si>
    <t>32_551197</t>
  </si>
  <si>
    <t>32_551198</t>
  </si>
  <si>
    <t>32_551201</t>
  </si>
  <si>
    <t>32_551202</t>
  </si>
  <si>
    <t>32_551204</t>
  </si>
  <si>
    <t>32_551206</t>
  </si>
  <si>
    <t>32_551207</t>
  </si>
  <si>
    <t>32_551208</t>
  </si>
  <si>
    <t>32_551209</t>
  </si>
  <si>
    <t>32_551210</t>
  </si>
  <si>
    <t>32_551211</t>
  </si>
  <si>
    <t>32_551212</t>
  </si>
  <si>
    <t>32_551213</t>
  </si>
  <si>
    <t>32_551214</t>
  </si>
  <si>
    <t>32_551215</t>
  </si>
  <si>
    <t>32_551216</t>
  </si>
  <si>
    <t>32_551217</t>
  </si>
  <si>
    <t>32_551219</t>
  </si>
  <si>
    <t>32_551220</t>
  </si>
  <si>
    <t>32_551221</t>
  </si>
  <si>
    <t>32_551222</t>
  </si>
  <si>
    <t>32_551223</t>
  </si>
  <si>
    <t>32_551224</t>
  </si>
  <si>
    <t>32_551225</t>
  </si>
  <si>
    <t>32_551226</t>
  </si>
  <si>
    <t>32_551227</t>
  </si>
  <si>
    <t>32_551228</t>
  </si>
  <si>
    <t>32_551229</t>
  </si>
  <si>
    <t>32_551230</t>
  </si>
  <si>
    <t>32_551231</t>
  </si>
  <si>
    <t>32_551232</t>
  </si>
  <si>
    <t>32_551234</t>
  </si>
  <si>
    <t>32_551235</t>
  </si>
  <si>
    <t>32_551236</t>
  </si>
  <si>
    <t>32_551237</t>
  </si>
  <si>
    <t>32_551238</t>
  </si>
  <si>
    <t>32_551239</t>
  </si>
  <si>
    <t>32_551240</t>
  </si>
  <si>
    <t>32_551241</t>
  </si>
  <si>
    <t>32_551242</t>
  </si>
  <si>
    <t>32_551244</t>
  </si>
  <si>
    <t>32_551245</t>
  </si>
  <si>
    <t>32_551246</t>
  </si>
  <si>
    <t>32_551248</t>
  </si>
  <si>
    <t>32_551249</t>
  </si>
  <si>
    <t>32_551252</t>
  </si>
  <si>
    <t>32_551253</t>
  </si>
  <si>
    <t>32_551257</t>
  </si>
  <si>
    <t>32_551258</t>
  </si>
  <si>
    <t>32_551259</t>
  </si>
  <si>
    <t>32_551260</t>
  </si>
  <si>
    <t>32_551261</t>
  </si>
  <si>
    <t>32_551263</t>
  </si>
  <si>
    <t>32_551264</t>
  </si>
  <si>
    <t>32_551265</t>
  </si>
  <si>
    <t>32_551266</t>
  </si>
  <si>
    <t>32_551267</t>
  </si>
  <si>
    <t>32_551268</t>
  </si>
  <si>
    <t>32_551270</t>
  </si>
  <si>
    <t>32_551271</t>
  </si>
  <si>
    <t>32_551273</t>
  </si>
  <si>
    <t>32_551274</t>
  </si>
  <si>
    <t>32_551275</t>
  </si>
  <si>
    <t>32_551276</t>
  </si>
  <si>
    <t>32_551277</t>
  </si>
  <si>
    <t>32_551279</t>
  </si>
  <si>
    <t>32_551280</t>
  </si>
  <si>
    <t>32_551281</t>
  </si>
  <si>
    <t>32_551282</t>
  </si>
  <si>
    <t>32_551283</t>
  </si>
  <si>
    <t>32_551284</t>
  </si>
  <si>
    <t>32_551286</t>
  </si>
  <si>
    <t>32_551287</t>
  </si>
  <si>
    <t>32_551288</t>
  </si>
  <si>
    <t>32_551289</t>
  </si>
  <si>
    <t>32_551290</t>
  </si>
  <si>
    <t>32_551294</t>
  </si>
  <si>
    <t>32_551295</t>
  </si>
  <si>
    <t>32_551296</t>
  </si>
  <si>
    <t>32_551299</t>
  </si>
  <si>
    <t>32_551300</t>
  </si>
  <si>
    <t>32_551301</t>
  </si>
  <si>
    <t>32_551302</t>
  </si>
  <si>
    <t>32_551303</t>
  </si>
  <si>
    <t>32_551305</t>
  </si>
  <si>
    <t>32_551307</t>
  </si>
  <si>
    <t>32_551308</t>
  </si>
  <si>
    <t>32_551309</t>
  </si>
  <si>
    <t>32_551310</t>
  </si>
  <si>
    <t>32_551313</t>
  </si>
  <si>
    <t>32_551314</t>
  </si>
  <si>
    <t>32_551315</t>
  </si>
  <si>
    <t>32_551316</t>
  </si>
  <si>
    <t>32_551318</t>
  </si>
  <si>
    <t>32_551319</t>
  </si>
  <si>
    <t>32_551320</t>
  </si>
  <si>
    <t>32_551321</t>
  </si>
  <si>
    <t>32_551322</t>
  </si>
  <si>
    <t>32_551323</t>
  </si>
  <si>
    <t>32_551324</t>
  </si>
  <si>
    <t>32_551325</t>
  </si>
  <si>
    <t>32_551326</t>
  </si>
  <si>
    <t>32_551327</t>
  </si>
  <si>
    <t>32_551328</t>
  </si>
  <si>
    <t>32_551331</t>
  </si>
  <si>
    <t>32_551332</t>
  </si>
  <si>
    <t>32_551333</t>
  </si>
  <si>
    <t>32_551334</t>
  </si>
  <si>
    <t>32_551337</t>
  </si>
  <si>
    <t>32_551338</t>
  </si>
  <si>
    <t>32_551339</t>
  </si>
  <si>
    <t>32_551342</t>
  </si>
  <si>
    <t>32_551343</t>
  </si>
  <si>
    <t>32_551361</t>
  </si>
  <si>
    <t>32_551362</t>
  </si>
  <si>
    <t>32_551364</t>
  </si>
  <si>
    <t>32_551366</t>
  </si>
  <si>
    <t>32_551367</t>
  </si>
  <si>
    <t>32_551368</t>
  </si>
  <si>
    <t>32_551369</t>
  </si>
  <si>
    <t>32_551370</t>
  </si>
  <si>
    <t>32_551372</t>
  </si>
  <si>
    <t>32_551373</t>
  </si>
  <si>
    <t>32_551374</t>
  </si>
  <si>
    <t>32_551375</t>
  </si>
  <si>
    <t>32_551376</t>
  </si>
  <si>
    <t>32_551377</t>
  </si>
  <si>
    <t>32_551378</t>
  </si>
  <si>
    <t>32_551379</t>
  </si>
  <si>
    <t>32_551380</t>
  </si>
  <si>
    <t>32_551381</t>
  </si>
  <si>
    <t>32_551382</t>
  </si>
  <si>
    <t>32_551383</t>
  </si>
  <si>
    <t>32_551384</t>
  </si>
  <si>
    <t>32_551385</t>
  </si>
  <si>
    <t>32_551386</t>
  </si>
  <si>
    <t>32_551387</t>
  </si>
  <si>
    <t>32_551388</t>
  </si>
  <si>
    <t>32_551389</t>
  </si>
  <si>
    <t>32_551391</t>
  </si>
  <si>
    <t>32_551392</t>
  </si>
  <si>
    <t>32_551393</t>
  </si>
  <si>
    <t>32_551394</t>
  </si>
  <si>
    <t>32_551395</t>
  </si>
  <si>
    <t>32_551396</t>
  </si>
  <si>
    <t>32_551399</t>
  </si>
  <si>
    <t>32_551400</t>
  </si>
  <si>
    <t>32_551401</t>
  </si>
  <si>
    <t>32_551402</t>
  </si>
  <si>
    <t>32_551409</t>
  </si>
  <si>
    <t>32_551410</t>
  </si>
  <si>
    <t>32_551411</t>
  </si>
  <si>
    <t>32_551412</t>
  </si>
  <si>
    <t>32_551413</t>
  </si>
  <si>
    <t>32_551414</t>
  </si>
  <si>
    <t>32_551415</t>
  </si>
  <si>
    <t>32_551416</t>
  </si>
  <si>
    <t>32_551417</t>
  </si>
  <si>
    <t>32_551418</t>
  </si>
  <si>
    <t>41_100009</t>
  </si>
  <si>
    <t>41_100011</t>
  </si>
  <si>
    <t>41_100012</t>
  </si>
  <si>
    <t>41_100014</t>
  </si>
  <si>
    <t>41_100015</t>
  </si>
  <si>
    <t>41_100021</t>
  </si>
  <si>
    <t>41_100033</t>
  </si>
  <si>
    <t>41_100057</t>
  </si>
  <si>
    <t>41_100059</t>
  </si>
  <si>
    <t>41_100062</t>
  </si>
  <si>
    <t>41_100063</t>
  </si>
  <si>
    <t>41_100064</t>
  </si>
  <si>
    <t>41_100066</t>
  </si>
  <si>
    <t>41_100069</t>
  </si>
  <si>
    <t>41_100070</t>
  </si>
  <si>
    <t>41_100071</t>
  </si>
  <si>
    <t>41_100072</t>
  </si>
  <si>
    <t>41_100074</t>
  </si>
  <si>
    <t>41_100076</t>
  </si>
  <si>
    <t>41_100077</t>
  </si>
  <si>
    <t>41_100078</t>
  </si>
  <si>
    <t>41_100079</t>
  </si>
  <si>
    <t>41_100080</t>
  </si>
  <si>
    <t>41_100081</t>
  </si>
  <si>
    <t>41_100083</t>
  </si>
  <si>
    <t>41_100085</t>
  </si>
  <si>
    <t>41_100090</t>
  </si>
  <si>
    <t>41_100091</t>
  </si>
  <si>
    <t>41_100092</t>
  </si>
  <si>
    <t>41_100093</t>
  </si>
  <si>
    <t>41_100094</t>
  </si>
  <si>
    <t>41_100096</t>
  </si>
  <si>
    <t>41_100097</t>
  </si>
  <si>
    <t>41_100098</t>
  </si>
  <si>
    <t>41_100099</t>
  </si>
  <si>
    <t>41_100100</t>
  </si>
  <si>
    <t>41_100101</t>
  </si>
  <si>
    <t>41_100102</t>
  </si>
  <si>
    <t>41_100104</t>
  </si>
  <si>
    <t>41_100105</t>
  </si>
  <si>
    <t>41_100106</t>
  </si>
  <si>
    <t>41_100107</t>
  </si>
  <si>
    <t>41_100108</t>
  </si>
  <si>
    <t>41_100109</t>
  </si>
  <si>
    <t>41_100110</t>
  </si>
  <si>
    <t>41_100111</t>
  </si>
  <si>
    <t>41_100112</t>
  </si>
  <si>
    <t>41_100114</t>
  </si>
  <si>
    <t>41_100115</t>
  </si>
  <si>
    <t>41_100116</t>
  </si>
  <si>
    <t>41_100119</t>
  </si>
  <si>
    <t>41_100120</t>
  </si>
  <si>
    <t>41_100121</t>
  </si>
  <si>
    <t>41_100122</t>
  </si>
  <si>
    <t>41_100123</t>
  </si>
  <si>
    <t>41_100124</t>
  </si>
  <si>
    <t>41_100125</t>
  </si>
  <si>
    <t>41_100126</t>
  </si>
  <si>
    <t>41_100127</t>
  </si>
  <si>
    <t>41_100128</t>
  </si>
  <si>
    <t>41_100132</t>
  </si>
  <si>
    <t>41_100133</t>
  </si>
  <si>
    <t>41_100135</t>
  </si>
  <si>
    <t>41_100136</t>
  </si>
  <si>
    <t>41_100138</t>
  </si>
  <si>
    <t>41_100139</t>
  </si>
  <si>
    <t>41_100140</t>
  </si>
  <si>
    <t>41_100144</t>
  </si>
  <si>
    <t>41_100145</t>
  </si>
  <si>
    <t>41_100147</t>
  </si>
  <si>
    <t>41_100148</t>
  </si>
  <si>
    <t>41_100149</t>
  </si>
  <si>
    <t>41_100150</t>
  </si>
  <si>
    <t>41_100151</t>
  </si>
  <si>
    <t>41_100152</t>
  </si>
  <si>
    <t>41_100153</t>
  </si>
  <si>
    <t>41_100154</t>
  </si>
  <si>
    <t>41_100155</t>
  </si>
  <si>
    <t>41_100158</t>
  </si>
  <si>
    <t>41_100164</t>
  </si>
  <si>
    <t>41_100167</t>
  </si>
  <si>
    <t>41_100168</t>
  </si>
  <si>
    <t>41_100169</t>
  </si>
  <si>
    <t>41_100170</t>
  </si>
  <si>
    <t>41_100171</t>
  </si>
  <si>
    <t>41_100172</t>
  </si>
  <si>
    <t>41_100175</t>
  </si>
  <si>
    <t>41_100176</t>
  </si>
  <si>
    <t>41_100178</t>
  </si>
  <si>
    <t>41_100179</t>
  </si>
  <si>
    <t>41_100181</t>
  </si>
  <si>
    <t>41_100184</t>
  </si>
  <si>
    <t>41_100185</t>
  </si>
  <si>
    <t>41_100189</t>
  </si>
  <si>
    <t>41_100190</t>
  </si>
  <si>
    <t>41_100193</t>
  </si>
  <si>
    <t>41_100194</t>
  </si>
  <si>
    <t>41_100195</t>
  </si>
  <si>
    <t>41_100196</t>
  </si>
  <si>
    <t>41_100197</t>
  </si>
  <si>
    <t>41_100198</t>
  </si>
  <si>
    <t>41_100202</t>
  </si>
  <si>
    <t>41_100203</t>
  </si>
  <si>
    <t>41_100207</t>
  </si>
  <si>
    <t>41_100208</t>
  </si>
  <si>
    <t>41_100209</t>
  </si>
  <si>
    <t>41_100211</t>
  </si>
  <si>
    <t>41_100212</t>
  </si>
  <si>
    <t>41_100214</t>
  </si>
  <si>
    <t>41_100216</t>
  </si>
  <si>
    <t>41_100218</t>
  </si>
  <si>
    <t>41_100222</t>
  </si>
  <si>
    <t>41_100228</t>
  </si>
  <si>
    <t>41_100230</t>
  </si>
  <si>
    <t>41_100239</t>
  </si>
  <si>
    <t>41_100240</t>
  </si>
  <si>
    <t>41_100241</t>
  </si>
  <si>
    <t>41_100242</t>
  </si>
  <si>
    <t>41_100246</t>
  </si>
  <si>
    <t>41_100249</t>
  </si>
  <si>
    <t>41_100250</t>
  </si>
  <si>
    <t>41_100251</t>
  </si>
  <si>
    <t>41_100253</t>
  </si>
  <si>
    <t>41_100254</t>
  </si>
  <si>
    <t>41_100255</t>
  </si>
  <si>
    <t>41_100257</t>
  </si>
  <si>
    <t>41_100258</t>
  </si>
  <si>
    <t>41_100259</t>
  </si>
  <si>
    <t>41_100263</t>
  </si>
  <si>
    <t>41_100264</t>
  </si>
  <si>
    <t>41_100270</t>
  </si>
  <si>
    <t>41_100274</t>
  </si>
  <si>
    <t>41_100276</t>
  </si>
  <si>
    <t>41_100278</t>
  </si>
  <si>
    <t>41_100280</t>
  </si>
  <si>
    <t>41_100285</t>
  </si>
  <si>
    <t>41_100292</t>
  </si>
  <si>
    <t>41_100295</t>
  </si>
  <si>
    <t>41_100298</t>
  </si>
  <si>
    <t>41_100300</t>
  </si>
  <si>
    <t>41_100304</t>
  </si>
  <si>
    <t>41_100306</t>
  </si>
  <si>
    <t>41_100307</t>
  </si>
  <si>
    <t>41_100313</t>
  </si>
  <si>
    <t>41_100315</t>
  </si>
  <si>
    <t>41_100320</t>
  </si>
  <si>
    <t>41_100321</t>
  </si>
  <si>
    <t>41_100322</t>
  </si>
  <si>
    <t>41_100323</t>
  </si>
  <si>
    <t>41_100332</t>
  </si>
  <si>
    <t>41_100333</t>
  </si>
  <si>
    <t>41_100336</t>
  </si>
  <si>
    <t>41_100337</t>
  </si>
  <si>
    <t>41_100371</t>
  </si>
  <si>
    <t>41_100396</t>
  </si>
  <si>
    <t>41_100399</t>
  </si>
  <si>
    <t>41_100409</t>
  </si>
  <si>
    <t>41_100410</t>
  </si>
  <si>
    <t>41_100428</t>
  </si>
  <si>
    <t>41_100430</t>
  </si>
  <si>
    <t>41_100431</t>
  </si>
  <si>
    <t>41_100434</t>
  </si>
  <si>
    <t>41_100437</t>
  </si>
  <si>
    <t>41_100438</t>
  </si>
  <si>
    <t>41_100439</t>
  </si>
  <si>
    <t>41_100446</t>
  </si>
  <si>
    <t>41_100447</t>
  </si>
  <si>
    <t>41_100450</t>
  </si>
  <si>
    <t>41_100453</t>
  </si>
  <si>
    <t>41_100457</t>
  </si>
  <si>
    <t>41_100458</t>
  </si>
  <si>
    <t>41_100461</t>
  </si>
  <si>
    <t>41_100462</t>
  </si>
  <si>
    <t>41_100466</t>
  </si>
  <si>
    <t>41_100467</t>
  </si>
  <si>
    <t>41_100468</t>
  </si>
  <si>
    <t>41_100469</t>
  </si>
  <si>
    <t>41_100475</t>
  </si>
  <si>
    <t>41_100476</t>
  </si>
  <si>
    <t>41_100478</t>
  </si>
  <si>
    <t>41_100479</t>
  </si>
  <si>
    <t>41_100480</t>
  </si>
  <si>
    <t>41_100485</t>
  </si>
  <si>
    <t>41_100486</t>
  </si>
  <si>
    <t>41_100487</t>
  </si>
  <si>
    <t>41_100488</t>
  </si>
  <si>
    <t>41_100490</t>
  </si>
  <si>
    <t>41_100491</t>
  </si>
  <si>
    <t>41_100492</t>
  </si>
  <si>
    <t>41_100493</t>
  </si>
  <si>
    <t>41_100494</t>
  </si>
  <si>
    <t>41_100495</t>
  </si>
  <si>
    <t>41_100496</t>
  </si>
  <si>
    <t>41_100497</t>
  </si>
  <si>
    <t>41_100498</t>
  </si>
  <si>
    <t>41_100499</t>
  </si>
  <si>
    <t>41_100500</t>
  </si>
  <si>
    <t>41_100501</t>
  </si>
  <si>
    <t>41_100503</t>
  </si>
  <si>
    <t>41_100505</t>
  </si>
  <si>
    <t>41_100507</t>
  </si>
  <si>
    <t>41_100510</t>
  </si>
  <si>
    <t>41_100511</t>
  </si>
  <si>
    <t>41_100512</t>
  </si>
  <si>
    <t>41_100513</t>
  </si>
  <si>
    <t>41_100514</t>
  </si>
  <si>
    <t>41_100515</t>
  </si>
  <si>
    <t>41_100535</t>
  </si>
  <si>
    <t>41_100540</t>
  </si>
  <si>
    <t>41_100541</t>
  </si>
  <si>
    <t>41_100542</t>
  </si>
  <si>
    <t>41_100544</t>
  </si>
  <si>
    <t>41_100546</t>
  </si>
  <si>
    <t>41_100547</t>
  </si>
  <si>
    <t>41_100549</t>
  </si>
  <si>
    <t>41_100550</t>
  </si>
  <si>
    <t>41_100552</t>
  </si>
  <si>
    <t>41_100553</t>
  </si>
  <si>
    <t>41_100559</t>
  </si>
  <si>
    <t>41_100560</t>
  </si>
  <si>
    <t>41_100561</t>
  </si>
  <si>
    <t>41_100562</t>
  </si>
  <si>
    <t>41_100563</t>
  </si>
  <si>
    <t>41_100564</t>
  </si>
  <si>
    <t>41_100565</t>
  </si>
  <si>
    <t>41_100566</t>
  </si>
  <si>
    <t>41_100567</t>
  </si>
  <si>
    <t>41_100568</t>
  </si>
  <si>
    <t>41_100569</t>
  </si>
  <si>
    <t>41_100571</t>
  </si>
  <si>
    <t>41_100572</t>
  </si>
  <si>
    <t>41_100574</t>
  </si>
  <si>
    <t>41_100579</t>
  </si>
  <si>
    <t>41_100580</t>
  </si>
  <si>
    <t>41_100581</t>
  </si>
  <si>
    <t>41_100582</t>
  </si>
  <si>
    <t>41_100583</t>
  </si>
  <si>
    <t>41_100584</t>
  </si>
  <si>
    <t>41_100585</t>
  </si>
  <si>
    <t>41_100586</t>
  </si>
  <si>
    <t>41_100588</t>
  </si>
  <si>
    <t>41_100600</t>
  </si>
  <si>
    <t>41_100601</t>
  </si>
  <si>
    <t>41_100602</t>
  </si>
  <si>
    <t>41_100603</t>
  </si>
  <si>
    <t>41_100604</t>
  </si>
  <si>
    <t>41_100605</t>
  </si>
  <si>
    <t>41_100607</t>
  </si>
  <si>
    <t>41_100609</t>
  </si>
  <si>
    <t>41_100610</t>
  </si>
  <si>
    <t>41_100611</t>
  </si>
  <si>
    <t>41_100612</t>
  </si>
  <si>
    <t>41_100617</t>
  </si>
  <si>
    <t>41_100618</t>
  </si>
  <si>
    <t>41_100635</t>
  </si>
  <si>
    <t>41_100636</t>
  </si>
  <si>
    <t>41_100637</t>
  </si>
  <si>
    <t>41_100638</t>
  </si>
  <si>
    <t>41_100639</t>
  </si>
  <si>
    <t>41_100642</t>
  </si>
  <si>
    <t>41_100643</t>
  </si>
  <si>
    <t>41_100644</t>
  </si>
  <si>
    <t>41_100645</t>
  </si>
  <si>
    <t>41_100656</t>
  </si>
  <si>
    <t>41_100657</t>
  </si>
  <si>
    <t>41_100660</t>
  </si>
  <si>
    <t>41_100662</t>
  </si>
  <si>
    <t>41_100663</t>
  </si>
  <si>
    <t>41_100664</t>
  </si>
  <si>
    <t>41_100665</t>
  </si>
  <si>
    <t>41_100672</t>
  </si>
  <si>
    <t>41_100673</t>
  </si>
  <si>
    <t>41_100674</t>
  </si>
  <si>
    <t>41_100681</t>
  </si>
  <si>
    <t>41_100682</t>
  </si>
  <si>
    <t>41_100683</t>
  </si>
  <si>
    <t>41_100690</t>
  </si>
  <si>
    <t>41_100693</t>
  </si>
  <si>
    <t>41_100694</t>
  </si>
  <si>
    <t>41_100698</t>
  </si>
  <si>
    <t>41_100699</t>
  </si>
  <si>
    <t>41_100711</t>
  </si>
  <si>
    <t>41_100712</t>
  </si>
  <si>
    <t>41_100719</t>
  </si>
  <si>
    <t>41_100721</t>
  </si>
  <si>
    <t>41_100724</t>
  </si>
  <si>
    <t>41_100726</t>
  </si>
  <si>
    <t>41_100730</t>
  </si>
  <si>
    <t>41_100737</t>
  </si>
  <si>
    <t>41_100738</t>
  </si>
  <si>
    <t>41_100739</t>
  </si>
  <si>
    <t>41_100740</t>
  </si>
  <si>
    <t>41_100742</t>
  </si>
  <si>
    <t>41_100743</t>
  </si>
  <si>
    <t>41_100744</t>
  </si>
  <si>
    <t>41_100745</t>
  </si>
  <si>
    <t>41_100747</t>
  </si>
  <si>
    <t>41_100748</t>
  </si>
  <si>
    <t>41_100749</t>
  </si>
  <si>
    <t>41_100754</t>
  </si>
  <si>
    <t>41_100755</t>
  </si>
  <si>
    <t>41_100756</t>
  </si>
  <si>
    <t>41_100757</t>
  </si>
  <si>
    <t>41_100770</t>
  </si>
  <si>
    <t>41_100771</t>
  </si>
  <si>
    <t>41_100773</t>
  </si>
  <si>
    <t>41_100776</t>
  </si>
  <si>
    <t>41_100777</t>
  </si>
  <si>
    <t>41_100779</t>
  </si>
  <si>
    <t>41_100781</t>
  </si>
  <si>
    <t>41_100782</t>
  </si>
  <si>
    <t>41_100783</t>
  </si>
  <si>
    <t>41_100784</t>
  </si>
  <si>
    <t>41_100785</t>
  </si>
  <si>
    <t>41_100787</t>
  </si>
  <si>
    <t>41_100798</t>
  </si>
  <si>
    <t>41_100799</t>
  </si>
  <si>
    <t>41_100800</t>
  </si>
  <si>
    <t>41_100801</t>
  </si>
  <si>
    <t>41_100802</t>
  </si>
  <si>
    <t>41_100804</t>
  </si>
  <si>
    <t>41_100805</t>
  </si>
  <si>
    <t>41_100806</t>
  </si>
  <si>
    <t>41_100808</t>
  </si>
  <si>
    <t>41_100818</t>
  </si>
  <si>
    <t>41_100819</t>
  </si>
  <si>
    <t>41_100820</t>
  </si>
  <si>
    <t>41_100821</t>
  </si>
  <si>
    <t>41_100822</t>
  </si>
  <si>
    <t>41_100824</t>
  </si>
  <si>
    <t>41_100826</t>
  </si>
  <si>
    <t>41_100827</t>
  </si>
  <si>
    <t>41_100830</t>
  </si>
  <si>
    <t>41_100832</t>
  </si>
  <si>
    <t>41_100833</t>
  </si>
  <si>
    <t>41_100834</t>
  </si>
  <si>
    <t>41_100836</t>
  </si>
  <si>
    <t>41_100837</t>
  </si>
  <si>
    <t>41_100840</t>
  </si>
  <si>
    <t>41_100841</t>
  </si>
  <si>
    <t>41_100842</t>
  </si>
  <si>
    <t>41_100844</t>
  </si>
  <si>
    <t>41_100851</t>
  </si>
  <si>
    <t>Data_Element</t>
  </si>
  <si>
    <t>Description</t>
  </si>
  <si>
    <t>Enumeration</t>
  </si>
  <si>
    <t>Unit</t>
  </si>
  <si>
    <t>The globally-unique identifier assigned to each research participant.</t>
  </si>
  <si>
    <t>The CBC that has collected and submitted data and biospecimens for the research participant in question.</t>
  </si>
  <si>
    <t>Mount_Sinai | Feinstein_Northwell | UMN | ASU</t>
  </si>
  <si>
    <t>For research participants who have tested positive for SARS-CoV-2 infection, an indication as to whether they are symptomatic during the course of the infection.</t>
  </si>
  <si>
    <t>Yes, No, Unknown, N/A</t>
  </si>
  <si>
    <t>For research participants who have tested positive for SARS-CoV-2 infection, the time that has elapsed, in days, between the date on which their symptoms first appeared and the date of biospecimen collection by the CBC.</t>
  </si>
  <si>
    <t>days</t>
  </si>
  <si>
    <t>For research participants who have tested positive for SARS-CoV-2 infection, the year upon which symptoms first appeared.</t>
  </si>
  <si>
    <t>year</t>
  </si>
  <si>
    <t>For research participants who have tested positive for SARS-CoV-2 infection, an indication as to whether their symptoms have resolved, as of study enrollment.</t>
  </si>
  <si>
    <t>For research participants who have tested positive for SARS-CoV-2 infection, and who were symptomatic, the time that has elapsed, in days, between the date upon which they no longer exhibited symptoms and the date of biospecimen collection by the CBC.</t>
  </si>
  <si>
    <t>For research participants who have tested positive for SARS-CoV-2 infection, and who were symptomatic, the year upon which they no longer exhibited symptoms.</t>
  </si>
  <si>
    <t>The severity of Covid disease symptoms expressed on an ordinal scale developed by the World Health Organization. 0: No clinical or virological evidence of infection; 1: No limitation of activities; 2: Limitation of activities; 3: Hospitalized, no oxygen therapy; 4: Oxygen by mask or nasal prongs; 5: Non-invasive ventilation or high-flow oxygen; 6: Intubation and mechanical ventilation; 7: Ventilation + additional organ support- pressors, RRT, ECMO; 8: Death.</t>
  </si>
  <si>
    <t>0, 1, 2, 3, 4, 5, 6, 7, 8</t>
  </si>
  <si>
    <t>Submission_CBC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</si>
</sst>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10" fontId="0" fillId="2" borderId="4" xfId="1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10" fontId="0" fillId="3" borderId="4" xfId="1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0" fontId="0" fillId="3" borderId="6" xfId="1" applyNumberFormat="1" applyFont="1" applyFill="1" applyBorder="1" applyAlignment="1">
      <alignment horizontal="center"/>
    </xf>
    <xf numFmtId="10" fontId="0" fillId="3" borderId="8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0" fontId="0" fillId="2" borderId="10" xfId="1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3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14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4DFC-F110-462A-8BFF-6423491FE817}">
  <dimension ref="A1:M26"/>
  <sheetViews>
    <sheetView tabSelected="1" workbookViewId="0">
      <selection activeCell="C30" sqref="C30"/>
    </sheetView>
  </sheetViews>
  <sheetFormatPr defaultRowHeight="15" x14ac:dyDescent="0.25"/>
  <cols>
    <col min="1" max="1" width="14.5703125" customWidth="1"/>
    <col min="2" max="2" width="13.42578125" customWidth="1"/>
    <col min="3" max="3" width="20.140625" style="1" customWidth="1"/>
    <col min="4" max="11" width="10.7109375" style="1" customWidth="1"/>
    <col min="12" max="13" width="10.7109375" customWidth="1"/>
  </cols>
  <sheetData>
    <row r="1" spans="1:13" ht="15.75" thickBot="1" x14ac:dyDescent="0.3"/>
    <row r="2" spans="1:13" ht="16.5" thickTop="1" thickBot="1" x14ac:dyDescent="0.3">
      <c r="B2" s="2"/>
      <c r="C2" s="2"/>
      <c r="D2" s="34" t="s">
        <v>0</v>
      </c>
      <c r="E2" s="47"/>
      <c r="F2" s="48" t="s">
        <v>1</v>
      </c>
      <c r="G2" s="35"/>
      <c r="H2" s="35" t="s">
        <v>2</v>
      </c>
      <c r="I2" s="35"/>
      <c r="J2" s="35" t="s">
        <v>3</v>
      </c>
      <c r="K2" s="36"/>
      <c r="L2" s="35" t="s">
        <v>4</v>
      </c>
      <c r="M2" s="47"/>
    </row>
    <row r="3" spans="1:13" ht="16.5" thickTop="1" thickBot="1" x14ac:dyDescent="0.3">
      <c r="A3" s="34" t="s">
        <v>5</v>
      </c>
      <c r="B3" s="35"/>
      <c r="C3" s="36"/>
      <c r="D3" s="32">
        <f>COUNTIFS('Symptom Data'!B:B,"&lt;&gt;")-1</f>
        <v>909</v>
      </c>
      <c r="E3" s="33"/>
      <c r="F3" s="32">
        <f>COUNTIFS('Symptom Data'!$B:$B,41)</f>
        <v>343</v>
      </c>
      <c r="G3" s="38"/>
      <c r="H3" s="37">
        <f>COUNTIFS('Symptom Data'!$B:$B,14)</f>
        <v>190</v>
      </c>
      <c r="I3" s="38"/>
      <c r="J3" s="37">
        <f>COUNTIFS('Symptom Data'!$B:$B,27)</f>
        <v>72</v>
      </c>
      <c r="K3" s="38"/>
      <c r="L3" s="37">
        <f>COUNTIFS('Symptom Data'!$B:$B,32)</f>
        <v>304</v>
      </c>
      <c r="M3" s="33"/>
    </row>
    <row r="4" spans="1:13" ht="15.75" thickTop="1" x14ac:dyDescent="0.25">
      <c r="A4" s="28" t="s">
        <v>6</v>
      </c>
      <c r="B4" s="29"/>
      <c r="C4" s="30" t="s">
        <v>7</v>
      </c>
      <c r="D4" s="43">
        <f>COUNTIFS('Symptom Data'!$C:$C,$C4)</f>
        <v>258</v>
      </c>
      <c r="E4" s="27">
        <f>D4/D$3</f>
        <v>0.28382838283828382</v>
      </c>
      <c r="F4" s="39">
        <f>COUNTIFS('Symptom Data'!$C:$C,$C4,'Symptom Data'!$B:$B,41)</f>
        <v>54</v>
      </c>
      <c r="G4" s="31">
        <f>F4/F$3</f>
        <v>0.15743440233236153</v>
      </c>
      <c r="H4" s="26">
        <f>COUNTIFS('Symptom Data'!$C:$C,$C4,'Symptom Data'!$B:$B,14)</f>
        <v>120</v>
      </c>
      <c r="I4" s="31">
        <f>H4/H$3</f>
        <v>0.63157894736842102</v>
      </c>
      <c r="J4" s="26">
        <f>COUNTIFS('Symptom Data'!$C:$C,$C4,'Symptom Data'!$B:$B,27)</f>
        <v>48</v>
      </c>
      <c r="K4" s="31">
        <f>J4/J$3</f>
        <v>0.66666666666666663</v>
      </c>
      <c r="L4" s="26">
        <f>COUNTIFS('Symptom Data'!$C:$C,$C4,'Symptom Data'!$B:$B,32)</f>
        <v>36</v>
      </c>
      <c r="M4" s="27">
        <f>L4/L$3</f>
        <v>0.11842105263157894</v>
      </c>
    </row>
    <row r="5" spans="1:13" x14ac:dyDescent="0.25">
      <c r="A5" s="16"/>
      <c r="B5" s="8"/>
      <c r="C5" s="14" t="s">
        <v>8</v>
      </c>
      <c r="D5" s="44">
        <f>COUNTIFS('Symptom Data'!$C:$C,$C5)</f>
        <v>612</v>
      </c>
      <c r="E5" s="17">
        <f>D5/D$3</f>
        <v>0.67326732673267331</v>
      </c>
      <c r="F5" s="40">
        <f>COUNTIFS('Symptom Data'!$C:$C,$C5,'Symptom Data'!$B:$B,41)</f>
        <v>289</v>
      </c>
      <c r="G5" s="10">
        <f>F5/F$3</f>
        <v>0.8425655976676385</v>
      </c>
      <c r="H5" s="9">
        <f>COUNTIFS('Symptom Data'!$C:$C,$C5,'Symptom Data'!$B:$B,14)</f>
        <v>70</v>
      </c>
      <c r="I5" s="10">
        <f>H5/H$3</f>
        <v>0.36842105263157893</v>
      </c>
      <c r="J5" s="9">
        <f>COUNTIFS('Symptom Data'!$C:$C,$C5,'Symptom Data'!$B:$B,27)</f>
        <v>5</v>
      </c>
      <c r="K5" s="10">
        <f>J5/J$3</f>
        <v>6.9444444444444448E-2</v>
      </c>
      <c r="L5" s="9">
        <f>COUNTIFS('Symptom Data'!$C:$C,$C5,'Symptom Data'!$B:$B,32)</f>
        <v>248</v>
      </c>
      <c r="M5" s="17">
        <f>L5/L$3</f>
        <v>0.81578947368421051</v>
      </c>
    </row>
    <row r="6" spans="1:13" x14ac:dyDescent="0.25">
      <c r="A6" s="16"/>
      <c r="B6" s="8"/>
      <c r="C6" s="14" t="s">
        <v>9</v>
      </c>
      <c r="D6" s="44">
        <f>COUNTIFS('Symptom Data'!$C:$C,$C6)</f>
        <v>0</v>
      </c>
      <c r="E6" s="17">
        <f>D6/D$3</f>
        <v>0</v>
      </c>
      <c r="F6" s="40">
        <f>COUNTIFS('Symptom Data'!$C:$C,$C6,'Symptom Data'!$B:$B,41)</f>
        <v>0</v>
      </c>
      <c r="G6" s="10">
        <f>F6/F$3</f>
        <v>0</v>
      </c>
      <c r="H6" s="9">
        <f>COUNTIFS('Symptom Data'!$C:$C,$C6,'Symptom Data'!$B:$B,14)</f>
        <v>0</v>
      </c>
      <c r="I6" s="10">
        <f>H6/H$3</f>
        <v>0</v>
      </c>
      <c r="J6" s="9">
        <f>COUNTIFS('Symptom Data'!$C:$C,$C6,'Symptom Data'!$B:$B,27)</f>
        <v>0</v>
      </c>
      <c r="K6" s="10">
        <f>J6/J$3</f>
        <v>0</v>
      </c>
      <c r="L6" s="9">
        <f>COUNTIFS('Symptom Data'!$C:$C,$C6,'Symptom Data'!$B:$B,32)</f>
        <v>0</v>
      </c>
      <c r="M6" s="17">
        <f>L6/L$3</f>
        <v>0</v>
      </c>
    </row>
    <row r="7" spans="1:13" x14ac:dyDescent="0.25">
      <c r="A7" s="18" t="s">
        <v>10</v>
      </c>
      <c r="B7" s="11"/>
      <c r="C7" s="15" t="s">
        <v>11</v>
      </c>
      <c r="D7" s="45">
        <f>COUNTIFS('Symptom Data'!$I:$I,-1)</f>
        <v>48</v>
      </c>
      <c r="E7" s="19">
        <f t="shared" ref="E7:E14" si="0">D7/D$3</f>
        <v>5.2805280528052806E-2</v>
      </c>
      <c r="F7" s="41">
        <f>COUNTIFS('Symptom Data'!$I:$I,-1,'Symptom Data'!$B:$B,41)</f>
        <v>48</v>
      </c>
      <c r="G7" s="13">
        <f>F7/F$3</f>
        <v>0.13994169096209913</v>
      </c>
      <c r="H7" s="12">
        <f>COUNTIFS('Symptom Data'!$I:$I,-1,'Symptom Data'!$B:$B,14)</f>
        <v>0</v>
      </c>
      <c r="I7" s="13">
        <f>H7/H$3</f>
        <v>0</v>
      </c>
      <c r="J7" s="12">
        <f>COUNTIFS('Symptom Data'!$I:$I,-1,'Symptom Data'!$B:$B,27)</f>
        <v>0</v>
      </c>
      <c r="K7" s="13">
        <f>J7/J$3</f>
        <v>0</v>
      </c>
      <c r="L7" s="12">
        <f>COUNTIFS('Symptom Data'!$I:$I,-1,'Symptom Data'!$B:$B,32)</f>
        <v>0</v>
      </c>
      <c r="M7" s="19">
        <f>L7/L$3</f>
        <v>0</v>
      </c>
    </row>
    <row r="8" spans="1:13" x14ac:dyDescent="0.25">
      <c r="A8" s="18"/>
      <c r="B8" s="11"/>
      <c r="C8" s="15">
        <v>0</v>
      </c>
      <c r="D8" s="45">
        <f>COUNTIFS('Symptom Data'!$I:$I,$C8)</f>
        <v>593</v>
      </c>
      <c r="E8" s="19">
        <f t="shared" si="0"/>
        <v>0.65236523652365241</v>
      </c>
      <c r="F8" s="41">
        <f>COUNTIFS('Symptom Data'!$I:$I,$C8,'Symptom Data'!$B:$B,41)</f>
        <v>241</v>
      </c>
      <c r="G8" s="13">
        <f t="shared" ref="G8:I8" si="1">F8/F$3</f>
        <v>0.70262390670553931</v>
      </c>
      <c r="H8" s="12">
        <f>COUNTIFS('Symptom Data'!$I:$I,$C8,'Symptom Data'!$B:$B,14)</f>
        <v>69</v>
      </c>
      <c r="I8" s="13">
        <f t="shared" si="1"/>
        <v>0.36315789473684212</v>
      </c>
      <c r="J8" s="12">
        <f>COUNTIFS('Symptom Data'!$I:$I,$C8,'Symptom Data'!$B:$B,27)</f>
        <v>20</v>
      </c>
      <c r="K8" s="13">
        <f t="shared" ref="K8" si="2">J8/J$3</f>
        <v>0.27777777777777779</v>
      </c>
      <c r="L8" s="12">
        <f>COUNTIFS('Symptom Data'!$I:$I,$C8,'Symptom Data'!$B:$B,32)</f>
        <v>263</v>
      </c>
      <c r="M8" s="19">
        <f t="shared" ref="M8" si="3">L8/L$3</f>
        <v>0.86513157894736847</v>
      </c>
    </row>
    <row r="9" spans="1:13" x14ac:dyDescent="0.25">
      <c r="A9" s="18"/>
      <c r="B9" s="11"/>
      <c r="C9" s="15">
        <v>1</v>
      </c>
      <c r="D9" s="45">
        <f>COUNTIFS('Symptom Data'!$I:$I,$C9)</f>
        <v>57</v>
      </c>
      <c r="E9" s="19">
        <f t="shared" si="0"/>
        <v>6.2706270627062702E-2</v>
      </c>
      <c r="F9" s="41">
        <f>COUNTIFS('Symptom Data'!$I:$I,$C9,'Symptom Data'!$B:$B,41)</f>
        <v>14</v>
      </c>
      <c r="G9" s="13">
        <f t="shared" ref="G9:I9" si="4">F9/F$3</f>
        <v>4.0816326530612242E-2</v>
      </c>
      <c r="H9" s="12">
        <f>COUNTIFS('Symptom Data'!$I:$I,$C9,'Symptom Data'!$B:$B,14)</f>
        <v>15</v>
      </c>
      <c r="I9" s="13">
        <f t="shared" si="4"/>
        <v>7.8947368421052627E-2</v>
      </c>
      <c r="J9" s="12">
        <f>COUNTIFS('Symptom Data'!$I:$I,$C9,'Symptom Data'!$B:$B,27)</f>
        <v>11</v>
      </c>
      <c r="K9" s="13">
        <f t="shared" ref="K9" si="5">J9/J$3</f>
        <v>0.15277777777777779</v>
      </c>
      <c r="L9" s="12">
        <f>COUNTIFS('Symptom Data'!$I:$I,$C9,'Symptom Data'!$B:$B,32)</f>
        <v>17</v>
      </c>
      <c r="M9" s="19">
        <f t="shared" ref="M9" si="6">L9/L$3</f>
        <v>5.5921052631578948E-2</v>
      </c>
    </row>
    <row r="10" spans="1:13" x14ac:dyDescent="0.25">
      <c r="A10" s="18"/>
      <c r="B10" s="11"/>
      <c r="C10" s="15">
        <v>2</v>
      </c>
      <c r="D10" s="45">
        <f>COUNTIFS('Symptom Data'!$I:$I,$C10)</f>
        <v>165</v>
      </c>
      <c r="E10" s="19">
        <f t="shared" si="0"/>
        <v>0.18151815181518152</v>
      </c>
      <c r="F10" s="41">
        <f>COUNTIFS('Symptom Data'!$I:$I,$C10,'Symptom Data'!$B:$B,41)</f>
        <v>30</v>
      </c>
      <c r="G10" s="13">
        <f t="shared" ref="G10:I10" si="7">F10/F$3</f>
        <v>8.7463556851311949E-2</v>
      </c>
      <c r="H10" s="12">
        <f>COUNTIFS('Symptom Data'!$I:$I,$C10,'Symptom Data'!$B:$B,14)</f>
        <v>98</v>
      </c>
      <c r="I10" s="13">
        <f t="shared" si="7"/>
        <v>0.51578947368421058</v>
      </c>
      <c r="J10" s="12">
        <f>COUNTIFS('Symptom Data'!$I:$I,$C10,'Symptom Data'!$B:$B,27)</f>
        <v>30</v>
      </c>
      <c r="K10" s="13">
        <f t="shared" ref="K10" si="8">J10/J$3</f>
        <v>0.41666666666666669</v>
      </c>
      <c r="L10" s="12">
        <f>COUNTIFS('Symptom Data'!$I:$I,$C10,'Symptom Data'!$B:$B,32)</f>
        <v>7</v>
      </c>
      <c r="M10" s="19">
        <f t="shared" ref="M10" si="9">L10/L$3</f>
        <v>2.3026315789473683E-2</v>
      </c>
    </row>
    <row r="11" spans="1:13" x14ac:dyDescent="0.25">
      <c r="A11" s="18"/>
      <c r="B11" s="11"/>
      <c r="C11" s="15">
        <v>3</v>
      </c>
      <c r="D11" s="45">
        <f>COUNTIFS('Symptom Data'!$I:$I,$C11)</f>
        <v>24</v>
      </c>
      <c r="E11" s="19">
        <f t="shared" si="0"/>
        <v>2.6402640264026403E-2</v>
      </c>
      <c r="F11" s="41">
        <f>COUNTIFS('Symptom Data'!$I:$I,$C11,'Symptom Data'!$B:$B,41)</f>
        <v>3</v>
      </c>
      <c r="G11" s="13">
        <f t="shared" ref="G11:I11" si="10">F11/F$3</f>
        <v>8.7463556851311956E-3</v>
      </c>
      <c r="H11" s="12">
        <f>COUNTIFS('Symptom Data'!$I:$I,$C11,'Symptom Data'!$B:$B,14)</f>
        <v>4</v>
      </c>
      <c r="I11" s="13">
        <f t="shared" si="10"/>
        <v>2.1052631578947368E-2</v>
      </c>
      <c r="J11" s="12">
        <f>COUNTIFS('Symptom Data'!$I:$I,$C11,'Symptom Data'!$B:$B,27)</f>
        <v>2</v>
      </c>
      <c r="K11" s="13">
        <f t="shared" ref="K11" si="11">J11/J$3</f>
        <v>2.7777777777777776E-2</v>
      </c>
      <c r="L11" s="12">
        <f>COUNTIFS('Symptom Data'!$I:$I,$C11,'Symptom Data'!$B:$B,32)</f>
        <v>15</v>
      </c>
      <c r="M11" s="19">
        <f t="shared" ref="M11" si="12">L11/L$3</f>
        <v>4.9342105263157895E-2</v>
      </c>
    </row>
    <row r="12" spans="1:13" x14ac:dyDescent="0.25">
      <c r="A12" s="18"/>
      <c r="B12" s="11"/>
      <c r="C12" s="15">
        <v>4</v>
      </c>
      <c r="D12" s="45">
        <f>COUNTIFS('Symptom Data'!$I:$I,$C12)</f>
        <v>12</v>
      </c>
      <c r="E12" s="19">
        <f t="shared" si="0"/>
        <v>1.3201320132013201E-2</v>
      </c>
      <c r="F12" s="41">
        <f>COUNTIFS('Symptom Data'!$I:$I,$C12,'Symptom Data'!$B:$B,41)</f>
        <v>2</v>
      </c>
      <c r="G12" s="13">
        <f t="shared" ref="G12:I12" si="13">F12/F$3</f>
        <v>5.8309037900874635E-3</v>
      </c>
      <c r="H12" s="12">
        <f>COUNTIFS('Symptom Data'!$I:$I,$C12,'Symptom Data'!$B:$B,14)</f>
        <v>2</v>
      </c>
      <c r="I12" s="13">
        <f t="shared" si="13"/>
        <v>1.0526315789473684E-2</v>
      </c>
      <c r="J12" s="12">
        <f>COUNTIFS('Symptom Data'!$I:$I,$C12,'Symptom Data'!$B:$B,27)</f>
        <v>7</v>
      </c>
      <c r="K12" s="13">
        <f t="shared" ref="K12" si="14">J12/J$3</f>
        <v>9.7222222222222224E-2</v>
      </c>
      <c r="L12" s="12">
        <f>COUNTIFS('Symptom Data'!$I:$I,$C12,'Symptom Data'!$B:$B,32)</f>
        <v>1</v>
      </c>
      <c r="M12" s="19">
        <f t="shared" ref="M12" si="15">L12/L$3</f>
        <v>3.2894736842105261E-3</v>
      </c>
    </row>
    <row r="13" spans="1:13" x14ac:dyDescent="0.25">
      <c r="A13" s="18"/>
      <c r="B13" s="11"/>
      <c r="C13" s="15">
        <v>5</v>
      </c>
      <c r="D13" s="45">
        <f>COUNTIFS('Symptom Data'!$I:$I,$C13)</f>
        <v>8</v>
      </c>
      <c r="E13" s="19">
        <f t="shared" si="0"/>
        <v>8.8008800880088004E-3</v>
      </c>
      <c r="F13" s="41">
        <f>COUNTIFS('Symptom Data'!$I:$I,$C13,'Symptom Data'!$B:$B,41)</f>
        <v>4</v>
      </c>
      <c r="G13" s="13">
        <f t="shared" ref="G13:I13" si="16">F13/F$3</f>
        <v>1.1661807580174927E-2</v>
      </c>
      <c r="H13" s="12">
        <f>COUNTIFS('Symptom Data'!$I:$I,$C13,'Symptom Data'!$B:$B,14)</f>
        <v>2</v>
      </c>
      <c r="I13" s="13">
        <f t="shared" si="16"/>
        <v>1.0526315789473684E-2</v>
      </c>
      <c r="J13" s="12">
        <f>COUNTIFS('Symptom Data'!$I:$I,$C13,'Symptom Data'!$B:$B,27)</f>
        <v>1</v>
      </c>
      <c r="K13" s="13">
        <f t="shared" ref="K13" si="17">J13/J$3</f>
        <v>1.3888888888888888E-2</v>
      </c>
      <c r="L13" s="12">
        <f>COUNTIFS('Symptom Data'!$I:$I,$C13,'Symptom Data'!$B:$B,32)</f>
        <v>1</v>
      </c>
      <c r="M13" s="19">
        <f t="shared" ref="M13" si="18">L13/L$3</f>
        <v>3.2894736842105261E-3</v>
      </c>
    </row>
    <row r="14" spans="1:13" x14ac:dyDescent="0.25">
      <c r="A14" s="18"/>
      <c r="B14" s="11"/>
      <c r="C14" s="15">
        <v>6</v>
      </c>
      <c r="D14" s="45">
        <f>COUNTIFS('Symptom Data'!$I:$I,$C14)</f>
        <v>1</v>
      </c>
      <c r="E14" s="19">
        <f t="shared" si="0"/>
        <v>1.1001100110011001E-3</v>
      </c>
      <c r="F14" s="41">
        <f>COUNTIFS('Symptom Data'!$I:$I,$C14,'Symptom Data'!$B:$B,41)</f>
        <v>1</v>
      </c>
      <c r="G14" s="13">
        <f t="shared" ref="G14:I14" si="19">F14/F$3</f>
        <v>2.9154518950437317E-3</v>
      </c>
      <c r="H14" s="12">
        <f>COUNTIFS('Symptom Data'!$I:$I,$C14,'Symptom Data'!$B:$B,14)</f>
        <v>0</v>
      </c>
      <c r="I14" s="13">
        <f t="shared" si="19"/>
        <v>0</v>
      </c>
      <c r="J14" s="12">
        <f>COUNTIFS('Symptom Data'!$I:$I,$C14,'Symptom Data'!$B:$B,27)</f>
        <v>0</v>
      </c>
      <c r="K14" s="13">
        <f t="shared" ref="K14" si="20">J14/J$3</f>
        <v>0</v>
      </c>
      <c r="L14" s="12">
        <f>COUNTIFS('Symptom Data'!$I:$I,$C14,'Symptom Data'!$B:$B,32)</f>
        <v>0</v>
      </c>
      <c r="M14" s="19">
        <f t="shared" ref="M14" si="21">L14/L$3</f>
        <v>0</v>
      </c>
    </row>
    <row r="15" spans="1:13" x14ac:dyDescent="0.25">
      <c r="A15" s="18"/>
      <c r="B15" s="11"/>
      <c r="C15" s="15">
        <v>7</v>
      </c>
      <c r="D15" s="45">
        <f>COUNTIFS('Symptom Data'!$I:$I,$C15)</f>
        <v>1</v>
      </c>
      <c r="E15" s="19">
        <f>D15/D$3</f>
        <v>1.1001100110011001E-3</v>
      </c>
      <c r="F15" s="41">
        <f>COUNTIFS('Symptom Data'!$I:$I,$C15,'Symptom Data'!$B:$B,41)</f>
        <v>0</v>
      </c>
      <c r="G15" s="13">
        <f>F15/F$3</f>
        <v>0</v>
      </c>
      <c r="H15" s="12">
        <f>COUNTIFS('Symptom Data'!$I:$I,$C15,'Symptom Data'!$B:$B,14)</f>
        <v>0</v>
      </c>
      <c r="I15" s="13">
        <f>H15/H$3</f>
        <v>0</v>
      </c>
      <c r="J15" s="12">
        <f>COUNTIFS('Symptom Data'!$I:$I,$C15,'Symptom Data'!$B:$B,27)</f>
        <v>1</v>
      </c>
      <c r="K15" s="13">
        <f>J15/J$3</f>
        <v>1.3888888888888888E-2</v>
      </c>
      <c r="L15" s="12">
        <f>COUNTIFS('Symptom Data'!$I:$I,$C15,'Symptom Data'!$B:$B,32)</f>
        <v>0</v>
      </c>
      <c r="M15" s="19">
        <f>L15/L$3</f>
        <v>0</v>
      </c>
    </row>
    <row r="16" spans="1:13" ht="15" customHeight="1" x14ac:dyDescent="0.25">
      <c r="A16" s="16" t="s">
        <v>12</v>
      </c>
      <c r="B16" s="8"/>
      <c r="C16" s="14" t="s">
        <v>7</v>
      </c>
      <c r="D16" s="44">
        <f>COUNTIFS('Symptom Data'!$C:$C,"Yes",'Symptom Data'!$F:$F,$C16)</f>
        <v>215</v>
      </c>
      <c r="E16" s="17">
        <f>D16/D$4</f>
        <v>0.83333333333333337</v>
      </c>
      <c r="F16" s="40">
        <f>COUNTIFS('Symptom Data'!$C:$C,"Yes",'Symptom Data'!$F:$F,$C16,'Symptom Data'!$B:$B,41)</f>
        <v>41</v>
      </c>
      <c r="G16" s="10">
        <f>F16/F$4</f>
        <v>0.7592592592592593</v>
      </c>
      <c r="H16" s="9">
        <f>COUNTIFS('Symptom Data'!$C:$C,"Yes",'Symptom Data'!$F:$F,$C16,'Symptom Data'!$B:$B,14)</f>
        <v>104</v>
      </c>
      <c r="I16" s="10">
        <f>H16/H$4</f>
        <v>0.8666666666666667</v>
      </c>
      <c r="J16" s="9">
        <f>COUNTIFS('Symptom Data'!$C:$C,"Yes",'Symptom Data'!$F:$F,$C16,'Symptom Data'!$B:$B,27)</f>
        <v>44</v>
      </c>
      <c r="K16" s="10">
        <f>J16/J$4</f>
        <v>0.91666666666666663</v>
      </c>
      <c r="L16" s="9">
        <f>COUNTIFS('Symptom Data'!$C:$C,"Yes",'Symptom Data'!$F:$F,$C16,'Symptom Data'!$B:$B,32)</f>
        <v>26</v>
      </c>
      <c r="M16" s="17">
        <f>L16/L$4</f>
        <v>0.72222222222222221</v>
      </c>
    </row>
    <row r="17" spans="1:13" x14ac:dyDescent="0.25">
      <c r="A17" s="16"/>
      <c r="B17" s="8"/>
      <c r="C17" s="14" t="s">
        <v>8</v>
      </c>
      <c r="D17" s="44">
        <f>COUNTIFS('Symptom Data'!$C:$C,"Yes",'Symptom Data'!$F:$F,C17)</f>
        <v>43</v>
      </c>
      <c r="E17" s="17">
        <f>D17/D$4</f>
        <v>0.16666666666666666</v>
      </c>
      <c r="F17" s="40">
        <f>COUNTIFS('Symptom Data'!$C:$C,"Yes",'Symptom Data'!$F:$F,$C17,'Symptom Data'!$B:$B,41)</f>
        <v>13</v>
      </c>
      <c r="G17" s="10">
        <f>F17/F$4</f>
        <v>0.24074074074074073</v>
      </c>
      <c r="H17" s="9">
        <f>COUNTIFS('Symptom Data'!$C:$C,"Yes",'Symptom Data'!$F:$F,$C17,'Symptom Data'!$B:$B,14)</f>
        <v>16</v>
      </c>
      <c r="I17" s="10">
        <f>H17/H$4</f>
        <v>0.13333333333333333</v>
      </c>
      <c r="J17" s="9">
        <f>COUNTIFS('Symptom Data'!$C:$C,"Yes",'Symptom Data'!$F:$F,$C17,'Symptom Data'!$B:$B,27)</f>
        <v>4</v>
      </c>
      <c r="K17" s="10">
        <f>J17/J$4</f>
        <v>8.3333333333333329E-2</v>
      </c>
      <c r="L17" s="9">
        <f>COUNTIFS('Symptom Data'!$C:$C,"Yes",'Symptom Data'!$F:$F,$C17,'Symptom Data'!$B:$B,32)</f>
        <v>10</v>
      </c>
      <c r="M17" s="17">
        <f>L17/L$4</f>
        <v>0.27777777777777779</v>
      </c>
    </row>
    <row r="18" spans="1:13" ht="15" customHeight="1" x14ac:dyDescent="0.25">
      <c r="A18" s="18" t="s">
        <v>13</v>
      </c>
      <c r="B18" s="11"/>
      <c r="C18" s="15" t="s">
        <v>14</v>
      </c>
      <c r="D18" s="45">
        <f>COUNTIFS('Symptom Data'!$F:$F,"Yes",'Symptom Data'!$G:$G,"&lt;0")</f>
        <v>1</v>
      </c>
      <c r="E18" s="19">
        <f>D18/D$16</f>
        <v>4.6511627906976744E-3</v>
      </c>
      <c r="F18" s="41">
        <f>COUNTIFS('Symptom Data'!$F:$F,"Yes",'Symptom Data'!$G:$G,"&lt;0",'Symptom Data'!$B:$B,41)</f>
        <v>1</v>
      </c>
      <c r="G18" s="13">
        <f>F18/F$16</f>
        <v>2.4390243902439025E-2</v>
      </c>
      <c r="H18" s="12">
        <f>COUNTIFS('Symptom Data'!$F:$F,"Yes",'Symptom Data'!$G:$G,"&lt;0",'Symptom Data'!$B:$B,14)</f>
        <v>0</v>
      </c>
      <c r="I18" s="13">
        <f>H18/H$16</f>
        <v>0</v>
      </c>
      <c r="J18" s="12">
        <f>COUNTIFS('Symptom Data'!$F:$F,"Yes",'Symptom Data'!$G:$G,"&lt;0",'Symptom Data'!$B:$B,27)</f>
        <v>0</v>
      </c>
      <c r="K18" s="13">
        <f>J18/J$16</f>
        <v>0</v>
      </c>
      <c r="L18" s="12">
        <f>COUNTIFS('Symptom Data'!$F:$F,"Yes",'Symptom Data'!$G:$G,"&lt;0",'Symptom Data'!$B:$B,32)</f>
        <v>0</v>
      </c>
      <c r="M18" s="19">
        <f>L18/L$16</f>
        <v>0</v>
      </c>
    </row>
    <row r="19" spans="1:13" x14ac:dyDescent="0.25">
      <c r="A19" s="18"/>
      <c r="B19" s="11"/>
      <c r="C19" s="15" t="s">
        <v>15</v>
      </c>
      <c r="D19" s="45">
        <f>COUNTIFS('Symptom Data'!$F:$F,"Yes",'Symptom Data'!$G:$G,"&lt;=14",'Symptom Data'!$G:$G,"&gt;0")</f>
        <v>28</v>
      </c>
      <c r="E19" s="19">
        <f t="shared" ref="E19:E25" si="22">D19/D$16</f>
        <v>0.13023255813953488</v>
      </c>
      <c r="F19" s="41">
        <f>COUNTIFS('Symptom Data'!$F:$F,"Yes",'Symptom Data'!$G:$G,"&lt;=14",'Symptom Data'!$G:$G,"&gt;0",'Symptom Data'!$B:$B,41)</f>
        <v>10</v>
      </c>
      <c r="G19" s="13">
        <f t="shared" ref="G19:I25" si="23">F19/F$16</f>
        <v>0.24390243902439024</v>
      </c>
      <c r="H19" s="12">
        <f>COUNTIFS('Symptom Data'!$F:$F,"Yes",'Symptom Data'!$G:$G,"&lt;=14",'Symptom Data'!$G:$G,"&gt;0",'Symptom Data'!$B:$B,14)</f>
        <v>3</v>
      </c>
      <c r="I19" s="13">
        <f t="shared" si="23"/>
        <v>2.8846153846153848E-2</v>
      </c>
      <c r="J19" s="12">
        <f>COUNTIFS('Symptom Data'!$F:$F,"Yes",'Symptom Data'!$G:$G,"&lt;=14",'Symptom Data'!$G:$G,"&gt;0",'Symptom Data'!$B:$B,27)</f>
        <v>3</v>
      </c>
      <c r="K19" s="13">
        <f t="shared" ref="K19" si="24">J19/J$16</f>
        <v>6.8181818181818177E-2</v>
      </c>
      <c r="L19" s="12">
        <f>COUNTIFS('Symptom Data'!$F:$F,"Yes",'Symptom Data'!$G:$G,"&lt;=14",'Symptom Data'!$G:$G,"&gt;0",'Symptom Data'!$B:$B,32)</f>
        <v>12</v>
      </c>
      <c r="M19" s="19">
        <f t="shared" ref="M19" si="25">L19/L$16</f>
        <v>0.46153846153846156</v>
      </c>
    </row>
    <row r="20" spans="1:13" x14ac:dyDescent="0.25">
      <c r="A20" s="18"/>
      <c r="B20" s="11"/>
      <c r="C20" s="15" t="s">
        <v>16</v>
      </c>
      <c r="D20" s="45">
        <f>COUNTIFS('Symptom Data'!$F:$F,"Yes",'Symptom Data'!$G:$G,"&lt;=30",'Symptom Data'!$G:$G,"&gt;14")</f>
        <v>20</v>
      </c>
      <c r="E20" s="19">
        <f t="shared" si="22"/>
        <v>9.3023255813953487E-2</v>
      </c>
      <c r="F20" s="41">
        <f>COUNTIFS('Symptom Data'!$F:$F,"Yes",'Symptom Data'!$G:$G,"&lt;=30",'Symptom Data'!$G:$G,"&gt;14",'Symptom Data'!$B:$B,41)</f>
        <v>14</v>
      </c>
      <c r="G20" s="13">
        <f t="shared" si="23"/>
        <v>0.34146341463414637</v>
      </c>
      <c r="H20" s="12">
        <f>COUNTIFS('Symptom Data'!$F:$F,"Yes",'Symptom Data'!$G:$G,"&lt;=30",'Symptom Data'!$G:$G,"&gt;14",'Symptom Data'!$B:$B,14)</f>
        <v>3</v>
      </c>
      <c r="I20" s="13">
        <f t="shared" si="23"/>
        <v>2.8846153846153848E-2</v>
      </c>
      <c r="J20" s="12">
        <f>COUNTIFS('Symptom Data'!$F:$F,"Yes",'Symptom Data'!$G:$G,"&lt;=30",'Symptom Data'!$G:$G,"&gt;14",'Symptom Data'!$B:$B,27)</f>
        <v>2</v>
      </c>
      <c r="K20" s="13">
        <f t="shared" ref="K20" si="26">J20/J$16</f>
        <v>4.5454545454545456E-2</v>
      </c>
      <c r="L20" s="12">
        <f>COUNTIFS('Symptom Data'!$F:$F,"Yes",'Symptom Data'!$G:$G,"&lt;=30",'Symptom Data'!$G:$G,"&gt;14",'Symptom Data'!$B:$B,32)</f>
        <v>1</v>
      </c>
      <c r="M20" s="19">
        <f t="shared" ref="M20" si="27">L20/L$16</f>
        <v>3.8461538461538464E-2</v>
      </c>
    </row>
    <row r="21" spans="1:13" x14ac:dyDescent="0.25">
      <c r="A21" s="18"/>
      <c r="B21" s="11"/>
      <c r="C21" s="15" t="s">
        <v>17</v>
      </c>
      <c r="D21" s="45">
        <f>COUNTIFS('Symptom Data'!$F:$F,"Yes",'Symptom Data'!$G:$G,"&lt;=90",'Symptom Data'!$G:$G,"&gt;30")</f>
        <v>38</v>
      </c>
      <c r="E21" s="19">
        <f t="shared" si="22"/>
        <v>0.17674418604651163</v>
      </c>
      <c r="F21" s="41">
        <f>COUNTIFS('Symptom Data'!$F:$F,"Yes",'Symptom Data'!$G:$G,"&lt;=90",'Symptom Data'!$G:$G,"&gt;30",'Symptom Data'!$B:$B,41)</f>
        <v>9</v>
      </c>
      <c r="G21" s="13">
        <f t="shared" si="23"/>
        <v>0.21951219512195122</v>
      </c>
      <c r="H21" s="12">
        <f>COUNTIFS('Symptom Data'!$F:$F,"Yes",'Symptom Data'!$G:$G,"&lt;=90",'Symptom Data'!$G:$G,"&gt;30",'Symptom Data'!$B:$B,14)</f>
        <v>7</v>
      </c>
      <c r="I21" s="13">
        <f t="shared" si="23"/>
        <v>6.7307692307692304E-2</v>
      </c>
      <c r="J21" s="12">
        <f>COUNTIFS('Symptom Data'!$F:$F,"Yes",'Symptom Data'!$G:$G,"&lt;=90",'Symptom Data'!$G:$G,"&gt;30",'Symptom Data'!$B:$B,27)</f>
        <v>12</v>
      </c>
      <c r="K21" s="13">
        <f t="shared" ref="K21" si="28">J21/J$16</f>
        <v>0.27272727272727271</v>
      </c>
      <c r="L21" s="12">
        <f>COUNTIFS('Symptom Data'!$F:$F,"Yes",'Symptom Data'!$G:$G,"&lt;=90",'Symptom Data'!$G:$G,"&gt;30",'Symptom Data'!$B:$B,32)</f>
        <v>10</v>
      </c>
      <c r="M21" s="19">
        <f t="shared" ref="M21" si="29">L21/L$16</f>
        <v>0.38461538461538464</v>
      </c>
    </row>
    <row r="22" spans="1:13" x14ac:dyDescent="0.25">
      <c r="A22" s="18"/>
      <c r="B22" s="11"/>
      <c r="C22" s="15" t="s">
        <v>18</v>
      </c>
      <c r="D22" s="45">
        <f>COUNTIFS('Symptom Data'!$F:$F,"Yes",'Symptom Data'!$G:$G,"&lt;=180",'Symptom Data'!$G:$G,"&gt;90")</f>
        <v>30</v>
      </c>
      <c r="E22" s="19">
        <f t="shared" si="22"/>
        <v>0.13953488372093023</v>
      </c>
      <c r="F22" s="41">
        <f>COUNTIFS('Symptom Data'!$F:$F,"Yes",'Symptom Data'!$G:$G,"&lt;=180",'Symptom Data'!$G:$G,"&gt;90",'Symptom Data'!$B:$B,41)</f>
        <v>2</v>
      </c>
      <c r="G22" s="13">
        <f t="shared" si="23"/>
        <v>4.878048780487805E-2</v>
      </c>
      <c r="H22" s="12">
        <f>COUNTIFS('Symptom Data'!$F:$F,"Yes",'Symptom Data'!$G:$G,"&lt;=180",'Symptom Data'!$G:$G,"&gt;90",'Symptom Data'!$B:$B,14)</f>
        <v>7</v>
      </c>
      <c r="I22" s="13">
        <f t="shared" si="23"/>
        <v>6.7307692307692304E-2</v>
      </c>
      <c r="J22" s="12">
        <f>COUNTIFS('Symptom Data'!$F:$F,"Yes",'Symptom Data'!$G:$G,"&lt;=180",'Symptom Data'!$G:$G,"&gt;90",'Symptom Data'!$B:$B,27)</f>
        <v>19</v>
      </c>
      <c r="K22" s="13">
        <f t="shared" ref="K22" si="30">J22/J$16</f>
        <v>0.43181818181818182</v>
      </c>
      <c r="L22" s="12">
        <f>COUNTIFS('Symptom Data'!$F:$F,"Yes",'Symptom Data'!$G:$G,"&lt;=180",'Symptom Data'!$G:$G,"&gt;90",'Symptom Data'!$B:$B,32)</f>
        <v>2</v>
      </c>
      <c r="M22" s="19">
        <f t="shared" ref="M22" si="31">L22/L$16</f>
        <v>7.6923076923076927E-2</v>
      </c>
    </row>
    <row r="23" spans="1:13" x14ac:dyDescent="0.25">
      <c r="A23" s="18"/>
      <c r="B23" s="11"/>
      <c r="C23" s="15" t="s">
        <v>19</v>
      </c>
      <c r="D23" s="45">
        <f>COUNTIFS('Symptom Data'!$F:$F,"Yes",'Symptom Data'!$G:$G,"&lt;=365",'Symptom Data'!$G:$G,"&gt;180")</f>
        <v>68</v>
      </c>
      <c r="E23" s="19">
        <f t="shared" si="22"/>
        <v>0.31627906976744186</v>
      </c>
      <c r="F23" s="41">
        <f>COUNTIFS('Symptom Data'!$F:$F,"Yes",'Symptom Data'!$G:$G,"&lt;=365",'Symptom Data'!$G:$G,"&gt;180",'Symptom Data'!$B:$B,41)</f>
        <v>4</v>
      </c>
      <c r="G23" s="13">
        <f t="shared" si="23"/>
        <v>9.7560975609756101E-2</v>
      </c>
      <c r="H23" s="12">
        <f>COUNTIFS('Symptom Data'!$F:$F,"Yes",'Symptom Data'!$G:$G,"&lt;=365",'Symptom Data'!$G:$G,"&gt;180",'Symptom Data'!$B:$B,14)</f>
        <v>56</v>
      </c>
      <c r="I23" s="13">
        <f t="shared" si="23"/>
        <v>0.53846153846153844</v>
      </c>
      <c r="J23" s="12">
        <f>COUNTIFS('Symptom Data'!$F:$F,"Yes",'Symptom Data'!$G:$G,"&lt;=365",'Symptom Data'!$G:$G,"&gt;180",'Symptom Data'!$B:$B,27)</f>
        <v>7</v>
      </c>
      <c r="K23" s="13">
        <f t="shared" ref="K23" si="32">J23/J$16</f>
        <v>0.15909090909090909</v>
      </c>
      <c r="L23" s="12">
        <f>COUNTIFS('Symptom Data'!$F:$F,"Yes",'Symptom Data'!$G:$G,"&lt;=365",'Symptom Data'!$G:$G,"&gt;180",'Symptom Data'!$B:$B,32)</f>
        <v>1</v>
      </c>
      <c r="M23" s="19">
        <f t="shared" ref="M23" si="33">L23/L$16</f>
        <v>3.8461538461538464E-2</v>
      </c>
    </row>
    <row r="24" spans="1:13" x14ac:dyDescent="0.25">
      <c r="A24" s="18"/>
      <c r="B24" s="11"/>
      <c r="C24" s="15" t="s">
        <v>20</v>
      </c>
      <c r="D24" s="45">
        <f>COUNTIFS('Symptom Data'!$F:$F,"Yes",'Symptom Data'!$G:$G,"&gt;365")</f>
        <v>28</v>
      </c>
      <c r="E24" s="19">
        <f t="shared" si="22"/>
        <v>0.13023255813953488</v>
      </c>
      <c r="F24" s="41">
        <f>COUNTIFS('Symptom Data'!$F:$F,"Yes",'Symptom Data'!$G:$G,"&gt;365",'Symptom Data'!$B:$B,41)</f>
        <v>0</v>
      </c>
      <c r="G24" s="13">
        <f t="shared" si="23"/>
        <v>0</v>
      </c>
      <c r="H24" s="12">
        <f>COUNTIFS('Symptom Data'!$F:$F,"Yes",'Symptom Data'!$G:$G,"&gt;365",'Symptom Data'!$B:$B,14)</f>
        <v>27</v>
      </c>
      <c r="I24" s="13">
        <f t="shared" si="23"/>
        <v>0.25961538461538464</v>
      </c>
      <c r="J24" s="12">
        <f>COUNTIFS('Symptom Data'!$F:$F,"Yes",'Symptom Data'!$G:$G,"&gt;365",'Symptom Data'!$B:$B,27)</f>
        <v>1</v>
      </c>
      <c r="K24" s="13">
        <f t="shared" ref="K24" si="34">J24/J$16</f>
        <v>2.2727272727272728E-2</v>
      </c>
      <c r="L24" s="12">
        <f>COUNTIFS('Symptom Data'!$F:$F,"Yes",'Symptom Data'!$G:$G,"&gt;365",'Symptom Data'!$B:$B,32)</f>
        <v>0</v>
      </c>
      <c r="M24" s="19">
        <f t="shared" ref="M24" si="35">L24/L$16</f>
        <v>0</v>
      </c>
    </row>
    <row r="25" spans="1:13" ht="15.75" thickBot="1" x14ac:dyDescent="0.3">
      <c r="A25" s="20"/>
      <c r="B25" s="21"/>
      <c r="C25" s="22" t="s">
        <v>21</v>
      </c>
      <c r="D25" s="46">
        <f>COUNTIFS('Symptom Data'!$F:$F,"Yes",'Symptom Data'!$G:$G,"")</f>
        <v>2</v>
      </c>
      <c r="E25" s="25">
        <f t="shared" si="22"/>
        <v>9.3023255813953487E-3</v>
      </c>
      <c r="F25" s="42">
        <f>COUNTIFS('Symptom Data'!$F:$F,"Yes",'Symptom Data'!$G:$G,"",'Symptom Data'!$B:$B,41)</f>
        <v>1</v>
      </c>
      <c r="G25" s="24">
        <f t="shared" si="23"/>
        <v>2.4390243902439025E-2</v>
      </c>
      <c r="H25" s="23">
        <f>COUNTIFS('Symptom Data'!$F:$F,"Yes",'Symptom Data'!$G:$G,"",'Symptom Data'!$B:$B,14)</f>
        <v>1</v>
      </c>
      <c r="I25" s="24">
        <f t="shared" si="23"/>
        <v>9.6153846153846159E-3</v>
      </c>
      <c r="J25" s="23">
        <f>COUNTIFS('Symptom Data'!$F:$F,"Yes",'Symptom Data'!$G:$G,"",'Symptom Data'!$B:$B,27)</f>
        <v>0</v>
      </c>
      <c r="K25" s="24">
        <f t="shared" ref="K25" si="36">J25/J$16</f>
        <v>0</v>
      </c>
      <c r="L25" s="23">
        <f>COUNTIFS('Symptom Data'!$F:$F,"Yes",'Symptom Data'!$G:$G,"",'Symptom Data'!$B:$B,32)</f>
        <v>0</v>
      </c>
      <c r="M25" s="25">
        <f t="shared" ref="M25" si="37">L25/L$16</f>
        <v>0</v>
      </c>
    </row>
    <row r="26" spans="1:13" ht="15.75" thickTop="1" x14ac:dyDescent="0.25"/>
  </sheetData>
  <mergeCells count="15">
    <mergeCell ref="A18:B25"/>
    <mergeCell ref="A7:B15"/>
    <mergeCell ref="J3:K3"/>
    <mergeCell ref="L3:M3"/>
    <mergeCell ref="A3:C3"/>
    <mergeCell ref="A4:B6"/>
    <mergeCell ref="A16:B17"/>
    <mergeCell ref="D3:E3"/>
    <mergeCell ref="F3:G3"/>
    <mergeCell ref="H3:I3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2B4B-A611-4CFC-BDCA-9E5D1F3F552B}">
  <dimension ref="A1:I910"/>
  <sheetViews>
    <sheetView topLeftCell="A230" workbookViewId="0">
      <selection activeCell="G259" sqref="G259"/>
    </sheetView>
  </sheetViews>
  <sheetFormatPr defaultRowHeight="15" x14ac:dyDescent="0.25"/>
  <cols>
    <col min="1" max="1" width="24.28515625" style="1" bestFit="1" customWidth="1"/>
    <col min="2" max="2" width="24.28515625" style="1" customWidth="1"/>
    <col min="3" max="3" width="15.140625" style="1" bestFit="1" customWidth="1"/>
    <col min="4" max="4" width="30" style="1" bestFit="1" customWidth="1"/>
    <col min="5" max="5" width="20.85546875" style="1" bestFit="1" customWidth="1"/>
    <col min="6" max="6" width="19.7109375" style="1" bestFit="1" customWidth="1"/>
    <col min="7" max="7" width="34.42578125" style="1" bestFit="1" customWidth="1"/>
    <col min="8" max="8" width="25.28515625" style="1" bestFit="1" customWidth="1"/>
    <col min="9" max="9" width="22.5703125" style="1" bestFit="1" customWidth="1"/>
    <col min="10" max="16384" width="9.140625" style="1"/>
  </cols>
  <sheetData>
    <row r="1" spans="1:9" x14ac:dyDescent="0.25">
      <c r="A1" s="1" t="s">
        <v>22</v>
      </c>
      <c r="B1" s="1" t="s">
        <v>958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 x14ac:dyDescent="0.25">
      <c r="A2" s="1" t="s">
        <v>35</v>
      </c>
      <c r="B2" s="1">
        <v>14</v>
      </c>
      <c r="C2" s="1" t="s">
        <v>7</v>
      </c>
      <c r="D2" s="1">
        <v>238</v>
      </c>
      <c r="E2" s="1">
        <v>2020</v>
      </c>
      <c r="F2" s="1" t="s">
        <v>8</v>
      </c>
      <c r="I2" s="1">
        <v>2</v>
      </c>
    </row>
    <row r="3" spans="1:9" x14ac:dyDescent="0.25">
      <c r="A3" s="1" t="s">
        <v>58</v>
      </c>
      <c r="B3" s="1">
        <v>14</v>
      </c>
      <c r="C3" s="1" t="s">
        <v>7</v>
      </c>
      <c r="D3" s="1">
        <v>381</v>
      </c>
      <c r="E3" s="1">
        <v>2020</v>
      </c>
      <c r="F3" s="1" t="s">
        <v>8</v>
      </c>
      <c r="I3" s="1">
        <v>2</v>
      </c>
    </row>
    <row r="4" spans="1:9" x14ac:dyDescent="0.25">
      <c r="A4" s="1" t="s">
        <v>85</v>
      </c>
      <c r="B4" s="1">
        <v>14</v>
      </c>
      <c r="C4" s="1" t="s">
        <v>7</v>
      </c>
      <c r="D4" s="1">
        <v>367</v>
      </c>
      <c r="E4" s="1">
        <v>2020</v>
      </c>
      <c r="F4" s="1" t="s">
        <v>8</v>
      </c>
      <c r="I4" s="1">
        <v>2</v>
      </c>
    </row>
    <row r="5" spans="1:9" x14ac:dyDescent="0.25">
      <c r="A5" s="1" t="s">
        <v>92</v>
      </c>
      <c r="B5" s="1">
        <v>14</v>
      </c>
      <c r="C5" s="1" t="s">
        <v>7</v>
      </c>
      <c r="D5" s="1">
        <v>343</v>
      </c>
      <c r="E5" s="1">
        <v>2020</v>
      </c>
      <c r="F5" s="1" t="s">
        <v>8</v>
      </c>
      <c r="I5" s="1">
        <v>4</v>
      </c>
    </row>
    <row r="6" spans="1:9" x14ac:dyDescent="0.25">
      <c r="A6" s="1" t="s">
        <v>130</v>
      </c>
      <c r="B6" s="1">
        <v>14</v>
      </c>
      <c r="C6" s="1" t="s">
        <v>7</v>
      </c>
      <c r="D6" s="1">
        <v>14</v>
      </c>
      <c r="E6" s="1">
        <v>2021</v>
      </c>
      <c r="F6" s="1" t="s">
        <v>8</v>
      </c>
      <c r="I6" s="1">
        <v>2</v>
      </c>
    </row>
    <row r="7" spans="1:9" x14ac:dyDescent="0.25">
      <c r="A7" s="1" t="s">
        <v>133</v>
      </c>
      <c r="B7" s="1">
        <v>14</v>
      </c>
      <c r="C7" s="1" t="s">
        <v>7</v>
      </c>
      <c r="D7" s="1">
        <v>397</v>
      </c>
      <c r="E7" s="1">
        <v>2020</v>
      </c>
      <c r="F7" s="1" t="s">
        <v>8</v>
      </c>
      <c r="I7" s="1">
        <v>2</v>
      </c>
    </row>
    <row r="8" spans="1:9" x14ac:dyDescent="0.25">
      <c r="A8" s="1" t="s">
        <v>136</v>
      </c>
      <c r="B8" s="1">
        <v>14</v>
      </c>
      <c r="C8" s="1" t="s">
        <v>7</v>
      </c>
      <c r="D8" s="1">
        <v>484</v>
      </c>
      <c r="E8" s="1">
        <v>2020</v>
      </c>
      <c r="F8" s="1" t="s">
        <v>8</v>
      </c>
      <c r="I8" s="1">
        <v>2</v>
      </c>
    </row>
    <row r="9" spans="1:9" x14ac:dyDescent="0.25">
      <c r="A9" s="1" t="s">
        <v>143</v>
      </c>
      <c r="B9" s="1">
        <v>14</v>
      </c>
      <c r="C9" s="1" t="s">
        <v>7</v>
      </c>
      <c r="D9" s="1">
        <v>391</v>
      </c>
      <c r="E9" s="1">
        <v>2020</v>
      </c>
      <c r="F9" s="1" t="s">
        <v>8</v>
      </c>
      <c r="I9" s="1">
        <v>2</v>
      </c>
    </row>
    <row r="10" spans="1:9" x14ac:dyDescent="0.25">
      <c r="A10" s="1" t="s">
        <v>144</v>
      </c>
      <c r="B10" s="1">
        <v>14</v>
      </c>
      <c r="C10" s="1" t="s">
        <v>7</v>
      </c>
      <c r="D10" s="1">
        <v>379</v>
      </c>
      <c r="E10" s="1">
        <v>2020</v>
      </c>
      <c r="F10" s="1" t="s">
        <v>8</v>
      </c>
      <c r="I10" s="1">
        <v>2</v>
      </c>
    </row>
    <row r="11" spans="1:9" x14ac:dyDescent="0.25">
      <c r="A11" s="1" t="s">
        <v>147</v>
      </c>
      <c r="B11" s="1">
        <v>14</v>
      </c>
      <c r="C11" s="1" t="s">
        <v>7</v>
      </c>
      <c r="F11" s="1" t="s">
        <v>8</v>
      </c>
      <c r="I11" s="1">
        <v>2</v>
      </c>
    </row>
    <row r="12" spans="1:9" x14ac:dyDescent="0.25">
      <c r="A12" s="1" t="s">
        <v>163</v>
      </c>
      <c r="B12" s="1">
        <v>14</v>
      </c>
      <c r="C12" s="1" t="s">
        <v>7</v>
      </c>
      <c r="D12" s="1">
        <v>378</v>
      </c>
      <c r="E12" s="1">
        <v>2020</v>
      </c>
      <c r="F12" s="1" t="s">
        <v>8</v>
      </c>
      <c r="I12" s="1">
        <v>2</v>
      </c>
    </row>
    <row r="13" spans="1:9" x14ac:dyDescent="0.25">
      <c r="A13" s="1" t="s">
        <v>169</v>
      </c>
      <c r="B13" s="1">
        <v>14</v>
      </c>
      <c r="C13" s="1" t="s">
        <v>7</v>
      </c>
      <c r="D13" s="1">
        <v>386</v>
      </c>
      <c r="E13" s="1">
        <v>2020</v>
      </c>
      <c r="F13" s="1" t="s">
        <v>8</v>
      </c>
      <c r="I13" s="1">
        <v>2</v>
      </c>
    </row>
    <row r="14" spans="1:9" x14ac:dyDescent="0.25">
      <c r="A14" s="1" t="s">
        <v>193</v>
      </c>
      <c r="B14" s="1">
        <v>14</v>
      </c>
      <c r="C14" s="1" t="s">
        <v>7</v>
      </c>
      <c r="D14" s="1">
        <v>154</v>
      </c>
      <c r="E14" s="1">
        <v>2021</v>
      </c>
      <c r="F14" s="1" t="s">
        <v>8</v>
      </c>
      <c r="I14" s="1">
        <v>2</v>
      </c>
    </row>
    <row r="15" spans="1:9" x14ac:dyDescent="0.25">
      <c r="A15" s="1" t="s">
        <v>200</v>
      </c>
      <c r="B15" s="1">
        <v>14</v>
      </c>
      <c r="C15" s="1" t="s">
        <v>7</v>
      </c>
      <c r="D15" s="1">
        <v>128</v>
      </c>
      <c r="E15" s="1">
        <v>2020</v>
      </c>
      <c r="F15" s="1" t="s">
        <v>8</v>
      </c>
      <c r="I15" s="1">
        <v>2</v>
      </c>
    </row>
    <row r="16" spans="1:9" x14ac:dyDescent="0.25">
      <c r="A16" s="1" t="s">
        <v>210</v>
      </c>
      <c r="B16" s="1">
        <v>14</v>
      </c>
      <c r="C16" s="1" t="s">
        <v>7</v>
      </c>
      <c r="D16" s="1">
        <v>59</v>
      </c>
      <c r="E16" s="1">
        <v>2021</v>
      </c>
      <c r="F16" s="1" t="s">
        <v>8</v>
      </c>
      <c r="I16" s="1">
        <v>2</v>
      </c>
    </row>
    <row r="17" spans="1:9" x14ac:dyDescent="0.25">
      <c r="A17" s="1" t="s">
        <v>220</v>
      </c>
      <c r="B17" s="1">
        <v>14</v>
      </c>
      <c r="C17" s="1" t="s">
        <v>7</v>
      </c>
      <c r="D17" s="1">
        <v>391</v>
      </c>
      <c r="E17" s="1">
        <v>2020</v>
      </c>
      <c r="F17" s="1" t="s">
        <v>8</v>
      </c>
      <c r="I17" s="1">
        <v>2</v>
      </c>
    </row>
    <row r="18" spans="1:9" x14ac:dyDescent="0.25">
      <c r="A18" s="1" t="s">
        <v>255</v>
      </c>
      <c r="B18" s="1">
        <v>27</v>
      </c>
      <c r="C18" s="1" t="s">
        <v>7</v>
      </c>
      <c r="D18" s="1">
        <v>52</v>
      </c>
      <c r="E18" s="1">
        <v>2021</v>
      </c>
      <c r="F18" s="1" t="s">
        <v>8</v>
      </c>
      <c r="I18" s="1">
        <v>4</v>
      </c>
    </row>
    <row r="19" spans="1:9" x14ac:dyDescent="0.25">
      <c r="A19" s="1" t="s">
        <v>259</v>
      </c>
      <c r="B19" s="1">
        <v>27</v>
      </c>
      <c r="C19" s="1" t="s">
        <v>7</v>
      </c>
      <c r="D19" s="1">
        <v>52</v>
      </c>
      <c r="E19" s="1">
        <v>2021</v>
      </c>
      <c r="F19" s="1" t="s">
        <v>8</v>
      </c>
      <c r="I19" s="1">
        <v>1</v>
      </c>
    </row>
    <row r="20" spans="1:9" x14ac:dyDescent="0.25">
      <c r="A20" s="1" t="s">
        <v>281</v>
      </c>
      <c r="B20" s="1">
        <v>27</v>
      </c>
      <c r="C20" s="1" t="s">
        <v>7</v>
      </c>
      <c r="D20" s="1">
        <v>109</v>
      </c>
      <c r="E20" s="1">
        <v>2021</v>
      </c>
      <c r="F20" s="1" t="s">
        <v>8</v>
      </c>
      <c r="I20" s="1">
        <v>2</v>
      </c>
    </row>
    <row r="21" spans="1:9" x14ac:dyDescent="0.25">
      <c r="A21" s="1" t="s">
        <v>288</v>
      </c>
      <c r="B21" s="1">
        <v>27</v>
      </c>
      <c r="C21" s="1" t="s">
        <v>7</v>
      </c>
      <c r="D21" s="1">
        <v>89</v>
      </c>
      <c r="E21" s="1">
        <v>2021</v>
      </c>
      <c r="F21" s="1" t="s">
        <v>8</v>
      </c>
      <c r="I21" s="1">
        <v>1</v>
      </c>
    </row>
    <row r="22" spans="1:9" x14ac:dyDescent="0.25">
      <c r="A22" s="1" t="s">
        <v>293</v>
      </c>
      <c r="B22" s="1">
        <v>32</v>
      </c>
      <c r="C22" s="1" t="s">
        <v>7</v>
      </c>
      <c r="D22" s="1">
        <v>121</v>
      </c>
      <c r="E22" s="1">
        <v>2020</v>
      </c>
      <c r="F22" s="1" t="s">
        <v>8</v>
      </c>
      <c r="I22" s="1">
        <v>1</v>
      </c>
    </row>
    <row r="23" spans="1:9" x14ac:dyDescent="0.25">
      <c r="A23" s="1" t="s">
        <v>309</v>
      </c>
      <c r="B23" s="1">
        <v>32</v>
      </c>
      <c r="C23" s="1" t="s">
        <v>7</v>
      </c>
      <c r="D23" s="1">
        <v>1</v>
      </c>
      <c r="E23" s="1">
        <v>2021</v>
      </c>
      <c r="F23" s="1" t="s">
        <v>8</v>
      </c>
      <c r="I23" s="1">
        <v>1</v>
      </c>
    </row>
    <row r="24" spans="1:9" x14ac:dyDescent="0.25">
      <c r="A24" s="1" t="s">
        <v>312</v>
      </c>
      <c r="B24" s="1">
        <v>32</v>
      </c>
      <c r="C24" s="1" t="s">
        <v>7</v>
      </c>
      <c r="D24" s="1">
        <v>55</v>
      </c>
      <c r="E24" s="1">
        <v>2021</v>
      </c>
      <c r="F24" s="1" t="s">
        <v>8</v>
      </c>
      <c r="I24" s="1">
        <v>1</v>
      </c>
    </row>
    <row r="25" spans="1:9" x14ac:dyDescent="0.25">
      <c r="A25" s="1" t="s">
        <v>316</v>
      </c>
      <c r="B25" s="1">
        <v>32</v>
      </c>
      <c r="C25" s="1" t="s">
        <v>7</v>
      </c>
      <c r="D25" s="1">
        <v>4</v>
      </c>
      <c r="E25" s="1">
        <v>2021</v>
      </c>
      <c r="F25" s="1" t="s">
        <v>8</v>
      </c>
      <c r="I25" s="1">
        <v>1</v>
      </c>
    </row>
    <row r="26" spans="1:9" x14ac:dyDescent="0.25">
      <c r="A26" s="1" t="s">
        <v>318</v>
      </c>
      <c r="B26" s="1">
        <v>32</v>
      </c>
      <c r="C26" s="1" t="s">
        <v>7</v>
      </c>
      <c r="D26" s="1">
        <v>2</v>
      </c>
      <c r="E26" s="1">
        <v>2021</v>
      </c>
      <c r="F26" s="1" t="s">
        <v>8</v>
      </c>
      <c r="I26" s="1">
        <v>1</v>
      </c>
    </row>
    <row r="27" spans="1:9" x14ac:dyDescent="0.25">
      <c r="A27" s="1" t="s">
        <v>319</v>
      </c>
      <c r="B27" s="1">
        <v>32</v>
      </c>
      <c r="C27" s="1" t="s">
        <v>7</v>
      </c>
      <c r="D27" s="1">
        <v>2</v>
      </c>
      <c r="E27" s="1">
        <v>2021</v>
      </c>
      <c r="F27" s="1" t="s">
        <v>8</v>
      </c>
      <c r="I27" s="1">
        <v>1</v>
      </c>
    </row>
    <row r="28" spans="1:9" x14ac:dyDescent="0.25">
      <c r="A28" s="1" t="s">
        <v>327</v>
      </c>
      <c r="B28" s="1">
        <v>32</v>
      </c>
      <c r="C28" s="1" t="s">
        <v>7</v>
      </c>
      <c r="D28" s="1">
        <v>289</v>
      </c>
      <c r="E28" s="1">
        <v>2020</v>
      </c>
      <c r="F28" s="1" t="s">
        <v>8</v>
      </c>
      <c r="I28" s="1">
        <v>1</v>
      </c>
    </row>
    <row r="29" spans="1:9" x14ac:dyDescent="0.25">
      <c r="A29" s="1" t="s">
        <v>339</v>
      </c>
      <c r="B29" s="1">
        <v>32</v>
      </c>
      <c r="C29" s="1" t="s">
        <v>7</v>
      </c>
      <c r="D29" s="1">
        <v>9</v>
      </c>
      <c r="E29" s="1">
        <v>2021</v>
      </c>
      <c r="F29" s="1" t="s">
        <v>8</v>
      </c>
      <c r="I29" s="1">
        <v>3</v>
      </c>
    </row>
    <row r="30" spans="1:9" x14ac:dyDescent="0.25">
      <c r="A30" s="1" t="s">
        <v>346</v>
      </c>
      <c r="B30" s="1">
        <v>32</v>
      </c>
      <c r="C30" s="1" t="s">
        <v>7</v>
      </c>
      <c r="D30" s="1">
        <v>29</v>
      </c>
      <c r="E30" s="1">
        <v>2021</v>
      </c>
      <c r="F30" s="1" t="s">
        <v>8</v>
      </c>
      <c r="I30" s="1">
        <v>2</v>
      </c>
    </row>
    <row r="31" spans="1:9" x14ac:dyDescent="0.25">
      <c r="A31" s="1" t="s">
        <v>359</v>
      </c>
      <c r="B31" s="1">
        <v>32</v>
      </c>
      <c r="C31" s="1" t="s">
        <v>7</v>
      </c>
      <c r="D31" s="1">
        <v>13</v>
      </c>
      <c r="E31" s="1">
        <v>2021</v>
      </c>
      <c r="F31" s="1" t="s">
        <v>8</v>
      </c>
      <c r="I31" s="1">
        <v>3</v>
      </c>
    </row>
    <row r="32" spans="1:9" x14ac:dyDescent="0.25">
      <c r="A32" s="1" t="s">
        <v>625</v>
      </c>
      <c r="B32" s="1">
        <v>41</v>
      </c>
      <c r="C32" s="1" t="s">
        <v>7</v>
      </c>
      <c r="D32" s="1">
        <v>14</v>
      </c>
      <c r="E32" s="1">
        <v>2021</v>
      </c>
      <c r="F32" s="1" t="s">
        <v>8</v>
      </c>
      <c r="I32" s="1">
        <v>2</v>
      </c>
    </row>
    <row r="33" spans="1:9" x14ac:dyDescent="0.25">
      <c r="A33" s="1" t="s">
        <v>626</v>
      </c>
      <c r="B33" s="1">
        <v>41</v>
      </c>
      <c r="C33" s="1" t="s">
        <v>7</v>
      </c>
      <c r="D33" s="1">
        <v>22</v>
      </c>
      <c r="E33" s="1">
        <v>2021</v>
      </c>
      <c r="F33" s="1" t="s">
        <v>8</v>
      </c>
      <c r="I33" s="1">
        <v>2</v>
      </c>
    </row>
    <row r="34" spans="1:9" x14ac:dyDescent="0.25">
      <c r="A34" s="1" t="s">
        <v>664</v>
      </c>
      <c r="B34" s="1">
        <v>41</v>
      </c>
      <c r="C34" s="1" t="s">
        <v>7</v>
      </c>
      <c r="D34" s="1">
        <v>37</v>
      </c>
      <c r="E34" s="1">
        <v>2021</v>
      </c>
      <c r="F34" s="1" t="s">
        <v>8</v>
      </c>
      <c r="I34" s="1">
        <v>1</v>
      </c>
    </row>
    <row r="35" spans="1:9" x14ac:dyDescent="0.25">
      <c r="A35" s="1" t="s">
        <v>720</v>
      </c>
      <c r="B35" s="1">
        <v>41</v>
      </c>
      <c r="C35" s="1" t="s">
        <v>7</v>
      </c>
      <c r="D35" s="1">
        <v>16</v>
      </c>
      <c r="E35" s="1">
        <v>2021</v>
      </c>
      <c r="F35" s="1" t="s">
        <v>8</v>
      </c>
      <c r="I35" s="1">
        <v>1</v>
      </c>
    </row>
    <row r="36" spans="1:9" x14ac:dyDescent="0.25">
      <c r="A36" s="1" t="s">
        <v>723</v>
      </c>
      <c r="B36" s="1">
        <v>41</v>
      </c>
      <c r="C36" s="1" t="s">
        <v>7</v>
      </c>
      <c r="D36" s="1">
        <v>43</v>
      </c>
      <c r="E36" s="1">
        <v>2021</v>
      </c>
      <c r="F36" s="1" t="s">
        <v>8</v>
      </c>
      <c r="I36" s="1">
        <v>2</v>
      </c>
    </row>
    <row r="37" spans="1:9" x14ac:dyDescent="0.25">
      <c r="A37" s="1" t="s">
        <v>727</v>
      </c>
      <c r="B37" s="1">
        <v>41</v>
      </c>
      <c r="C37" s="1" t="s">
        <v>7</v>
      </c>
      <c r="D37" s="1">
        <v>37</v>
      </c>
      <c r="E37" s="1">
        <v>2021</v>
      </c>
      <c r="F37" s="1" t="s">
        <v>8</v>
      </c>
      <c r="I37" s="1">
        <v>2</v>
      </c>
    </row>
    <row r="38" spans="1:9" x14ac:dyDescent="0.25">
      <c r="A38" s="1" t="s">
        <v>811</v>
      </c>
      <c r="B38" s="1">
        <v>41</v>
      </c>
      <c r="C38" s="1" t="s">
        <v>7</v>
      </c>
      <c r="D38" s="1">
        <v>27</v>
      </c>
      <c r="E38" s="1">
        <v>2021</v>
      </c>
      <c r="F38" s="1" t="s">
        <v>8</v>
      </c>
      <c r="I38" s="1">
        <v>2</v>
      </c>
    </row>
    <row r="39" spans="1:9" x14ac:dyDescent="0.25">
      <c r="A39" s="1" t="s">
        <v>831</v>
      </c>
      <c r="B39" s="1">
        <v>41</v>
      </c>
      <c r="C39" s="1" t="s">
        <v>7</v>
      </c>
      <c r="D39" s="1">
        <v>60</v>
      </c>
      <c r="E39" s="1">
        <v>2021</v>
      </c>
      <c r="F39" s="1" t="s">
        <v>8</v>
      </c>
      <c r="I39" s="1">
        <v>2</v>
      </c>
    </row>
    <row r="40" spans="1:9" x14ac:dyDescent="0.25">
      <c r="A40" s="1" t="s">
        <v>838</v>
      </c>
      <c r="B40" s="1">
        <v>41</v>
      </c>
      <c r="C40" s="1" t="s">
        <v>7</v>
      </c>
      <c r="D40" s="1">
        <v>51</v>
      </c>
      <c r="E40" s="1">
        <v>2021</v>
      </c>
      <c r="F40" s="1" t="s">
        <v>8</v>
      </c>
      <c r="I40" s="1">
        <v>3</v>
      </c>
    </row>
    <row r="41" spans="1:9" x14ac:dyDescent="0.25">
      <c r="A41" s="1" t="s">
        <v>841</v>
      </c>
      <c r="B41" s="1">
        <v>41</v>
      </c>
      <c r="C41" s="1" t="s">
        <v>7</v>
      </c>
      <c r="D41" s="1">
        <v>30</v>
      </c>
      <c r="E41" s="1">
        <v>2021</v>
      </c>
      <c r="F41" s="1" t="s">
        <v>8</v>
      </c>
      <c r="I41" s="1">
        <v>2</v>
      </c>
    </row>
    <row r="42" spans="1:9" x14ac:dyDescent="0.25">
      <c r="A42" s="1" t="s">
        <v>872</v>
      </c>
      <c r="B42" s="1">
        <v>41</v>
      </c>
      <c r="C42" s="1" t="s">
        <v>7</v>
      </c>
      <c r="D42" s="1">
        <v>21</v>
      </c>
      <c r="E42" s="1">
        <v>2021</v>
      </c>
      <c r="F42" s="1" t="s">
        <v>8</v>
      </c>
      <c r="I42" s="1">
        <v>4</v>
      </c>
    </row>
    <row r="43" spans="1:9" x14ac:dyDescent="0.25">
      <c r="A43" s="1" t="s">
        <v>873</v>
      </c>
      <c r="B43" s="1">
        <v>41</v>
      </c>
      <c r="C43" s="1" t="s">
        <v>7</v>
      </c>
      <c r="D43" s="1">
        <v>20</v>
      </c>
      <c r="E43" s="1">
        <v>2021</v>
      </c>
      <c r="F43" s="1" t="s">
        <v>8</v>
      </c>
      <c r="I43" s="1">
        <v>2</v>
      </c>
    </row>
    <row r="44" spans="1:9" x14ac:dyDescent="0.25">
      <c r="A44" s="1" t="s">
        <v>933</v>
      </c>
      <c r="B44" s="1">
        <v>41</v>
      </c>
      <c r="C44" s="1" t="s">
        <v>7</v>
      </c>
      <c r="D44" s="1">
        <v>21</v>
      </c>
      <c r="E44" s="1">
        <v>2021</v>
      </c>
      <c r="F44" s="1" t="s">
        <v>8</v>
      </c>
      <c r="I44" s="1">
        <v>5</v>
      </c>
    </row>
    <row r="45" spans="1:9" x14ac:dyDescent="0.25">
      <c r="A45" s="1" t="s">
        <v>31</v>
      </c>
      <c r="B45" s="1">
        <v>14</v>
      </c>
      <c r="C45" s="1" t="s">
        <v>7</v>
      </c>
      <c r="F45" s="1" t="s">
        <v>7</v>
      </c>
      <c r="G45" s="1">
        <v>334</v>
      </c>
      <c r="H45" s="1">
        <v>2020</v>
      </c>
      <c r="I45" s="1">
        <v>2</v>
      </c>
    </row>
    <row r="46" spans="1:9" x14ac:dyDescent="0.25">
      <c r="A46" s="1" t="s">
        <v>32</v>
      </c>
      <c r="B46" s="1">
        <v>14</v>
      </c>
      <c r="C46" s="1" t="s">
        <v>7</v>
      </c>
      <c r="D46" s="1">
        <v>396</v>
      </c>
      <c r="E46" s="1">
        <v>2020</v>
      </c>
      <c r="F46" s="1" t="s">
        <v>7</v>
      </c>
      <c r="G46" s="1">
        <v>372</v>
      </c>
      <c r="H46" s="1">
        <v>2020</v>
      </c>
      <c r="I46" s="1">
        <v>2</v>
      </c>
    </row>
    <row r="47" spans="1:9" x14ac:dyDescent="0.25">
      <c r="A47" s="1" t="s">
        <v>33</v>
      </c>
      <c r="B47" s="1">
        <v>14</v>
      </c>
      <c r="C47" s="1" t="s">
        <v>7</v>
      </c>
      <c r="D47" s="1">
        <v>380</v>
      </c>
      <c r="E47" s="1">
        <v>2020</v>
      </c>
      <c r="F47" s="1" t="s">
        <v>7</v>
      </c>
      <c r="G47" s="1">
        <v>336</v>
      </c>
      <c r="H47" s="1">
        <v>2020</v>
      </c>
      <c r="I47" s="1">
        <v>2</v>
      </c>
    </row>
    <row r="48" spans="1:9" x14ac:dyDescent="0.25">
      <c r="A48" s="1" t="s">
        <v>34</v>
      </c>
      <c r="B48" s="1">
        <v>14</v>
      </c>
      <c r="C48" s="1" t="s">
        <v>7</v>
      </c>
      <c r="D48" s="1">
        <v>369</v>
      </c>
      <c r="E48" s="1">
        <v>2020</v>
      </c>
      <c r="F48" s="1" t="s">
        <v>7</v>
      </c>
      <c r="G48" s="1">
        <v>349</v>
      </c>
      <c r="H48" s="1">
        <v>2020</v>
      </c>
      <c r="I48" s="1">
        <v>3</v>
      </c>
    </row>
    <row r="49" spans="1:9" x14ac:dyDescent="0.25">
      <c r="A49" s="1" t="s">
        <v>36</v>
      </c>
      <c r="B49" s="1">
        <v>14</v>
      </c>
      <c r="C49" s="1" t="s">
        <v>7</v>
      </c>
      <c r="D49" s="1">
        <v>430</v>
      </c>
      <c r="E49" s="1">
        <v>2020</v>
      </c>
      <c r="F49" s="1" t="s">
        <v>7</v>
      </c>
      <c r="G49" s="1">
        <v>392</v>
      </c>
      <c r="H49" s="1">
        <v>2020</v>
      </c>
      <c r="I49" s="1">
        <v>2</v>
      </c>
    </row>
    <row r="50" spans="1:9" x14ac:dyDescent="0.25">
      <c r="A50" s="1" t="s">
        <v>37</v>
      </c>
      <c r="B50" s="1">
        <v>14</v>
      </c>
      <c r="C50" s="1" t="s">
        <v>7</v>
      </c>
      <c r="D50" s="1">
        <v>338</v>
      </c>
      <c r="E50" s="1">
        <v>2020</v>
      </c>
      <c r="F50" s="1" t="s">
        <v>7</v>
      </c>
      <c r="G50" s="1">
        <v>368</v>
      </c>
      <c r="H50" s="1">
        <v>2020</v>
      </c>
      <c r="I50" s="1">
        <v>2</v>
      </c>
    </row>
    <row r="51" spans="1:9" x14ac:dyDescent="0.25">
      <c r="A51" s="1" t="s">
        <v>38</v>
      </c>
      <c r="B51" s="1">
        <v>14</v>
      </c>
      <c r="C51" s="1" t="s">
        <v>7</v>
      </c>
      <c r="D51" s="1">
        <v>356</v>
      </c>
      <c r="E51" s="1">
        <v>2020</v>
      </c>
      <c r="F51" s="1" t="s">
        <v>7</v>
      </c>
      <c r="G51" s="1">
        <v>349</v>
      </c>
      <c r="H51" s="1">
        <v>2020</v>
      </c>
      <c r="I51" s="1">
        <v>2</v>
      </c>
    </row>
    <row r="52" spans="1:9" x14ac:dyDescent="0.25">
      <c r="A52" s="1" t="s">
        <v>40</v>
      </c>
      <c r="B52" s="1">
        <v>14</v>
      </c>
      <c r="C52" s="1" t="s">
        <v>7</v>
      </c>
      <c r="D52" s="1">
        <v>373</v>
      </c>
      <c r="E52" s="1">
        <v>2020</v>
      </c>
      <c r="F52" s="1" t="s">
        <v>7</v>
      </c>
      <c r="G52" s="1">
        <v>339</v>
      </c>
      <c r="H52" s="1">
        <v>2020</v>
      </c>
      <c r="I52" s="1">
        <v>3</v>
      </c>
    </row>
    <row r="53" spans="1:9" x14ac:dyDescent="0.25">
      <c r="A53" s="1" t="s">
        <v>41</v>
      </c>
      <c r="B53" s="1">
        <v>14</v>
      </c>
      <c r="C53" s="1" t="s">
        <v>7</v>
      </c>
      <c r="D53" s="1">
        <v>346</v>
      </c>
      <c r="E53" s="1">
        <v>2020</v>
      </c>
      <c r="F53" s="1" t="s">
        <v>7</v>
      </c>
      <c r="G53" s="1">
        <v>275</v>
      </c>
      <c r="H53" s="1">
        <v>2020</v>
      </c>
      <c r="I53" s="1">
        <v>2</v>
      </c>
    </row>
    <row r="54" spans="1:9" x14ac:dyDescent="0.25">
      <c r="A54" s="1" t="s">
        <v>42</v>
      </c>
      <c r="B54" s="1">
        <v>14</v>
      </c>
      <c r="C54" s="1" t="s">
        <v>7</v>
      </c>
      <c r="D54" s="1">
        <v>384</v>
      </c>
      <c r="E54" s="1">
        <v>2020</v>
      </c>
      <c r="F54" s="1" t="s">
        <v>7</v>
      </c>
      <c r="G54" s="1">
        <v>356</v>
      </c>
      <c r="H54" s="1">
        <v>2020</v>
      </c>
      <c r="I54" s="1">
        <v>2</v>
      </c>
    </row>
    <row r="55" spans="1:9" x14ac:dyDescent="0.25">
      <c r="A55" s="1" t="s">
        <v>44</v>
      </c>
      <c r="B55" s="1">
        <v>14</v>
      </c>
      <c r="C55" s="1" t="s">
        <v>7</v>
      </c>
      <c r="D55" s="1">
        <v>385</v>
      </c>
      <c r="E55" s="1">
        <v>2020</v>
      </c>
      <c r="F55" s="1" t="s">
        <v>7</v>
      </c>
      <c r="G55" s="1">
        <v>20</v>
      </c>
      <c r="H55" s="1">
        <v>2021</v>
      </c>
      <c r="I55" s="1">
        <v>2</v>
      </c>
    </row>
    <row r="56" spans="1:9" x14ac:dyDescent="0.25">
      <c r="A56" s="1" t="s">
        <v>47</v>
      </c>
      <c r="B56" s="1">
        <v>14</v>
      </c>
      <c r="C56" s="1" t="s">
        <v>7</v>
      </c>
      <c r="D56" s="1">
        <v>395</v>
      </c>
      <c r="E56" s="1">
        <v>2020</v>
      </c>
      <c r="F56" s="1" t="s">
        <v>7</v>
      </c>
      <c r="G56" s="1">
        <v>377</v>
      </c>
      <c r="H56" s="1">
        <v>2020</v>
      </c>
      <c r="I56" s="1">
        <v>2</v>
      </c>
    </row>
    <row r="57" spans="1:9" x14ac:dyDescent="0.25">
      <c r="A57" s="1" t="s">
        <v>49</v>
      </c>
      <c r="B57" s="1">
        <v>14</v>
      </c>
      <c r="C57" s="1" t="s">
        <v>7</v>
      </c>
      <c r="D57" s="1">
        <v>380</v>
      </c>
      <c r="E57" s="1">
        <v>2020</v>
      </c>
      <c r="F57" s="1" t="s">
        <v>7</v>
      </c>
      <c r="G57" s="1">
        <v>368</v>
      </c>
      <c r="H57" s="1">
        <v>2020</v>
      </c>
      <c r="I57" s="1">
        <v>1</v>
      </c>
    </row>
    <row r="58" spans="1:9" x14ac:dyDescent="0.25">
      <c r="A58" s="1" t="s">
        <v>50</v>
      </c>
      <c r="B58" s="1">
        <v>14</v>
      </c>
      <c r="C58" s="1" t="s">
        <v>7</v>
      </c>
      <c r="D58" s="1">
        <v>371</v>
      </c>
      <c r="E58" s="1">
        <v>2020</v>
      </c>
      <c r="F58" s="1" t="s">
        <v>7</v>
      </c>
      <c r="G58" s="1">
        <v>336</v>
      </c>
      <c r="H58" s="1">
        <v>2020</v>
      </c>
      <c r="I58" s="1">
        <v>2</v>
      </c>
    </row>
    <row r="59" spans="1:9" x14ac:dyDescent="0.25">
      <c r="A59" s="1" t="s">
        <v>51</v>
      </c>
      <c r="B59" s="1">
        <v>14</v>
      </c>
      <c r="C59" s="1" t="s">
        <v>7</v>
      </c>
      <c r="D59" s="1">
        <v>371</v>
      </c>
      <c r="E59" s="1">
        <v>2020</v>
      </c>
      <c r="F59" s="1" t="s">
        <v>7</v>
      </c>
      <c r="G59" s="1">
        <v>367</v>
      </c>
      <c r="H59" s="1">
        <v>2020</v>
      </c>
      <c r="I59" s="1">
        <v>1</v>
      </c>
    </row>
    <row r="60" spans="1:9" x14ac:dyDescent="0.25">
      <c r="A60" s="1" t="s">
        <v>52</v>
      </c>
      <c r="B60" s="1">
        <v>14</v>
      </c>
      <c r="C60" s="1" t="s">
        <v>7</v>
      </c>
      <c r="D60" s="1">
        <v>52</v>
      </c>
      <c r="E60" s="1">
        <v>2021</v>
      </c>
      <c r="F60" s="1" t="s">
        <v>7</v>
      </c>
      <c r="G60" s="1">
        <v>24</v>
      </c>
      <c r="H60" s="1">
        <v>2021</v>
      </c>
      <c r="I60" s="1">
        <v>2</v>
      </c>
    </row>
    <row r="61" spans="1:9" x14ac:dyDescent="0.25">
      <c r="A61" s="1" t="s">
        <v>53</v>
      </c>
      <c r="B61" s="1">
        <v>14</v>
      </c>
      <c r="C61" s="1" t="s">
        <v>7</v>
      </c>
      <c r="D61" s="1">
        <v>377</v>
      </c>
      <c r="E61" s="1">
        <v>2020</v>
      </c>
      <c r="F61" s="1" t="s">
        <v>7</v>
      </c>
      <c r="G61" s="1">
        <v>232</v>
      </c>
      <c r="H61" s="1">
        <v>2020</v>
      </c>
      <c r="I61" s="1">
        <v>1</v>
      </c>
    </row>
    <row r="62" spans="1:9" x14ac:dyDescent="0.25">
      <c r="A62" s="1" t="s">
        <v>54</v>
      </c>
      <c r="B62" s="1">
        <v>14</v>
      </c>
      <c r="C62" s="1" t="s">
        <v>7</v>
      </c>
      <c r="D62" s="1">
        <v>150</v>
      </c>
      <c r="E62" s="1">
        <v>2020</v>
      </c>
      <c r="F62" s="1" t="s">
        <v>7</v>
      </c>
      <c r="G62" s="1">
        <v>85</v>
      </c>
      <c r="H62" s="1">
        <v>2020</v>
      </c>
      <c r="I62" s="1">
        <v>5</v>
      </c>
    </row>
    <row r="63" spans="1:9" x14ac:dyDescent="0.25">
      <c r="A63" s="1" t="s">
        <v>56</v>
      </c>
      <c r="B63" s="1">
        <v>14</v>
      </c>
      <c r="C63" s="1" t="s">
        <v>7</v>
      </c>
      <c r="D63" s="1">
        <v>357</v>
      </c>
      <c r="E63" s="1">
        <v>2020</v>
      </c>
      <c r="F63" s="1" t="s">
        <v>7</v>
      </c>
      <c r="G63" s="1">
        <v>349</v>
      </c>
      <c r="H63" s="1">
        <v>2020</v>
      </c>
      <c r="I63" s="1">
        <v>2</v>
      </c>
    </row>
    <row r="64" spans="1:9" x14ac:dyDescent="0.25">
      <c r="A64" s="1" t="s">
        <v>57</v>
      </c>
      <c r="B64" s="1">
        <v>14</v>
      </c>
      <c r="C64" s="1" t="s">
        <v>7</v>
      </c>
      <c r="D64" s="1">
        <v>390</v>
      </c>
      <c r="E64" s="1">
        <v>2020</v>
      </c>
      <c r="F64" s="1" t="s">
        <v>7</v>
      </c>
      <c r="G64" s="1">
        <v>361</v>
      </c>
      <c r="H64" s="1">
        <v>2020</v>
      </c>
      <c r="I64" s="1">
        <v>2</v>
      </c>
    </row>
    <row r="65" spans="1:9" x14ac:dyDescent="0.25">
      <c r="A65" s="1" t="s">
        <v>59</v>
      </c>
      <c r="B65" s="1">
        <v>14</v>
      </c>
      <c r="C65" s="1" t="s">
        <v>7</v>
      </c>
      <c r="D65" s="1">
        <v>116</v>
      </c>
      <c r="E65" s="1">
        <v>2021</v>
      </c>
      <c r="F65" s="1" t="s">
        <v>7</v>
      </c>
      <c r="G65" s="1">
        <v>105</v>
      </c>
      <c r="H65" s="1">
        <v>2021</v>
      </c>
      <c r="I65" s="1">
        <v>2</v>
      </c>
    </row>
    <row r="66" spans="1:9" x14ac:dyDescent="0.25">
      <c r="A66" s="1" t="s">
        <v>60</v>
      </c>
      <c r="B66" s="1">
        <v>14</v>
      </c>
      <c r="C66" s="1" t="s">
        <v>7</v>
      </c>
      <c r="D66" s="1">
        <v>353</v>
      </c>
      <c r="E66" s="1">
        <v>2020</v>
      </c>
      <c r="F66" s="1" t="s">
        <v>7</v>
      </c>
      <c r="G66" s="1">
        <v>342</v>
      </c>
      <c r="H66" s="1">
        <v>2020</v>
      </c>
      <c r="I66" s="1">
        <v>2</v>
      </c>
    </row>
    <row r="67" spans="1:9" x14ac:dyDescent="0.25">
      <c r="A67" s="1" t="s">
        <v>62</v>
      </c>
      <c r="B67" s="1">
        <v>14</v>
      </c>
      <c r="C67" s="1" t="s">
        <v>7</v>
      </c>
      <c r="D67" s="1">
        <v>414</v>
      </c>
      <c r="E67" s="1">
        <v>2020</v>
      </c>
      <c r="F67" s="1" t="s">
        <v>7</v>
      </c>
      <c r="G67" s="1">
        <v>368</v>
      </c>
      <c r="H67" s="1">
        <v>2020</v>
      </c>
      <c r="I67" s="1">
        <v>2</v>
      </c>
    </row>
    <row r="68" spans="1:9" x14ac:dyDescent="0.25">
      <c r="A68" s="1" t="s">
        <v>66</v>
      </c>
      <c r="B68" s="1">
        <v>14</v>
      </c>
      <c r="C68" s="1" t="s">
        <v>7</v>
      </c>
      <c r="D68" s="1">
        <v>107</v>
      </c>
      <c r="E68" s="1">
        <v>2021</v>
      </c>
      <c r="F68" s="1" t="s">
        <v>7</v>
      </c>
      <c r="G68" s="1">
        <v>97</v>
      </c>
      <c r="H68" s="1">
        <v>2021</v>
      </c>
      <c r="I68" s="1">
        <v>2</v>
      </c>
    </row>
    <row r="69" spans="1:9" x14ac:dyDescent="0.25">
      <c r="A69" s="1" t="s">
        <v>68</v>
      </c>
      <c r="B69" s="1">
        <v>14</v>
      </c>
      <c r="C69" s="1" t="s">
        <v>7</v>
      </c>
      <c r="D69" s="1">
        <v>353</v>
      </c>
      <c r="E69" s="1">
        <v>2020</v>
      </c>
      <c r="F69" s="1" t="s">
        <v>7</v>
      </c>
      <c r="G69" s="1">
        <v>311</v>
      </c>
      <c r="H69" s="1">
        <v>2020</v>
      </c>
      <c r="I69" s="1">
        <v>2</v>
      </c>
    </row>
    <row r="70" spans="1:9" x14ac:dyDescent="0.25">
      <c r="A70" s="1" t="s">
        <v>71</v>
      </c>
      <c r="B70" s="1">
        <v>14</v>
      </c>
      <c r="C70" s="1" t="s">
        <v>7</v>
      </c>
      <c r="D70" s="1">
        <v>344</v>
      </c>
      <c r="E70" s="1">
        <v>2020</v>
      </c>
      <c r="F70" s="1" t="s">
        <v>7</v>
      </c>
      <c r="G70" s="1">
        <v>330</v>
      </c>
      <c r="H70" s="1">
        <v>2020</v>
      </c>
      <c r="I70" s="1">
        <v>1</v>
      </c>
    </row>
    <row r="71" spans="1:9" x14ac:dyDescent="0.25">
      <c r="A71" s="1" t="s">
        <v>73</v>
      </c>
      <c r="B71" s="1">
        <v>14</v>
      </c>
      <c r="C71" s="1" t="s">
        <v>7</v>
      </c>
      <c r="D71" s="1">
        <v>114</v>
      </c>
      <c r="E71" s="1">
        <v>2021</v>
      </c>
      <c r="F71" s="1" t="s">
        <v>7</v>
      </c>
      <c r="G71" s="1">
        <v>104</v>
      </c>
      <c r="H71" s="1">
        <v>2021</v>
      </c>
      <c r="I71" s="1">
        <v>3</v>
      </c>
    </row>
    <row r="72" spans="1:9" x14ac:dyDescent="0.25">
      <c r="A72" s="1" t="s">
        <v>76</v>
      </c>
      <c r="B72" s="1">
        <v>14</v>
      </c>
      <c r="C72" s="1" t="s">
        <v>7</v>
      </c>
      <c r="D72" s="1">
        <v>30</v>
      </c>
      <c r="E72" s="1">
        <v>2020</v>
      </c>
      <c r="F72" s="1" t="s">
        <v>7</v>
      </c>
      <c r="G72" s="1">
        <v>28</v>
      </c>
      <c r="H72" s="1">
        <v>2020</v>
      </c>
      <c r="I72" s="1">
        <v>1</v>
      </c>
    </row>
    <row r="73" spans="1:9" x14ac:dyDescent="0.25">
      <c r="A73" s="1" t="s">
        <v>78</v>
      </c>
      <c r="B73" s="1">
        <v>14</v>
      </c>
      <c r="C73" s="1" t="s">
        <v>7</v>
      </c>
      <c r="D73" s="1">
        <v>356</v>
      </c>
      <c r="E73" s="1">
        <v>2020</v>
      </c>
      <c r="F73" s="1" t="s">
        <v>7</v>
      </c>
      <c r="G73" s="1">
        <v>240</v>
      </c>
      <c r="H73" s="1">
        <v>2020</v>
      </c>
      <c r="I73" s="1">
        <v>2</v>
      </c>
    </row>
    <row r="74" spans="1:9" x14ac:dyDescent="0.25">
      <c r="A74" s="1" t="s">
        <v>79</v>
      </c>
      <c r="B74" s="1">
        <v>14</v>
      </c>
      <c r="C74" s="1" t="s">
        <v>7</v>
      </c>
      <c r="D74" s="1">
        <v>396</v>
      </c>
      <c r="E74" s="1">
        <v>2020</v>
      </c>
      <c r="F74" s="1" t="s">
        <v>7</v>
      </c>
      <c r="G74" s="1">
        <v>390</v>
      </c>
      <c r="H74" s="1">
        <v>2020</v>
      </c>
      <c r="I74" s="1">
        <v>2</v>
      </c>
    </row>
    <row r="75" spans="1:9" x14ac:dyDescent="0.25">
      <c r="A75" s="1" t="s">
        <v>82</v>
      </c>
      <c r="B75" s="1">
        <v>14</v>
      </c>
      <c r="C75" s="1" t="s">
        <v>7</v>
      </c>
      <c r="D75" s="1">
        <v>381</v>
      </c>
      <c r="E75" s="1">
        <v>2020</v>
      </c>
      <c r="F75" s="1" t="s">
        <v>7</v>
      </c>
      <c r="G75" s="1">
        <v>320</v>
      </c>
      <c r="H75" s="1">
        <v>2020</v>
      </c>
      <c r="I75" s="1">
        <v>2</v>
      </c>
    </row>
    <row r="76" spans="1:9" x14ac:dyDescent="0.25">
      <c r="A76" s="1" t="s">
        <v>83</v>
      </c>
      <c r="B76" s="1">
        <v>14</v>
      </c>
      <c r="C76" s="1" t="s">
        <v>7</v>
      </c>
      <c r="D76" s="1">
        <v>386</v>
      </c>
      <c r="E76" s="1">
        <v>2020</v>
      </c>
      <c r="F76" s="1" t="s">
        <v>7</v>
      </c>
      <c r="G76" s="1">
        <v>385</v>
      </c>
      <c r="H76" s="1">
        <v>2020</v>
      </c>
      <c r="I76" s="1">
        <v>2</v>
      </c>
    </row>
    <row r="77" spans="1:9" x14ac:dyDescent="0.25">
      <c r="A77" s="1" t="s">
        <v>84</v>
      </c>
      <c r="B77" s="1">
        <v>14</v>
      </c>
      <c r="C77" s="1" t="s">
        <v>7</v>
      </c>
      <c r="D77" s="1">
        <v>383</v>
      </c>
      <c r="E77" s="1">
        <v>2020</v>
      </c>
      <c r="F77" s="1" t="s">
        <v>7</v>
      </c>
      <c r="G77" s="1">
        <v>352</v>
      </c>
      <c r="H77" s="1">
        <v>2020</v>
      </c>
      <c r="I77" s="1">
        <v>1</v>
      </c>
    </row>
    <row r="78" spans="1:9" x14ac:dyDescent="0.25">
      <c r="A78" s="1" t="s">
        <v>87</v>
      </c>
      <c r="B78" s="1">
        <v>14</v>
      </c>
      <c r="C78" s="1" t="s">
        <v>7</v>
      </c>
      <c r="D78" s="1">
        <v>360</v>
      </c>
      <c r="E78" s="1">
        <v>2020</v>
      </c>
      <c r="F78" s="1" t="s">
        <v>7</v>
      </c>
      <c r="G78" s="1">
        <v>350</v>
      </c>
      <c r="H78" s="1">
        <v>2020</v>
      </c>
      <c r="I78" s="1">
        <v>2</v>
      </c>
    </row>
    <row r="79" spans="1:9" x14ac:dyDescent="0.25">
      <c r="A79" s="1" t="s">
        <v>88</v>
      </c>
      <c r="B79" s="1">
        <v>14</v>
      </c>
      <c r="C79" s="1" t="s">
        <v>7</v>
      </c>
      <c r="D79" s="1">
        <v>366</v>
      </c>
      <c r="E79" s="1">
        <v>2020</v>
      </c>
      <c r="F79" s="1" t="s">
        <v>7</v>
      </c>
      <c r="G79" s="1">
        <v>349</v>
      </c>
      <c r="H79" s="1">
        <v>2020</v>
      </c>
      <c r="I79" s="1">
        <v>2</v>
      </c>
    </row>
    <row r="80" spans="1:9" x14ac:dyDescent="0.25">
      <c r="A80" s="1" t="s">
        <v>89</v>
      </c>
      <c r="B80" s="1">
        <v>14</v>
      </c>
      <c r="C80" s="1" t="s">
        <v>7</v>
      </c>
      <c r="D80" s="1">
        <v>19</v>
      </c>
      <c r="E80" s="1">
        <v>2021</v>
      </c>
      <c r="F80" s="1" t="s">
        <v>7</v>
      </c>
      <c r="G80" s="1">
        <v>7</v>
      </c>
      <c r="H80" s="1">
        <v>2021</v>
      </c>
      <c r="I80" s="1">
        <v>2</v>
      </c>
    </row>
    <row r="81" spans="1:9" x14ac:dyDescent="0.25">
      <c r="A81" s="1" t="s">
        <v>93</v>
      </c>
      <c r="B81" s="1">
        <v>14</v>
      </c>
      <c r="C81" s="1" t="s">
        <v>7</v>
      </c>
      <c r="D81" s="1">
        <v>103</v>
      </c>
      <c r="E81" s="1">
        <v>2020</v>
      </c>
      <c r="F81" s="1" t="s">
        <v>7</v>
      </c>
      <c r="G81" s="1">
        <v>101</v>
      </c>
      <c r="H81" s="1">
        <v>2020</v>
      </c>
      <c r="I81" s="1">
        <v>2</v>
      </c>
    </row>
    <row r="82" spans="1:9" x14ac:dyDescent="0.25">
      <c r="A82" s="1" t="s">
        <v>95</v>
      </c>
      <c r="B82" s="1">
        <v>14</v>
      </c>
      <c r="C82" s="1" t="s">
        <v>7</v>
      </c>
      <c r="D82" s="1">
        <v>375</v>
      </c>
      <c r="E82" s="1">
        <v>2020</v>
      </c>
      <c r="F82" s="1" t="s">
        <v>7</v>
      </c>
      <c r="G82" s="1">
        <v>371</v>
      </c>
      <c r="H82" s="1">
        <v>2020</v>
      </c>
      <c r="I82" s="1">
        <v>2</v>
      </c>
    </row>
    <row r="83" spans="1:9" x14ac:dyDescent="0.25">
      <c r="A83" s="1" t="s">
        <v>96</v>
      </c>
      <c r="B83" s="1">
        <v>14</v>
      </c>
      <c r="C83" s="1" t="s">
        <v>7</v>
      </c>
      <c r="D83" s="1">
        <v>346</v>
      </c>
      <c r="E83" s="1">
        <v>2020</v>
      </c>
      <c r="F83" s="1" t="s">
        <v>7</v>
      </c>
      <c r="G83" s="1">
        <v>331</v>
      </c>
      <c r="H83" s="1">
        <v>2020</v>
      </c>
      <c r="I83" s="1">
        <v>2</v>
      </c>
    </row>
    <row r="84" spans="1:9" x14ac:dyDescent="0.25">
      <c r="A84" s="1" t="s">
        <v>98</v>
      </c>
      <c r="B84" s="1">
        <v>14</v>
      </c>
      <c r="C84" s="1" t="s">
        <v>7</v>
      </c>
      <c r="D84" s="1">
        <v>354</v>
      </c>
      <c r="E84" s="1">
        <v>2020</v>
      </c>
      <c r="F84" s="1" t="s">
        <v>7</v>
      </c>
      <c r="I84" s="1">
        <v>2</v>
      </c>
    </row>
    <row r="85" spans="1:9" x14ac:dyDescent="0.25">
      <c r="A85" s="1" t="s">
        <v>100</v>
      </c>
      <c r="B85" s="1">
        <v>14</v>
      </c>
      <c r="C85" s="1" t="s">
        <v>7</v>
      </c>
      <c r="D85" s="1">
        <v>394</v>
      </c>
      <c r="E85" s="1">
        <v>2020</v>
      </c>
      <c r="F85" s="1" t="s">
        <v>7</v>
      </c>
      <c r="G85" s="1">
        <v>392</v>
      </c>
      <c r="H85" s="1">
        <v>2020</v>
      </c>
      <c r="I85" s="1">
        <v>2</v>
      </c>
    </row>
    <row r="86" spans="1:9" x14ac:dyDescent="0.25">
      <c r="A86" s="1" t="s">
        <v>102</v>
      </c>
      <c r="B86" s="1">
        <v>14</v>
      </c>
      <c r="C86" s="1" t="s">
        <v>7</v>
      </c>
      <c r="D86" s="1">
        <v>384</v>
      </c>
      <c r="E86" s="1">
        <v>2020</v>
      </c>
      <c r="F86" s="1" t="s">
        <v>7</v>
      </c>
      <c r="G86" s="1">
        <v>5</v>
      </c>
      <c r="H86" s="1">
        <v>2021</v>
      </c>
      <c r="I86" s="1">
        <v>2</v>
      </c>
    </row>
    <row r="87" spans="1:9" x14ac:dyDescent="0.25">
      <c r="A87" s="1" t="s">
        <v>107</v>
      </c>
      <c r="B87" s="1">
        <v>14</v>
      </c>
      <c r="C87" s="1" t="s">
        <v>7</v>
      </c>
      <c r="D87" s="1">
        <v>96</v>
      </c>
      <c r="E87" s="1">
        <v>2021</v>
      </c>
      <c r="F87" s="1" t="s">
        <v>7</v>
      </c>
      <c r="G87" s="1">
        <v>95</v>
      </c>
      <c r="H87" s="1">
        <v>2021</v>
      </c>
      <c r="I87" s="1">
        <v>1</v>
      </c>
    </row>
    <row r="88" spans="1:9" x14ac:dyDescent="0.25">
      <c r="A88" s="1" t="s">
        <v>108</v>
      </c>
      <c r="B88" s="1">
        <v>14</v>
      </c>
      <c r="C88" s="1" t="s">
        <v>7</v>
      </c>
      <c r="D88" s="1">
        <v>347</v>
      </c>
      <c r="E88" s="1">
        <v>2020</v>
      </c>
      <c r="F88" s="1" t="s">
        <v>7</v>
      </c>
      <c r="G88" s="1">
        <v>341</v>
      </c>
      <c r="H88" s="1">
        <v>2020</v>
      </c>
      <c r="I88" s="1">
        <v>2</v>
      </c>
    </row>
    <row r="89" spans="1:9" x14ac:dyDescent="0.25">
      <c r="A89" s="1" t="s">
        <v>110</v>
      </c>
      <c r="B89" s="1">
        <v>14</v>
      </c>
      <c r="C89" s="1" t="s">
        <v>7</v>
      </c>
      <c r="D89" s="1">
        <v>371</v>
      </c>
      <c r="E89" s="1">
        <v>2020</v>
      </c>
      <c r="F89" s="1" t="s">
        <v>7</v>
      </c>
      <c r="G89" s="1">
        <v>364</v>
      </c>
      <c r="H89" s="1">
        <v>2020</v>
      </c>
      <c r="I89" s="1">
        <v>2</v>
      </c>
    </row>
    <row r="90" spans="1:9" x14ac:dyDescent="0.25">
      <c r="A90" s="1" t="s">
        <v>111</v>
      </c>
      <c r="B90" s="1">
        <v>14</v>
      </c>
      <c r="C90" s="1" t="s">
        <v>7</v>
      </c>
      <c r="D90" s="1">
        <v>45</v>
      </c>
      <c r="E90" s="1">
        <v>2021</v>
      </c>
      <c r="F90" s="1" t="s">
        <v>7</v>
      </c>
      <c r="G90" s="1">
        <v>385</v>
      </c>
      <c r="H90" s="1">
        <v>2020</v>
      </c>
      <c r="I90" s="1">
        <v>3</v>
      </c>
    </row>
    <row r="91" spans="1:9" x14ac:dyDescent="0.25">
      <c r="A91" s="1" t="s">
        <v>112</v>
      </c>
      <c r="B91" s="1">
        <v>14</v>
      </c>
      <c r="C91" s="1" t="s">
        <v>7</v>
      </c>
      <c r="D91" s="1">
        <v>49</v>
      </c>
      <c r="E91" s="1">
        <v>2021</v>
      </c>
      <c r="F91" s="1" t="s">
        <v>7</v>
      </c>
      <c r="G91" s="1">
        <v>46</v>
      </c>
      <c r="H91" s="1">
        <v>2021</v>
      </c>
      <c r="I91" s="1">
        <v>2</v>
      </c>
    </row>
    <row r="92" spans="1:9" x14ac:dyDescent="0.25">
      <c r="A92" s="1" t="s">
        <v>114</v>
      </c>
      <c r="B92" s="1">
        <v>14</v>
      </c>
      <c r="C92" s="1" t="s">
        <v>7</v>
      </c>
      <c r="D92" s="1">
        <v>503</v>
      </c>
      <c r="E92" s="1">
        <v>2020</v>
      </c>
      <c r="F92" s="1" t="s">
        <v>7</v>
      </c>
      <c r="G92" s="1">
        <v>489</v>
      </c>
      <c r="H92" s="1">
        <v>2020</v>
      </c>
      <c r="I92" s="1">
        <v>2</v>
      </c>
    </row>
    <row r="93" spans="1:9" x14ac:dyDescent="0.25">
      <c r="A93" s="1" t="s">
        <v>118</v>
      </c>
      <c r="B93" s="1">
        <v>14</v>
      </c>
      <c r="C93" s="1" t="s">
        <v>7</v>
      </c>
      <c r="D93" s="1">
        <v>376</v>
      </c>
      <c r="E93" s="1">
        <v>2020</v>
      </c>
      <c r="F93" s="1" t="s">
        <v>7</v>
      </c>
      <c r="G93" s="1">
        <v>329</v>
      </c>
      <c r="H93" s="1">
        <v>2020</v>
      </c>
      <c r="I93" s="1">
        <v>2</v>
      </c>
    </row>
    <row r="94" spans="1:9" x14ac:dyDescent="0.25">
      <c r="A94" s="1" t="s">
        <v>119</v>
      </c>
      <c r="B94" s="1">
        <v>14</v>
      </c>
      <c r="C94" s="1" t="s">
        <v>7</v>
      </c>
      <c r="D94" s="1">
        <v>380</v>
      </c>
      <c r="E94" s="1">
        <v>2020</v>
      </c>
      <c r="F94" s="1" t="s">
        <v>7</v>
      </c>
      <c r="G94" s="1">
        <v>335</v>
      </c>
      <c r="H94" s="1">
        <v>2020</v>
      </c>
      <c r="I94" s="1">
        <v>2</v>
      </c>
    </row>
    <row r="95" spans="1:9" x14ac:dyDescent="0.25">
      <c r="A95" s="1" t="s">
        <v>124</v>
      </c>
      <c r="B95" s="1">
        <v>14</v>
      </c>
      <c r="C95" s="1" t="s">
        <v>7</v>
      </c>
      <c r="D95" s="1">
        <v>376</v>
      </c>
      <c r="E95" s="1">
        <v>2020</v>
      </c>
      <c r="F95" s="1" t="s">
        <v>7</v>
      </c>
      <c r="G95" s="1">
        <v>352</v>
      </c>
      <c r="H95" s="1">
        <v>2020</v>
      </c>
      <c r="I95" s="1">
        <v>2</v>
      </c>
    </row>
    <row r="96" spans="1:9" x14ac:dyDescent="0.25">
      <c r="A96" s="1" t="s">
        <v>126</v>
      </c>
      <c r="B96" s="1">
        <v>14</v>
      </c>
      <c r="C96" s="1" t="s">
        <v>7</v>
      </c>
      <c r="D96" s="1">
        <v>386</v>
      </c>
      <c r="E96" s="1">
        <v>2020</v>
      </c>
      <c r="F96" s="1" t="s">
        <v>7</v>
      </c>
      <c r="G96" s="1">
        <v>353</v>
      </c>
      <c r="H96" s="1">
        <v>2020</v>
      </c>
      <c r="I96" s="1">
        <v>2</v>
      </c>
    </row>
    <row r="97" spans="1:9" x14ac:dyDescent="0.25">
      <c r="A97" s="1" t="s">
        <v>127</v>
      </c>
      <c r="B97" s="1">
        <v>14</v>
      </c>
      <c r="C97" s="1" t="s">
        <v>7</v>
      </c>
      <c r="D97" s="1">
        <v>402</v>
      </c>
      <c r="E97" s="1">
        <v>2020</v>
      </c>
      <c r="F97" s="1" t="s">
        <v>7</v>
      </c>
      <c r="G97" s="1">
        <v>371</v>
      </c>
      <c r="H97" s="1">
        <v>2020</v>
      </c>
      <c r="I97" s="1">
        <v>2</v>
      </c>
    </row>
    <row r="98" spans="1:9" x14ac:dyDescent="0.25">
      <c r="A98" s="1" t="s">
        <v>128</v>
      </c>
      <c r="B98" s="1">
        <v>14</v>
      </c>
      <c r="C98" s="1" t="s">
        <v>7</v>
      </c>
      <c r="D98" s="1">
        <v>337</v>
      </c>
      <c r="E98" s="1">
        <v>2020</v>
      </c>
      <c r="F98" s="1" t="s">
        <v>7</v>
      </c>
      <c r="G98" s="1">
        <v>316</v>
      </c>
      <c r="H98" s="1">
        <v>2020</v>
      </c>
      <c r="I98" s="1">
        <v>1</v>
      </c>
    </row>
    <row r="99" spans="1:9" x14ac:dyDescent="0.25">
      <c r="A99" s="1" t="s">
        <v>129</v>
      </c>
      <c r="B99" s="1">
        <v>14</v>
      </c>
      <c r="C99" s="1" t="s">
        <v>7</v>
      </c>
      <c r="D99" s="1">
        <v>389</v>
      </c>
      <c r="E99" s="1">
        <v>2020</v>
      </c>
      <c r="F99" s="1" t="s">
        <v>7</v>
      </c>
      <c r="G99" s="1">
        <v>374</v>
      </c>
      <c r="H99" s="1">
        <v>2020</v>
      </c>
      <c r="I99" s="1">
        <v>2</v>
      </c>
    </row>
    <row r="100" spans="1:9" x14ac:dyDescent="0.25">
      <c r="A100" s="1" t="s">
        <v>131</v>
      </c>
      <c r="B100" s="1">
        <v>14</v>
      </c>
      <c r="C100" s="1" t="s">
        <v>7</v>
      </c>
      <c r="D100" s="1">
        <v>392</v>
      </c>
      <c r="E100" s="1">
        <v>2020</v>
      </c>
      <c r="F100" s="1" t="s">
        <v>7</v>
      </c>
      <c r="G100" s="1">
        <v>360</v>
      </c>
      <c r="H100" s="1">
        <v>2020</v>
      </c>
      <c r="I100" s="1">
        <v>2</v>
      </c>
    </row>
    <row r="101" spans="1:9" x14ac:dyDescent="0.25">
      <c r="A101" s="1" t="s">
        <v>134</v>
      </c>
      <c r="B101" s="1">
        <v>14</v>
      </c>
      <c r="C101" s="1" t="s">
        <v>7</v>
      </c>
      <c r="D101" s="1">
        <v>391</v>
      </c>
      <c r="E101" s="1">
        <v>2020</v>
      </c>
      <c r="F101" s="1" t="s">
        <v>7</v>
      </c>
      <c r="G101" s="1">
        <v>377</v>
      </c>
      <c r="H101" s="1">
        <v>2020</v>
      </c>
      <c r="I101" s="1">
        <v>2</v>
      </c>
    </row>
    <row r="102" spans="1:9" x14ac:dyDescent="0.25">
      <c r="A102" s="1" t="s">
        <v>140</v>
      </c>
      <c r="B102" s="1">
        <v>14</v>
      </c>
      <c r="C102" s="1" t="s">
        <v>7</v>
      </c>
      <c r="D102" s="1">
        <v>368</v>
      </c>
      <c r="E102" s="1">
        <v>2020</v>
      </c>
      <c r="F102" s="1" t="s">
        <v>7</v>
      </c>
      <c r="G102" s="1">
        <v>307</v>
      </c>
      <c r="H102" s="1">
        <v>2020</v>
      </c>
      <c r="I102" s="1">
        <v>2</v>
      </c>
    </row>
    <row r="103" spans="1:9" x14ac:dyDescent="0.25">
      <c r="A103" s="1" t="s">
        <v>141</v>
      </c>
      <c r="B103" s="1">
        <v>14</v>
      </c>
      <c r="C103" s="1" t="s">
        <v>7</v>
      </c>
      <c r="D103" s="1">
        <v>356</v>
      </c>
      <c r="E103" s="1">
        <v>2020</v>
      </c>
      <c r="F103" s="1" t="s">
        <v>7</v>
      </c>
      <c r="G103" s="1">
        <v>351</v>
      </c>
      <c r="H103" s="1">
        <v>2020</v>
      </c>
      <c r="I103" s="1">
        <v>2</v>
      </c>
    </row>
    <row r="104" spans="1:9" x14ac:dyDescent="0.25">
      <c r="A104" s="1" t="s">
        <v>145</v>
      </c>
      <c r="B104" s="1">
        <v>14</v>
      </c>
      <c r="C104" s="1" t="s">
        <v>7</v>
      </c>
      <c r="D104" s="1">
        <v>381</v>
      </c>
      <c r="E104" s="1">
        <v>2020</v>
      </c>
      <c r="F104" s="1" t="s">
        <v>7</v>
      </c>
      <c r="G104" s="1">
        <v>364</v>
      </c>
      <c r="H104" s="1">
        <v>2020</v>
      </c>
      <c r="I104" s="1">
        <v>2</v>
      </c>
    </row>
    <row r="105" spans="1:9" x14ac:dyDescent="0.25">
      <c r="A105" s="1" t="s">
        <v>146</v>
      </c>
      <c r="B105" s="1">
        <v>14</v>
      </c>
      <c r="C105" s="1" t="s">
        <v>7</v>
      </c>
      <c r="D105" s="1">
        <v>67</v>
      </c>
      <c r="E105" s="1">
        <v>2021</v>
      </c>
      <c r="F105" s="1" t="s">
        <v>7</v>
      </c>
      <c r="G105" s="1">
        <v>63</v>
      </c>
      <c r="H105" s="1">
        <v>2021</v>
      </c>
      <c r="I105" s="1">
        <v>2</v>
      </c>
    </row>
    <row r="106" spans="1:9" x14ac:dyDescent="0.25">
      <c r="A106" s="1" t="s">
        <v>150</v>
      </c>
      <c r="B106" s="1">
        <v>14</v>
      </c>
      <c r="C106" s="1" t="s">
        <v>7</v>
      </c>
      <c r="D106" s="1">
        <v>488</v>
      </c>
      <c r="E106" s="1">
        <v>2020</v>
      </c>
      <c r="F106" s="1" t="s">
        <v>7</v>
      </c>
      <c r="G106" s="1">
        <v>453</v>
      </c>
      <c r="H106" s="1">
        <v>2020</v>
      </c>
      <c r="I106" s="1">
        <v>2</v>
      </c>
    </row>
    <row r="107" spans="1:9" x14ac:dyDescent="0.25">
      <c r="A107" s="1" t="s">
        <v>151</v>
      </c>
      <c r="B107" s="1">
        <v>14</v>
      </c>
      <c r="C107" s="1" t="s">
        <v>7</v>
      </c>
      <c r="D107" s="1">
        <v>378</v>
      </c>
      <c r="E107" s="1">
        <v>2020</v>
      </c>
      <c r="F107" s="1" t="s">
        <v>7</v>
      </c>
      <c r="G107" s="1">
        <v>327</v>
      </c>
      <c r="H107" s="1">
        <v>2020</v>
      </c>
      <c r="I107" s="1">
        <v>2</v>
      </c>
    </row>
    <row r="108" spans="1:9" x14ac:dyDescent="0.25">
      <c r="A108" s="1" t="s">
        <v>152</v>
      </c>
      <c r="B108" s="1">
        <v>14</v>
      </c>
      <c r="C108" s="1" t="s">
        <v>7</v>
      </c>
      <c r="D108" s="1">
        <v>369</v>
      </c>
      <c r="E108" s="1">
        <v>2020</v>
      </c>
      <c r="F108" s="1" t="s">
        <v>7</v>
      </c>
      <c r="G108" s="1">
        <v>366</v>
      </c>
      <c r="H108" s="1">
        <v>2020</v>
      </c>
      <c r="I108" s="1">
        <v>2</v>
      </c>
    </row>
    <row r="109" spans="1:9" x14ac:dyDescent="0.25">
      <c r="A109" s="1" t="s">
        <v>154</v>
      </c>
      <c r="B109" s="1">
        <v>14</v>
      </c>
      <c r="C109" s="1" t="s">
        <v>7</v>
      </c>
      <c r="D109" s="1">
        <v>354</v>
      </c>
      <c r="E109" s="1">
        <v>2020</v>
      </c>
      <c r="F109" s="1" t="s">
        <v>7</v>
      </c>
      <c r="G109" s="1">
        <v>344</v>
      </c>
      <c r="H109" s="1">
        <v>2020</v>
      </c>
      <c r="I109" s="1">
        <v>2</v>
      </c>
    </row>
    <row r="110" spans="1:9" x14ac:dyDescent="0.25">
      <c r="A110" s="1" t="s">
        <v>156</v>
      </c>
      <c r="B110" s="1">
        <v>14</v>
      </c>
      <c r="C110" s="1" t="s">
        <v>7</v>
      </c>
      <c r="D110" s="1">
        <v>422</v>
      </c>
      <c r="E110" s="1">
        <v>2020</v>
      </c>
      <c r="F110" s="1" t="s">
        <v>7</v>
      </c>
      <c r="G110" s="1">
        <v>408</v>
      </c>
      <c r="H110" s="1">
        <v>2020</v>
      </c>
      <c r="I110" s="1">
        <v>2</v>
      </c>
    </row>
    <row r="111" spans="1:9" x14ac:dyDescent="0.25">
      <c r="A111" s="1" t="s">
        <v>157</v>
      </c>
      <c r="B111" s="1">
        <v>14</v>
      </c>
      <c r="C111" s="1" t="s">
        <v>7</v>
      </c>
      <c r="D111" s="1">
        <v>18</v>
      </c>
      <c r="E111" s="1">
        <v>2021</v>
      </c>
      <c r="F111" s="1" t="s">
        <v>7</v>
      </c>
      <c r="G111" s="1">
        <v>369</v>
      </c>
      <c r="H111" s="1">
        <v>2020</v>
      </c>
      <c r="I111" s="1">
        <v>2</v>
      </c>
    </row>
    <row r="112" spans="1:9" x14ac:dyDescent="0.25">
      <c r="A112" s="1" t="s">
        <v>158</v>
      </c>
      <c r="B112" s="1">
        <v>14</v>
      </c>
      <c r="C112" s="1" t="s">
        <v>7</v>
      </c>
      <c r="D112" s="1">
        <v>375</v>
      </c>
      <c r="E112" s="1">
        <v>2020</v>
      </c>
      <c r="F112" s="1" t="s">
        <v>7</v>
      </c>
      <c r="G112" s="1">
        <v>360</v>
      </c>
      <c r="H112" s="1">
        <v>2020</v>
      </c>
      <c r="I112" s="1">
        <v>1</v>
      </c>
    </row>
    <row r="113" spans="1:9" x14ac:dyDescent="0.25">
      <c r="A113" s="1" t="s">
        <v>159</v>
      </c>
      <c r="B113" s="1">
        <v>14</v>
      </c>
      <c r="C113" s="1" t="s">
        <v>7</v>
      </c>
      <c r="D113" s="1">
        <v>410</v>
      </c>
      <c r="E113" s="1">
        <v>2020</v>
      </c>
      <c r="F113" s="1" t="s">
        <v>7</v>
      </c>
      <c r="G113" s="1">
        <v>407</v>
      </c>
      <c r="H113" s="1">
        <v>2020</v>
      </c>
      <c r="I113" s="1">
        <v>2</v>
      </c>
    </row>
    <row r="114" spans="1:9" x14ac:dyDescent="0.25">
      <c r="A114" s="1" t="s">
        <v>160</v>
      </c>
      <c r="B114" s="1">
        <v>14</v>
      </c>
      <c r="C114" s="1" t="s">
        <v>7</v>
      </c>
      <c r="D114" s="1">
        <v>388</v>
      </c>
      <c r="E114" s="1">
        <v>2020</v>
      </c>
      <c r="F114" s="1" t="s">
        <v>7</v>
      </c>
      <c r="G114" s="1">
        <v>384</v>
      </c>
      <c r="H114" s="1">
        <v>2020</v>
      </c>
      <c r="I114" s="1">
        <v>2</v>
      </c>
    </row>
    <row r="115" spans="1:9" x14ac:dyDescent="0.25">
      <c r="A115" s="1" t="s">
        <v>161</v>
      </c>
      <c r="B115" s="1">
        <v>14</v>
      </c>
      <c r="C115" s="1" t="s">
        <v>7</v>
      </c>
      <c r="D115" s="1">
        <v>380</v>
      </c>
      <c r="E115" s="1">
        <v>2020</v>
      </c>
      <c r="F115" s="1" t="s">
        <v>7</v>
      </c>
      <c r="G115" s="1">
        <v>341</v>
      </c>
      <c r="H115" s="1">
        <v>2020</v>
      </c>
      <c r="I115" s="1">
        <v>2</v>
      </c>
    </row>
    <row r="116" spans="1:9" x14ac:dyDescent="0.25">
      <c r="A116" s="1" t="s">
        <v>162</v>
      </c>
      <c r="B116" s="1">
        <v>14</v>
      </c>
      <c r="C116" s="1" t="s">
        <v>7</v>
      </c>
      <c r="D116" s="1">
        <v>380</v>
      </c>
      <c r="E116" s="1">
        <v>2020</v>
      </c>
      <c r="F116" s="1" t="s">
        <v>7</v>
      </c>
      <c r="G116" s="1">
        <v>359</v>
      </c>
      <c r="H116" s="1">
        <v>2020</v>
      </c>
      <c r="I116" s="1">
        <v>1</v>
      </c>
    </row>
    <row r="117" spans="1:9" x14ac:dyDescent="0.25">
      <c r="A117" s="1" t="s">
        <v>165</v>
      </c>
      <c r="B117" s="1">
        <v>14</v>
      </c>
      <c r="C117" s="1" t="s">
        <v>7</v>
      </c>
      <c r="D117" s="1">
        <v>125</v>
      </c>
      <c r="E117" s="1">
        <v>2020</v>
      </c>
      <c r="F117" s="1" t="s">
        <v>7</v>
      </c>
      <c r="G117" s="1">
        <v>111</v>
      </c>
      <c r="H117" s="1">
        <v>2020</v>
      </c>
      <c r="I117" s="1">
        <v>2</v>
      </c>
    </row>
    <row r="118" spans="1:9" x14ac:dyDescent="0.25">
      <c r="A118" s="1" t="s">
        <v>166</v>
      </c>
      <c r="B118" s="1">
        <v>14</v>
      </c>
      <c r="C118" s="1" t="s">
        <v>7</v>
      </c>
      <c r="D118" s="1">
        <v>390</v>
      </c>
      <c r="E118" s="1">
        <v>2020</v>
      </c>
      <c r="F118" s="1" t="s">
        <v>7</v>
      </c>
      <c r="G118" s="1">
        <v>342</v>
      </c>
      <c r="H118" s="1">
        <v>2020</v>
      </c>
      <c r="I118" s="1">
        <v>2</v>
      </c>
    </row>
    <row r="119" spans="1:9" x14ac:dyDescent="0.25">
      <c r="A119" s="1" t="s">
        <v>168</v>
      </c>
      <c r="B119" s="1">
        <v>14</v>
      </c>
      <c r="C119" s="1" t="s">
        <v>7</v>
      </c>
      <c r="D119" s="1">
        <v>59</v>
      </c>
      <c r="E119" s="1">
        <v>2020</v>
      </c>
      <c r="F119" s="1" t="s">
        <v>7</v>
      </c>
      <c r="G119" s="1">
        <v>43</v>
      </c>
      <c r="H119" s="1">
        <v>2021</v>
      </c>
      <c r="I119" s="1">
        <v>2</v>
      </c>
    </row>
    <row r="120" spans="1:9" x14ac:dyDescent="0.25">
      <c r="A120" s="1" t="s">
        <v>171</v>
      </c>
      <c r="B120" s="1">
        <v>14</v>
      </c>
      <c r="C120" s="1" t="s">
        <v>7</v>
      </c>
      <c r="D120" s="1">
        <v>383</v>
      </c>
      <c r="E120" s="1">
        <v>2020</v>
      </c>
      <c r="F120" s="1" t="s">
        <v>7</v>
      </c>
      <c r="G120" s="1">
        <v>357</v>
      </c>
      <c r="H120" s="1">
        <v>2020</v>
      </c>
      <c r="I120" s="1">
        <v>2</v>
      </c>
    </row>
    <row r="121" spans="1:9" x14ac:dyDescent="0.25">
      <c r="A121" s="1" t="s">
        <v>172</v>
      </c>
      <c r="B121" s="1">
        <v>14</v>
      </c>
      <c r="C121" s="1" t="s">
        <v>7</v>
      </c>
      <c r="D121" s="1">
        <v>37</v>
      </c>
      <c r="E121" s="1">
        <v>2021</v>
      </c>
      <c r="F121" s="1" t="s">
        <v>7</v>
      </c>
      <c r="G121" s="1">
        <v>37</v>
      </c>
      <c r="H121" s="1">
        <v>2021</v>
      </c>
      <c r="I121" s="1">
        <v>2</v>
      </c>
    </row>
    <row r="122" spans="1:9" x14ac:dyDescent="0.25">
      <c r="A122" s="1" t="s">
        <v>173</v>
      </c>
      <c r="B122" s="1">
        <v>14</v>
      </c>
      <c r="C122" s="1" t="s">
        <v>7</v>
      </c>
      <c r="D122" s="1">
        <v>502</v>
      </c>
      <c r="E122" s="1">
        <v>2020</v>
      </c>
      <c r="F122" s="1" t="s">
        <v>7</v>
      </c>
      <c r="G122" s="1">
        <v>489</v>
      </c>
      <c r="H122" s="1">
        <v>2020</v>
      </c>
      <c r="I122" s="1">
        <v>2</v>
      </c>
    </row>
    <row r="123" spans="1:9" x14ac:dyDescent="0.25">
      <c r="A123" s="1" t="s">
        <v>174</v>
      </c>
      <c r="B123" s="1">
        <v>14</v>
      </c>
      <c r="C123" s="1" t="s">
        <v>7</v>
      </c>
      <c r="D123" s="1">
        <v>367</v>
      </c>
      <c r="E123" s="1">
        <v>2020</v>
      </c>
      <c r="F123" s="1" t="s">
        <v>7</v>
      </c>
      <c r="G123" s="1">
        <v>349</v>
      </c>
      <c r="H123" s="1">
        <v>2020</v>
      </c>
      <c r="I123" s="1">
        <v>4</v>
      </c>
    </row>
    <row r="124" spans="1:9" x14ac:dyDescent="0.25">
      <c r="A124" s="1" t="s">
        <v>175</v>
      </c>
      <c r="B124" s="1">
        <v>14</v>
      </c>
      <c r="C124" s="1" t="s">
        <v>7</v>
      </c>
      <c r="D124" s="1">
        <v>376</v>
      </c>
      <c r="E124" s="1">
        <v>2020</v>
      </c>
      <c r="F124" s="1" t="s">
        <v>7</v>
      </c>
      <c r="G124" s="1">
        <v>360</v>
      </c>
      <c r="H124" s="1">
        <v>2020</v>
      </c>
      <c r="I124" s="1">
        <v>1</v>
      </c>
    </row>
    <row r="125" spans="1:9" x14ac:dyDescent="0.25">
      <c r="A125" s="1" t="s">
        <v>176</v>
      </c>
      <c r="B125" s="1">
        <v>14</v>
      </c>
      <c r="C125" s="1" t="s">
        <v>7</v>
      </c>
      <c r="D125" s="1">
        <v>349</v>
      </c>
      <c r="E125" s="1">
        <v>2020</v>
      </c>
      <c r="F125" s="1" t="s">
        <v>7</v>
      </c>
      <c r="G125" s="1">
        <v>328</v>
      </c>
      <c r="H125" s="1">
        <v>2020</v>
      </c>
      <c r="I125" s="1">
        <v>2</v>
      </c>
    </row>
    <row r="126" spans="1:9" x14ac:dyDescent="0.25">
      <c r="A126" s="1" t="s">
        <v>177</v>
      </c>
      <c r="B126" s="1">
        <v>14</v>
      </c>
      <c r="C126" s="1" t="s">
        <v>7</v>
      </c>
      <c r="F126" s="1" t="s">
        <v>7</v>
      </c>
      <c r="G126" s="1">
        <v>352</v>
      </c>
      <c r="H126" s="1">
        <v>2020</v>
      </c>
      <c r="I126" s="1">
        <v>2</v>
      </c>
    </row>
    <row r="127" spans="1:9" x14ac:dyDescent="0.25">
      <c r="A127" s="1" t="s">
        <v>178</v>
      </c>
      <c r="B127" s="1">
        <v>14</v>
      </c>
      <c r="C127" s="1" t="s">
        <v>7</v>
      </c>
      <c r="D127" s="1">
        <v>375</v>
      </c>
      <c r="E127" s="1">
        <v>2020</v>
      </c>
      <c r="F127" s="1" t="s">
        <v>7</v>
      </c>
      <c r="G127" s="1">
        <v>347</v>
      </c>
      <c r="H127" s="1">
        <v>2020</v>
      </c>
      <c r="I127" s="1">
        <v>2</v>
      </c>
    </row>
    <row r="128" spans="1:9" x14ac:dyDescent="0.25">
      <c r="A128" s="1" t="s">
        <v>180</v>
      </c>
      <c r="B128" s="1">
        <v>14</v>
      </c>
      <c r="C128" s="1" t="s">
        <v>7</v>
      </c>
      <c r="D128" s="1">
        <v>10</v>
      </c>
      <c r="E128" s="1">
        <v>2021</v>
      </c>
      <c r="F128" s="1" t="s">
        <v>7</v>
      </c>
      <c r="G128" s="1">
        <v>5</v>
      </c>
      <c r="H128" s="1">
        <v>2021</v>
      </c>
      <c r="I128" s="1">
        <v>2</v>
      </c>
    </row>
    <row r="129" spans="1:9" x14ac:dyDescent="0.25">
      <c r="A129" s="1" t="s">
        <v>185</v>
      </c>
      <c r="B129" s="1">
        <v>14</v>
      </c>
      <c r="C129" s="1" t="s">
        <v>7</v>
      </c>
      <c r="D129" s="1">
        <v>370</v>
      </c>
      <c r="E129" s="1">
        <v>2020</v>
      </c>
      <c r="F129" s="1" t="s">
        <v>7</v>
      </c>
      <c r="G129" s="1">
        <v>278</v>
      </c>
      <c r="H129" s="1">
        <v>2020</v>
      </c>
      <c r="I129" s="1">
        <v>2</v>
      </c>
    </row>
    <row r="130" spans="1:9" x14ac:dyDescent="0.25">
      <c r="A130" s="1" t="s">
        <v>187</v>
      </c>
      <c r="B130" s="1">
        <v>14</v>
      </c>
      <c r="C130" s="1" t="s">
        <v>7</v>
      </c>
      <c r="D130" s="1">
        <v>367</v>
      </c>
      <c r="E130" s="1">
        <v>2020</v>
      </c>
      <c r="F130" s="1" t="s">
        <v>7</v>
      </c>
      <c r="G130" s="1">
        <v>336</v>
      </c>
      <c r="H130" s="1">
        <v>2020</v>
      </c>
      <c r="I130" s="1">
        <v>2</v>
      </c>
    </row>
    <row r="131" spans="1:9" x14ac:dyDescent="0.25">
      <c r="A131" s="1" t="s">
        <v>190</v>
      </c>
      <c r="B131" s="1">
        <v>14</v>
      </c>
      <c r="C131" s="1" t="s">
        <v>7</v>
      </c>
      <c r="D131" s="1">
        <v>363</v>
      </c>
      <c r="E131" s="1">
        <v>2020</v>
      </c>
      <c r="F131" s="1" t="s">
        <v>7</v>
      </c>
      <c r="G131" s="1">
        <v>356</v>
      </c>
      <c r="H131" s="1">
        <v>2020</v>
      </c>
      <c r="I131" s="1">
        <v>2</v>
      </c>
    </row>
    <row r="132" spans="1:9" x14ac:dyDescent="0.25">
      <c r="A132" s="1" t="s">
        <v>191</v>
      </c>
      <c r="B132" s="1">
        <v>14</v>
      </c>
      <c r="C132" s="1" t="s">
        <v>7</v>
      </c>
      <c r="D132" s="1">
        <v>371</v>
      </c>
      <c r="E132" s="1">
        <v>2020</v>
      </c>
      <c r="F132" s="1" t="s">
        <v>7</v>
      </c>
      <c r="G132" s="1">
        <v>361</v>
      </c>
      <c r="H132" s="1">
        <v>2020</v>
      </c>
      <c r="I132" s="1">
        <v>2</v>
      </c>
    </row>
    <row r="133" spans="1:9" x14ac:dyDescent="0.25">
      <c r="A133" s="1" t="s">
        <v>192</v>
      </c>
      <c r="B133" s="1">
        <v>14</v>
      </c>
      <c r="C133" s="1" t="s">
        <v>7</v>
      </c>
      <c r="D133" s="1">
        <v>103</v>
      </c>
      <c r="E133" s="1">
        <v>2020</v>
      </c>
      <c r="F133" s="1" t="s">
        <v>7</v>
      </c>
      <c r="G133" s="1">
        <v>91</v>
      </c>
      <c r="H133" s="1">
        <v>2020</v>
      </c>
      <c r="I133" s="1">
        <v>5</v>
      </c>
    </row>
    <row r="134" spans="1:9" x14ac:dyDescent="0.25">
      <c r="A134" s="1" t="s">
        <v>194</v>
      </c>
      <c r="B134" s="1">
        <v>14</v>
      </c>
      <c r="C134" s="1" t="s">
        <v>7</v>
      </c>
      <c r="D134" s="1">
        <v>385</v>
      </c>
      <c r="E134" s="1">
        <v>2020</v>
      </c>
      <c r="F134" s="1" t="s">
        <v>7</v>
      </c>
      <c r="G134" s="1">
        <v>355</v>
      </c>
      <c r="H134" s="1">
        <v>2020</v>
      </c>
      <c r="I134" s="1">
        <v>2</v>
      </c>
    </row>
    <row r="135" spans="1:9" x14ac:dyDescent="0.25">
      <c r="A135" s="1" t="s">
        <v>195</v>
      </c>
      <c r="B135" s="1">
        <v>14</v>
      </c>
      <c r="C135" s="1" t="s">
        <v>7</v>
      </c>
      <c r="D135" s="1">
        <v>378</v>
      </c>
      <c r="E135" s="1">
        <v>2020</v>
      </c>
      <c r="F135" s="1" t="s">
        <v>7</v>
      </c>
      <c r="G135" s="1">
        <v>357</v>
      </c>
      <c r="H135" s="1">
        <v>2020</v>
      </c>
      <c r="I135" s="1">
        <v>2</v>
      </c>
    </row>
    <row r="136" spans="1:9" x14ac:dyDescent="0.25">
      <c r="A136" s="1" t="s">
        <v>196</v>
      </c>
      <c r="B136" s="1">
        <v>14</v>
      </c>
      <c r="C136" s="1" t="s">
        <v>7</v>
      </c>
      <c r="D136" s="1">
        <v>121</v>
      </c>
      <c r="E136" s="1">
        <v>2020</v>
      </c>
      <c r="F136" s="1" t="s">
        <v>7</v>
      </c>
      <c r="G136" s="1">
        <v>38</v>
      </c>
      <c r="H136" s="1">
        <v>2021</v>
      </c>
      <c r="I136" s="1">
        <v>2</v>
      </c>
    </row>
    <row r="137" spans="1:9" x14ac:dyDescent="0.25">
      <c r="A137" s="1" t="s">
        <v>202</v>
      </c>
      <c r="B137" s="1">
        <v>14</v>
      </c>
      <c r="C137" s="1" t="s">
        <v>7</v>
      </c>
      <c r="D137" s="1">
        <v>384</v>
      </c>
      <c r="E137" s="1">
        <v>2020</v>
      </c>
      <c r="F137" s="1" t="s">
        <v>7</v>
      </c>
      <c r="G137" s="1">
        <v>341</v>
      </c>
      <c r="H137" s="1">
        <v>2020</v>
      </c>
      <c r="I137" s="1">
        <v>1</v>
      </c>
    </row>
    <row r="138" spans="1:9" x14ac:dyDescent="0.25">
      <c r="A138" s="1" t="s">
        <v>204</v>
      </c>
      <c r="B138" s="1">
        <v>14</v>
      </c>
      <c r="C138" s="1" t="s">
        <v>7</v>
      </c>
      <c r="D138" s="1">
        <v>382</v>
      </c>
      <c r="E138" s="1">
        <v>2020</v>
      </c>
      <c r="F138" s="1" t="s">
        <v>7</v>
      </c>
      <c r="G138" s="1">
        <v>359</v>
      </c>
      <c r="H138" s="1">
        <v>2020</v>
      </c>
      <c r="I138" s="1">
        <v>2</v>
      </c>
    </row>
    <row r="139" spans="1:9" x14ac:dyDescent="0.25">
      <c r="A139" s="1" t="s">
        <v>205</v>
      </c>
      <c r="B139" s="1">
        <v>14</v>
      </c>
      <c r="C139" s="1" t="s">
        <v>7</v>
      </c>
      <c r="D139" s="1">
        <v>350</v>
      </c>
      <c r="E139" s="1">
        <v>2020</v>
      </c>
      <c r="F139" s="1" t="s">
        <v>7</v>
      </c>
      <c r="G139" s="1">
        <v>336</v>
      </c>
      <c r="H139" s="1">
        <v>2020</v>
      </c>
      <c r="I139" s="1">
        <v>2</v>
      </c>
    </row>
    <row r="140" spans="1:9" x14ac:dyDescent="0.25">
      <c r="A140" s="1" t="s">
        <v>206</v>
      </c>
      <c r="B140" s="1">
        <v>14</v>
      </c>
      <c r="C140" s="1" t="s">
        <v>7</v>
      </c>
      <c r="D140" s="1">
        <v>373</v>
      </c>
      <c r="E140" s="1">
        <v>2020</v>
      </c>
      <c r="F140" s="1" t="s">
        <v>7</v>
      </c>
      <c r="G140" s="1">
        <v>368</v>
      </c>
      <c r="H140" s="1">
        <v>2020</v>
      </c>
      <c r="I140" s="1">
        <v>1</v>
      </c>
    </row>
    <row r="141" spans="1:9" x14ac:dyDescent="0.25">
      <c r="A141" s="1" t="s">
        <v>208</v>
      </c>
      <c r="B141" s="1">
        <v>14</v>
      </c>
      <c r="C141" s="1" t="s">
        <v>7</v>
      </c>
      <c r="D141" s="1">
        <v>388</v>
      </c>
      <c r="E141" s="1">
        <v>2020</v>
      </c>
      <c r="F141" s="1" t="s">
        <v>7</v>
      </c>
      <c r="G141" s="1">
        <v>374</v>
      </c>
      <c r="H141" s="1">
        <v>2020</v>
      </c>
      <c r="I141" s="1">
        <v>2</v>
      </c>
    </row>
    <row r="142" spans="1:9" x14ac:dyDescent="0.25">
      <c r="A142" s="1" t="s">
        <v>209</v>
      </c>
      <c r="B142" s="1">
        <v>14</v>
      </c>
      <c r="C142" s="1" t="s">
        <v>7</v>
      </c>
      <c r="D142" s="1">
        <v>83</v>
      </c>
      <c r="E142" s="1">
        <v>2021</v>
      </c>
      <c r="F142" s="1" t="s">
        <v>7</v>
      </c>
      <c r="G142" s="1">
        <v>62</v>
      </c>
      <c r="H142" s="1">
        <v>2021</v>
      </c>
      <c r="I142" s="1">
        <v>2</v>
      </c>
    </row>
    <row r="143" spans="1:9" x14ac:dyDescent="0.25">
      <c r="A143" s="1" t="s">
        <v>211</v>
      </c>
      <c r="B143" s="1">
        <v>14</v>
      </c>
      <c r="C143" s="1" t="s">
        <v>7</v>
      </c>
      <c r="D143" s="1">
        <v>236</v>
      </c>
      <c r="E143" s="1">
        <v>2021</v>
      </c>
      <c r="F143" s="1" t="s">
        <v>7</v>
      </c>
      <c r="G143" s="1">
        <v>223</v>
      </c>
      <c r="H143" s="1">
        <v>2021</v>
      </c>
      <c r="I143" s="1">
        <v>2</v>
      </c>
    </row>
    <row r="144" spans="1:9" x14ac:dyDescent="0.25">
      <c r="A144" s="1" t="s">
        <v>212</v>
      </c>
      <c r="B144" s="1">
        <v>14</v>
      </c>
      <c r="C144" s="1" t="s">
        <v>7</v>
      </c>
      <c r="D144" s="1">
        <v>451</v>
      </c>
      <c r="E144" s="1">
        <v>2020</v>
      </c>
      <c r="F144" s="1" t="s">
        <v>7</v>
      </c>
      <c r="G144" s="1">
        <v>453</v>
      </c>
      <c r="H144" s="1">
        <v>2020</v>
      </c>
      <c r="I144" s="1">
        <v>2</v>
      </c>
    </row>
    <row r="145" spans="1:9" x14ac:dyDescent="0.25">
      <c r="A145" s="1" t="s">
        <v>214</v>
      </c>
      <c r="B145" s="1">
        <v>14</v>
      </c>
      <c r="C145" s="1" t="s">
        <v>7</v>
      </c>
      <c r="D145" s="1">
        <v>386</v>
      </c>
      <c r="E145" s="1">
        <v>2020</v>
      </c>
      <c r="F145" s="1" t="s">
        <v>7</v>
      </c>
      <c r="G145" s="1">
        <v>371</v>
      </c>
      <c r="H145" s="1">
        <v>2020</v>
      </c>
      <c r="I145" s="1">
        <v>1</v>
      </c>
    </row>
    <row r="146" spans="1:9" x14ac:dyDescent="0.25">
      <c r="A146" s="1" t="s">
        <v>215</v>
      </c>
      <c r="B146" s="1">
        <v>14</v>
      </c>
      <c r="C146" s="1" t="s">
        <v>7</v>
      </c>
      <c r="D146" s="1">
        <v>380</v>
      </c>
      <c r="E146" s="1">
        <v>2020</v>
      </c>
      <c r="F146" s="1" t="s">
        <v>7</v>
      </c>
      <c r="G146" s="1">
        <v>345</v>
      </c>
      <c r="H146" s="1">
        <v>2020</v>
      </c>
      <c r="I146" s="1">
        <v>2</v>
      </c>
    </row>
    <row r="147" spans="1:9" x14ac:dyDescent="0.25">
      <c r="A147" s="1" t="s">
        <v>216</v>
      </c>
      <c r="B147" s="1">
        <v>14</v>
      </c>
      <c r="C147" s="1" t="s">
        <v>7</v>
      </c>
      <c r="D147" s="1">
        <v>371</v>
      </c>
      <c r="E147" s="1">
        <v>2020</v>
      </c>
      <c r="F147" s="1" t="s">
        <v>7</v>
      </c>
      <c r="G147" s="1">
        <v>350</v>
      </c>
      <c r="H147" s="1">
        <v>2020</v>
      </c>
      <c r="I147" s="1">
        <v>2</v>
      </c>
    </row>
    <row r="148" spans="1:9" x14ac:dyDescent="0.25">
      <c r="A148" s="1" t="s">
        <v>219</v>
      </c>
      <c r="B148" s="1">
        <v>14</v>
      </c>
      <c r="C148" s="1" t="s">
        <v>7</v>
      </c>
      <c r="D148" s="1">
        <v>376</v>
      </c>
      <c r="E148" s="1">
        <v>2020</v>
      </c>
      <c r="F148" s="1" t="s">
        <v>7</v>
      </c>
      <c r="G148" s="1">
        <v>348</v>
      </c>
      <c r="H148" s="1">
        <v>2020</v>
      </c>
      <c r="I148" s="1">
        <v>2</v>
      </c>
    </row>
    <row r="149" spans="1:9" x14ac:dyDescent="0.25">
      <c r="A149" s="1" t="s">
        <v>223</v>
      </c>
      <c r="B149" s="1">
        <v>27</v>
      </c>
      <c r="C149" s="1" t="s">
        <v>7</v>
      </c>
      <c r="D149" s="1">
        <v>99</v>
      </c>
      <c r="E149" s="1">
        <v>2021</v>
      </c>
      <c r="F149" s="1" t="s">
        <v>7</v>
      </c>
      <c r="G149" s="1">
        <v>84</v>
      </c>
      <c r="H149" s="1">
        <v>2021</v>
      </c>
      <c r="I149" s="1">
        <v>2</v>
      </c>
    </row>
    <row r="150" spans="1:9" x14ac:dyDescent="0.25">
      <c r="A150" s="1" t="s">
        <v>224</v>
      </c>
      <c r="B150" s="1">
        <v>27</v>
      </c>
      <c r="C150" s="1" t="s">
        <v>7</v>
      </c>
      <c r="D150" s="1">
        <v>150</v>
      </c>
      <c r="E150" s="1">
        <v>2020</v>
      </c>
      <c r="F150" s="1" t="s">
        <v>7</v>
      </c>
      <c r="G150" s="1">
        <v>146</v>
      </c>
      <c r="H150" s="1">
        <v>2020</v>
      </c>
      <c r="I150" s="1">
        <v>2</v>
      </c>
    </row>
    <row r="151" spans="1:9" x14ac:dyDescent="0.25">
      <c r="A151" s="1" t="s">
        <v>225</v>
      </c>
      <c r="B151" s="1">
        <v>27</v>
      </c>
      <c r="C151" s="1" t="s">
        <v>7</v>
      </c>
      <c r="D151" s="1">
        <v>132</v>
      </c>
      <c r="E151" s="1">
        <v>2020</v>
      </c>
      <c r="F151" s="1" t="s">
        <v>7</v>
      </c>
      <c r="G151" s="1">
        <v>113</v>
      </c>
      <c r="H151" s="1">
        <v>2020</v>
      </c>
      <c r="I151" s="1">
        <v>1</v>
      </c>
    </row>
    <row r="152" spans="1:9" x14ac:dyDescent="0.25">
      <c r="A152" s="1" t="s">
        <v>226</v>
      </c>
      <c r="B152" s="1">
        <v>27</v>
      </c>
      <c r="C152" s="1" t="s">
        <v>7</v>
      </c>
      <c r="D152" s="1">
        <v>142</v>
      </c>
      <c r="E152" s="1">
        <v>2020</v>
      </c>
      <c r="F152" s="1" t="s">
        <v>7</v>
      </c>
      <c r="G152" s="1">
        <v>127</v>
      </c>
      <c r="H152" s="1">
        <v>2020</v>
      </c>
      <c r="I152" s="1">
        <v>2</v>
      </c>
    </row>
    <row r="153" spans="1:9" x14ac:dyDescent="0.25">
      <c r="A153" s="1" t="s">
        <v>228</v>
      </c>
      <c r="B153" s="1">
        <v>27</v>
      </c>
      <c r="C153" s="1" t="s">
        <v>7</v>
      </c>
      <c r="D153" s="1">
        <v>136</v>
      </c>
      <c r="E153" s="1">
        <v>2020</v>
      </c>
      <c r="F153" s="1" t="s">
        <v>7</v>
      </c>
      <c r="G153" s="1">
        <v>125</v>
      </c>
      <c r="H153" s="1">
        <v>2020</v>
      </c>
      <c r="I153" s="1">
        <v>2</v>
      </c>
    </row>
    <row r="154" spans="1:9" x14ac:dyDescent="0.25">
      <c r="A154" s="1" t="s">
        <v>229</v>
      </c>
      <c r="B154" s="1">
        <v>27</v>
      </c>
      <c r="C154" s="1" t="s">
        <v>7</v>
      </c>
      <c r="D154" s="1">
        <v>153</v>
      </c>
      <c r="E154" s="1">
        <v>2020</v>
      </c>
      <c r="F154" s="1" t="s">
        <v>7</v>
      </c>
      <c r="G154" s="1">
        <v>133</v>
      </c>
      <c r="H154" s="1">
        <v>2020</v>
      </c>
      <c r="I154" s="1">
        <v>2</v>
      </c>
    </row>
    <row r="155" spans="1:9" x14ac:dyDescent="0.25">
      <c r="A155" s="1" t="s">
        <v>230</v>
      </c>
      <c r="B155" s="1">
        <v>27</v>
      </c>
      <c r="C155" s="1" t="s">
        <v>7</v>
      </c>
      <c r="D155" s="1">
        <v>95</v>
      </c>
      <c r="E155" s="1">
        <v>2021</v>
      </c>
      <c r="F155" s="1" t="s">
        <v>7</v>
      </c>
      <c r="G155" s="1">
        <v>90</v>
      </c>
      <c r="H155" s="1">
        <v>2021</v>
      </c>
      <c r="I155" s="1">
        <v>2</v>
      </c>
    </row>
    <row r="156" spans="1:9" x14ac:dyDescent="0.25">
      <c r="A156" s="1" t="s">
        <v>233</v>
      </c>
      <c r="B156" s="1">
        <v>27</v>
      </c>
      <c r="C156" s="1" t="s">
        <v>7</v>
      </c>
      <c r="D156" s="1">
        <v>165</v>
      </c>
      <c r="E156" s="1">
        <v>2020</v>
      </c>
      <c r="F156" s="1" t="s">
        <v>7</v>
      </c>
      <c r="G156" s="1">
        <v>154</v>
      </c>
      <c r="H156" s="1">
        <v>2020</v>
      </c>
      <c r="I156" s="1">
        <v>1</v>
      </c>
    </row>
    <row r="157" spans="1:9" x14ac:dyDescent="0.25">
      <c r="A157" s="1" t="s">
        <v>237</v>
      </c>
      <c r="B157" s="1">
        <v>27</v>
      </c>
      <c r="C157" s="1" t="s">
        <v>7</v>
      </c>
      <c r="D157" s="1">
        <v>190</v>
      </c>
      <c r="E157" s="1">
        <v>2020</v>
      </c>
      <c r="F157" s="1" t="s">
        <v>7</v>
      </c>
      <c r="G157" s="1">
        <v>185</v>
      </c>
      <c r="H157" s="1">
        <v>2020</v>
      </c>
      <c r="I157" s="1">
        <v>1</v>
      </c>
    </row>
    <row r="158" spans="1:9" x14ac:dyDescent="0.25">
      <c r="A158" s="1" t="s">
        <v>239</v>
      </c>
      <c r="B158" s="1">
        <v>27</v>
      </c>
      <c r="C158" s="1" t="s">
        <v>7</v>
      </c>
      <c r="D158" s="1">
        <v>186</v>
      </c>
      <c r="E158" s="1">
        <v>2020</v>
      </c>
      <c r="F158" s="1" t="s">
        <v>7</v>
      </c>
      <c r="G158" s="1">
        <v>175</v>
      </c>
      <c r="H158" s="1">
        <v>2020</v>
      </c>
      <c r="I158" s="1">
        <v>2</v>
      </c>
    </row>
    <row r="159" spans="1:9" x14ac:dyDescent="0.25">
      <c r="A159" s="1" t="s">
        <v>240</v>
      </c>
      <c r="B159" s="1">
        <v>27</v>
      </c>
      <c r="C159" s="1" t="s">
        <v>7</v>
      </c>
      <c r="D159" s="1">
        <v>138</v>
      </c>
      <c r="E159" s="1">
        <v>2020</v>
      </c>
      <c r="F159" s="1" t="s">
        <v>7</v>
      </c>
      <c r="G159" s="1">
        <v>115</v>
      </c>
      <c r="H159" s="1">
        <v>2021</v>
      </c>
      <c r="I159" s="1">
        <v>2</v>
      </c>
    </row>
    <row r="160" spans="1:9" x14ac:dyDescent="0.25">
      <c r="A160" s="1" t="s">
        <v>241</v>
      </c>
      <c r="B160" s="1">
        <v>27</v>
      </c>
      <c r="C160" s="1" t="s">
        <v>7</v>
      </c>
      <c r="D160" s="1">
        <v>148</v>
      </c>
      <c r="E160" s="1">
        <v>2020</v>
      </c>
      <c r="F160" s="1" t="s">
        <v>7</v>
      </c>
      <c r="G160" s="1">
        <v>121</v>
      </c>
      <c r="H160" s="1">
        <v>2020</v>
      </c>
      <c r="I160" s="1">
        <v>2</v>
      </c>
    </row>
    <row r="161" spans="1:9" x14ac:dyDescent="0.25">
      <c r="A161" s="1" t="s">
        <v>243</v>
      </c>
      <c r="B161" s="1">
        <v>27</v>
      </c>
      <c r="C161" s="1" t="s">
        <v>7</v>
      </c>
      <c r="D161" s="1">
        <v>168</v>
      </c>
      <c r="E161" s="1">
        <v>2020</v>
      </c>
      <c r="F161" s="1" t="s">
        <v>7</v>
      </c>
      <c r="G161" s="1">
        <v>159</v>
      </c>
      <c r="H161" s="1">
        <v>2020</v>
      </c>
      <c r="I161" s="1">
        <v>2</v>
      </c>
    </row>
    <row r="162" spans="1:9" x14ac:dyDescent="0.25">
      <c r="A162" s="1" t="s">
        <v>244</v>
      </c>
      <c r="B162" s="1">
        <v>27</v>
      </c>
      <c r="C162" s="1" t="s">
        <v>7</v>
      </c>
      <c r="D162" s="1">
        <v>388</v>
      </c>
      <c r="E162" s="1">
        <v>2020</v>
      </c>
      <c r="F162" s="1" t="s">
        <v>7</v>
      </c>
      <c r="G162" s="1">
        <v>375</v>
      </c>
      <c r="H162" s="1">
        <v>2020</v>
      </c>
      <c r="I162" s="1">
        <v>2</v>
      </c>
    </row>
    <row r="163" spans="1:9" x14ac:dyDescent="0.25">
      <c r="A163" s="1" t="s">
        <v>245</v>
      </c>
      <c r="B163" s="1">
        <v>27</v>
      </c>
      <c r="C163" s="1" t="s">
        <v>7</v>
      </c>
      <c r="D163" s="1">
        <v>35</v>
      </c>
      <c r="E163" s="1">
        <v>2021</v>
      </c>
      <c r="F163" s="1" t="s">
        <v>7</v>
      </c>
      <c r="G163" s="1">
        <v>24</v>
      </c>
      <c r="H163" s="1">
        <v>2021</v>
      </c>
      <c r="I163" s="1">
        <v>2</v>
      </c>
    </row>
    <row r="164" spans="1:9" x14ac:dyDescent="0.25">
      <c r="A164" s="1" t="s">
        <v>246</v>
      </c>
      <c r="B164" s="1">
        <v>27</v>
      </c>
      <c r="C164" s="1" t="s">
        <v>7</v>
      </c>
      <c r="D164" s="1">
        <v>305</v>
      </c>
      <c r="E164" s="1">
        <v>2020</v>
      </c>
      <c r="F164" s="1" t="s">
        <v>7</v>
      </c>
      <c r="G164" s="1">
        <v>291</v>
      </c>
      <c r="H164" s="1">
        <v>2020</v>
      </c>
      <c r="I164" s="1">
        <v>2</v>
      </c>
    </row>
    <row r="165" spans="1:9" x14ac:dyDescent="0.25">
      <c r="A165" s="1" t="s">
        <v>247</v>
      </c>
      <c r="B165" s="1">
        <v>27</v>
      </c>
      <c r="C165" s="1" t="s">
        <v>7</v>
      </c>
      <c r="D165" s="1">
        <v>174</v>
      </c>
      <c r="E165" s="1">
        <v>2020</v>
      </c>
      <c r="F165" s="1" t="s">
        <v>7</v>
      </c>
      <c r="G165" s="1">
        <v>166</v>
      </c>
      <c r="H165" s="1">
        <v>2020</v>
      </c>
      <c r="I165" s="1">
        <v>1</v>
      </c>
    </row>
    <row r="166" spans="1:9" x14ac:dyDescent="0.25">
      <c r="A166" s="1" t="s">
        <v>248</v>
      </c>
      <c r="B166" s="1">
        <v>27</v>
      </c>
      <c r="C166" s="1" t="s">
        <v>7</v>
      </c>
      <c r="D166" s="1">
        <v>45</v>
      </c>
      <c r="E166" s="1">
        <v>2021</v>
      </c>
      <c r="F166" s="1" t="s">
        <v>7</v>
      </c>
      <c r="G166" s="1">
        <v>19</v>
      </c>
      <c r="H166" s="1">
        <v>2021</v>
      </c>
      <c r="I166" s="1">
        <v>2</v>
      </c>
    </row>
    <row r="167" spans="1:9" x14ac:dyDescent="0.25">
      <c r="A167" s="1" t="s">
        <v>249</v>
      </c>
      <c r="B167" s="1">
        <v>27</v>
      </c>
      <c r="C167" s="1" t="s">
        <v>7</v>
      </c>
      <c r="D167" s="1">
        <v>170</v>
      </c>
      <c r="E167" s="1">
        <v>2020</v>
      </c>
      <c r="F167" s="1" t="s">
        <v>7</v>
      </c>
      <c r="G167" s="1">
        <v>156</v>
      </c>
      <c r="H167" s="1">
        <v>2020</v>
      </c>
      <c r="I167" s="1">
        <v>2</v>
      </c>
    </row>
    <row r="168" spans="1:9" x14ac:dyDescent="0.25">
      <c r="A168" s="1" t="s">
        <v>250</v>
      </c>
      <c r="B168" s="1">
        <v>27</v>
      </c>
      <c r="C168" s="1" t="s">
        <v>7</v>
      </c>
      <c r="D168" s="1">
        <v>146</v>
      </c>
      <c r="E168" s="1">
        <v>2020</v>
      </c>
      <c r="F168" s="1" t="s">
        <v>7</v>
      </c>
      <c r="G168" s="1">
        <v>137</v>
      </c>
      <c r="H168" s="1">
        <v>2021</v>
      </c>
      <c r="I168" s="1">
        <v>2</v>
      </c>
    </row>
    <row r="169" spans="1:9" x14ac:dyDescent="0.25">
      <c r="A169" s="1" t="s">
        <v>251</v>
      </c>
      <c r="B169" s="1">
        <v>27</v>
      </c>
      <c r="C169" s="1" t="s">
        <v>7</v>
      </c>
      <c r="D169" s="1">
        <v>250</v>
      </c>
      <c r="E169" s="1">
        <v>2020</v>
      </c>
      <c r="F169" s="1" t="s">
        <v>7</v>
      </c>
      <c r="G169" s="1">
        <v>248</v>
      </c>
      <c r="H169" s="1">
        <v>2020</v>
      </c>
      <c r="I169" s="1">
        <v>1</v>
      </c>
    </row>
    <row r="170" spans="1:9" x14ac:dyDescent="0.25">
      <c r="A170" s="1" t="s">
        <v>252</v>
      </c>
      <c r="B170" s="1">
        <v>27</v>
      </c>
      <c r="C170" s="1" t="s">
        <v>7</v>
      </c>
      <c r="D170" s="1">
        <v>22</v>
      </c>
      <c r="E170" s="1">
        <v>2021</v>
      </c>
      <c r="F170" s="1" t="s">
        <v>7</v>
      </c>
      <c r="G170" s="1">
        <v>7</v>
      </c>
      <c r="H170" s="1">
        <v>2021</v>
      </c>
      <c r="I170" s="1">
        <v>2</v>
      </c>
    </row>
    <row r="171" spans="1:9" x14ac:dyDescent="0.25">
      <c r="A171" s="1" t="s">
        <v>254</v>
      </c>
      <c r="B171" s="1">
        <v>27</v>
      </c>
      <c r="C171" s="1" t="s">
        <v>7</v>
      </c>
      <c r="D171" s="1">
        <v>39</v>
      </c>
      <c r="E171" s="1">
        <v>2021</v>
      </c>
      <c r="F171" s="1" t="s">
        <v>7</v>
      </c>
      <c r="G171" s="1">
        <v>3</v>
      </c>
      <c r="H171" s="1">
        <v>2021</v>
      </c>
      <c r="I171" s="1">
        <v>4</v>
      </c>
    </row>
    <row r="172" spans="1:9" x14ac:dyDescent="0.25">
      <c r="A172" s="1" t="s">
        <v>256</v>
      </c>
      <c r="B172" s="1">
        <v>27</v>
      </c>
      <c r="C172" s="1" t="s">
        <v>7</v>
      </c>
      <c r="D172" s="1">
        <v>57</v>
      </c>
      <c r="E172" s="1">
        <v>2021</v>
      </c>
      <c r="F172" s="1" t="s">
        <v>7</v>
      </c>
      <c r="G172" s="1">
        <v>42</v>
      </c>
      <c r="H172" s="1">
        <v>2021</v>
      </c>
      <c r="I172" s="1">
        <v>3</v>
      </c>
    </row>
    <row r="173" spans="1:9" x14ac:dyDescent="0.25">
      <c r="A173" s="1" t="s">
        <v>257</v>
      </c>
      <c r="B173" s="1">
        <v>27</v>
      </c>
      <c r="C173" s="1" t="s">
        <v>7</v>
      </c>
      <c r="D173" s="1">
        <v>51</v>
      </c>
      <c r="E173" s="1">
        <v>2021</v>
      </c>
      <c r="F173" s="1" t="s">
        <v>7</v>
      </c>
      <c r="G173" s="1">
        <v>34</v>
      </c>
      <c r="H173" s="1">
        <v>2021</v>
      </c>
      <c r="I173" s="1">
        <v>2</v>
      </c>
    </row>
    <row r="174" spans="1:9" x14ac:dyDescent="0.25">
      <c r="A174" s="1" t="s">
        <v>258</v>
      </c>
      <c r="B174" s="1">
        <v>27</v>
      </c>
      <c r="C174" s="1" t="s">
        <v>7</v>
      </c>
      <c r="D174" s="1">
        <v>79</v>
      </c>
      <c r="E174" s="1">
        <v>2021</v>
      </c>
      <c r="F174" s="1" t="s">
        <v>7</v>
      </c>
      <c r="G174" s="1">
        <v>43</v>
      </c>
      <c r="H174" s="1">
        <v>2021</v>
      </c>
      <c r="I174" s="1">
        <v>5</v>
      </c>
    </row>
    <row r="175" spans="1:9" x14ac:dyDescent="0.25">
      <c r="A175" s="1" t="s">
        <v>260</v>
      </c>
      <c r="B175" s="1">
        <v>27</v>
      </c>
      <c r="C175" s="1" t="s">
        <v>7</v>
      </c>
      <c r="D175" s="1">
        <v>47</v>
      </c>
      <c r="E175" s="1">
        <v>2021</v>
      </c>
      <c r="F175" s="1" t="s">
        <v>7</v>
      </c>
      <c r="G175" s="1">
        <v>7</v>
      </c>
      <c r="H175" s="1">
        <v>2021</v>
      </c>
      <c r="I175" s="1">
        <v>4</v>
      </c>
    </row>
    <row r="176" spans="1:9" x14ac:dyDescent="0.25">
      <c r="A176" s="1" t="s">
        <v>269</v>
      </c>
      <c r="B176" s="1">
        <v>27</v>
      </c>
      <c r="C176" s="1" t="s">
        <v>7</v>
      </c>
      <c r="D176" s="1">
        <v>129</v>
      </c>
      <c r="E176" s="1">
        <v>2021</v>
      </c>
      <c r="F176" s="1" t="s">
        <v>7</v>
      </c>
      <c r="G176" s="1">
        <v>116</v>
      </c>
      <c r="H176" s="1">
        <v>2021</v>
      </c>
      <c r="I176" s="1">
        <v>2</v>
      </c>
    </row>
    <row r="177" spans="1:9" x14ac:dyDescent="0.25">
      <c r="A177" s="1" t="s">
        <v>270</v>
      </c>
      <c r="B177" s="1">
        <v>27</v>
      </c>
      <c r="C177" s="1" t="s">
        <v>7</v>
      </c>
      <c r="D177" s="1">
        <v>54</v>
      </c>
      <c r="E177" s="1">
        <v>2021</v>
      </c>
      <c r="F177" s="1" t="s">
        <v>7</v>
      </c>
      <c r="G177" s="1">
        <v>40</v>
      </c>
      <c r="H177" s="1">
        <v>2021</v>
      </c>
      <c r="I177" s="1">
        <v>4</v>
      </c>
    </row>
    <row r="178" spans="1:9" x14ac:dyDescent="0.25">
      <c r="A178" s="1" t="s">
        <v>271</v>
      </c>
      <c r="B178" s="1">
        <v>27</v>
      </c>
      <c r="C178" s="1" t="s">
        <v>7</v>
      </c>
      <c r="D178" s="1">
        <v>73</v>
      </c>
      <c r="E178" s="1">
        <v>2021</v>
      </c>
      <c r="F178" s="1" t="s">
        <v>7</v>
      </c>
      <c r="G178" s="1">
        <v>57</v>
      </c>
      <c r="H178" s="1">
        <v>2021</v>
      </c>
      <c r="I178" s="1">
        <v>2</v>
      </c>
    </row>
    <row r="179" spans="1:9" x14ac:dyDescent="0.25">
      <c r="A179" s="1" t="s">
        <v>272</v>
      </c>
      <c r="B179" s="1">
        <v>27</v>
      </c>
      <c r="C179" s="1" t="s">
        <v>7</v>
      </c>
      <c r="D179" s="1">
        <v>55</v>
      </c>
      <c r="E179" s="1">
        <v>2021</v>
      </c>
      <c r="F179" s="1" t="s">
        <v>7</v>
      </c>
      <c r="G179" s="1">
        <v>38</v>
      </c>
      <c r="H179" s="1">
        <v>2021</v>
      </c>
      <c r="I179" s="1">
        <v>4</v>
      </c>
    </row>
    <row r="180" spans="1:9" x14ac:dyDescent="0.25">
      <c r="A180" s="1" t="s">
        <v>274</v>
      </c>
      <c r="B180" s="1">
        <v>27</v>
      </c>
      <c r="C180" s="1" t="s">
        <v>7</v>
      </c>
      <c r="D180" s="1">
        <v>85</v>
      </c>
      <c r="E180" s="1">
        <v>2021</v>
      </c>
      <c r="F180" s="1" t="s">
        <v>7</v>
      </c>
      <c r="G180" s="1">
        <v>70</v>
      </c>
      <c r="H180" s="1">
        <v>2021</v>
      </c>
      <c r="I180" s="1">
        <v>3</v>
      </c>
    </row>
    <row r="181" spans="1:9" x14ac:dyDescent="0.25">
      <c r="A181" s="1" t="s">
        <v>275</v>
      </c>
      <c r="B181" s="1">
        <v>27</v>
      </c>
      <c r="C181" s="1" t="s">
        <v>7</v>
      </c>
      <c r="D181" s="1">
        <v>71</v>
      </c>
      <c r="E181" s="1">
        <v>2021</v>
      </c>
      <c r="F181" s="1" t="s">
        <v>7</v>
      </c>
      <c r="G181" s="1">
        <v>60</v>
      </c>
      <c r="H181" s="1">
        <v>2021</v>
      </c>
      <c r="I181" s="1">
        <v>2</v>
      </c>
    </row>
    <row r="182" spans="1:9" x14ac:dyDescent="0.25">
      <c r="A182" s="1" t="s">
        <v>276</v>
      </c>
      <c r="B182" s="1">
        <v>27</v>
      </c>
      <c r="C182" s="1" t="s">
        <v>7</v>
      </c>
      <c r="D182" s="1">
        <v>72</v>
      </c>
      <c r="E182" s="1">
        <v>2021</v>
      </c>
      <c r="F182" s="1" t="s">
        <v>7</v>
      </c>
      <c r="G182" s="1">
        <v>60</v>
      </c>
      <c r="H182" s="1">
        <v>2021</v>
      </c>
      <c r="I182" s="1">
        <v>2</v>
      </c>
    </row>
    <row r="183" spans="1:9" x14ac:dyDescent="0.25">
      <c r="A183" s="1" t="s">
        <v>277</v>
      </c>
      <c r="B183" s="1">
        <v>27</v>
      </c>
      <c r="C183" s="1" t="s">
        <v>7</v>
      </c>
      <c r="D183" s="1">
        <v>226</v>
      </c>
      <c r="E183" s="1">
        <v>2021</v>
      </c>
      <c r="F183" s="1" t="s">
        <v>7</v>
      </c>
      <c r="G183" s="1">
        <v>221</v>
      </c>
      <c r="H183" s="1">
        <v>2021</v>
      </c>
      <c r="I183" s="1">
        <v>1</v>
      </c>
    </row>
    <row r="184" spans="1:9" x14ac:dyDescent="0.25">
      <c r="A184" s="1" t="s">
        <v>279</v>
      </c>
      <c r="B184" s="1">
        <v>27</v>
      </c>
      <c r="C184" s="1" t="s">
        <v>7</v>
      </c>
      <c r="D184" s="1">
        <v>134</v>
      </c>
      <c r="E184" s="1">
        <v>2021</v>
      </c>
      <c r="F184" s="1" t="s">
        <v>7</v>
      </c>
      <c r="G184" s="1">
        <v>123</v>
      </c>
      <c r="H184" s="1">
        <v>2021</v>
      </c>
      <c r="I184" s="1">
        <v>2</v>
      </c>
    </row>
    <row r="185" spans="1:9" x14ac:dyDescent="0.25">
      <c r="A185" s="1" t="s">
        <v>280</v>
      </c>
      <c r="B185" s="1">
        <v>27</v>
      </c>
      <c r="C185" s="1" t="s">
        <v>7</v>
      </c>
      <c r="D185" s="1">
        <v>55</v>
      </c>
      <c r="E185" s="1">
        <v>2021</v>
      </c>
      <c r="F185" s="1" t="s">
        <v>7</v>
      </c>
      <c r="G185" s="1">
        <v>38</v>
      </c>
      <c r="H185" s="1">
        <v>2021</v>
      </c>
      <c r="I185" s="1">
        <v>2</v>
      </c>
    </row>
    <row r="186" spans="1:9" x14ac:dyDescent="0.25">
      <c r="A186" s="1" t="s">
        <v>283</v>
      </c>
      <c r="B186" s="1">
        <v>27</v>
      </c>
      <c r="C186" s="1" t="s">
        <v>7</v>
      </c>
      <c r="D186" s="1">
        <v>271</v>
      </c>
      <c r="E186" s="1">
        <v>2020</v>
      </c>
      <c r="F186" s="1" t="s">
        <v>7</v>
      </c>
      <c r="G186" s="1">
        <v>244</v>
      </c>
      <c r="H186" s="1">
        <v>2020</v>
      </c>
      <c r="I186" s="1">
        <v>7</v>
      </c>
    </row>
    <row r="187" spans="1:9" x14ac:dyDescent="0.25">
      <c r="A187" s="1" t="s">
        <v>285</v>
      </c>
      <c r="B187" s="1">
        <v>27</v>
      </c>
      <c r="C187" s="1" t="s">
        <v>7</v>
      </c>
      <c r="D187" s="1">
        <v>127</v>
      </c>
      <c r="E187" s="1">
        <v>2021</v>
      </c>
      <c r="F187" s="1" t="s">
        <v>7</v>
      </c>
      <c r="G187" s="1">
        <v>118</v>
      </c>
      <c r="H187" s="1">
        <v>2021</v>
      </c>
      <c r="I187" s="1">
        <v>2</v>
      </c>
    </row>
    <row r="188" spans="1:9" x14ac:dyDescent="0.25">
      <c r="A188" s="1" t="s">
        <v>286</v>
      </c>
      <c r="B188" s="1">
        <v>27</v>
      </c>
      <c r="C188" s="1" t="s">
        <v>7</v>
      </c>
      <c r="D188" s="1">
        <v>138</v>
      </c>
      <c r="E188" s="1">
        <v>2021</v>
      </c>
      <c r="F188" s="1" t="s">
        <v>7</v>
      </c>
      <c r="G188" s="1">
        <v>116</v>
      </c>
      <c r="H188" s="1">
        <v>2021</v>
      </c>
      <c r="I188" s="1">
        <v>4</v>
      </c>
    </row>
    <row r="189" spans="1:9" x14ac:dyDescent="0.25">
      <c r="A189" s="1" t="s">
        <v>287</v>
      </c>
      <c r="B189" s="1">
        <v>27</v>
      </c>
      <c r="C189" s="1" t="s">
        <v>7</v>
      </c>
      <c r="D189" s="1">
        <v>205</v>
      </c>
      <c r="E189" s="1">
        <v>2021</v>
      </c>
      <c r="F189" s="1" t="s">
        <v>7</v>
      </c>
      <c r="G189" s="1">
        <v>183</v>
      </c>
      <c r="H189" s="1">
        <v>2021</v>
      </c>
      <c r="I189" s="1">
        <v>4</v>
      </c>
    </row>
    <row r="190" spans="1:9" x14ac:dyDescent="0.25">
      <c r="A190" s="1" t="s">
        <v>289</v>
      </c>
      <c r="B190" s="1">
        <v>27</v>
      </c>
      <c r="C190" s="1" t="s">
        <v>7</v>
      </c>
      <c r="D190" s="1">
        <v>130</v>
      </c>
      <c r="E190" s="1">
        <v>2021</v>
      </c>
      <c r="F190" s="1" t="s">
        <v>7</v>
      </c>
      <c r="G190" s="1">
        <v>118</v>
      </c>
      <c r="H190" s="1">
        <v>2021</v>
      </c>
      <c r="I190" s="1">
        <v>2</v>
      </c>
    </row>
    <row r="191" spans="1:9" x14ac:dyDescent="0.25">
      <c r="A191" s="1" t="s">
        <v>291</v>
      </c>
      <c r="B191" s="1">
        <v>27</v>
      </c>
      <c r="C191" s="1" t="s">
        <v>7</v>
      </c>
      <c r="D191" s="1">
        <v>117</v>
      </c>
      <c r="E191" s="1">
        <v>2021</v>
      </c>
      <c r="F191" s="1" t="s">
        <v>7</v>
      </c>
      <c r="G191" s="1">
        <v>107</v>
      </c>
      <c r="H191" s="1">
        <v>2021</v>
      </c>
      <c r="I191" s="1">
        <v>2</v>
      </c>
    </row>
    <row r="192" spans="1:9" x14ac:dyDescent="0.25">
      <c r="A192" s="1" t="s">
        <v>292</v>
      </c>
      <c r="B192" s="1">
        <v>27</v>
      </c>
      <c r="C192" s="1" t="s">
        <v>7</v>
      </c>
      <c r="D192" s="1">
        <v>227</v>
      </c>
      <c r="E192" s="1">
        <v>2021</v>
      </c>
      <c r="F192" s="1" t="s">
        <v>7</v>
      </c>
      <c r="G192" s="1">
        <v>223</v>
      </c>
      <c r="H192" s="1">
        <v>2021</v>
      </c>
      <c r="I192" s="1">
        <v>2</v>
      </c>
    </row>
    <row r="193" spans="1:9" x14ac:dyDescent="0.25">
      <c r="A193" s="1" t="s">
        <v>295</v>
      </c>
      <c r="B193" s="1">
        <v>32</v>
      </c>
      <c r="C193" s="1" t="s">
        <v>7</v>
      </c>
      <c r="D193" s="1">
        <v>19</v>
      </c>
      <c r="E193" s="1">
        <v>2021</v>
      </c>
      <c r="F193" s="1" t="s">
        <v>7</v>
      </c>
      <c r="G193" s="1">
        <v>10</v>
      </c>
      <c r="H193" s="1">
        <v>2021</v>
      </c>
      <c r="I193" s="1">
        <v>1</v>
      </c>
    </row>
    <row r="194" spans="1:9" x14ac:dyDescent="0.25">
      <c r="A194" s="1" t="s">
        <v>310</v>
      </c>
      <c r="B194" s="1">
        <v>32</v>
      </c>
      <c r="C194" s="1" t="s">
        <v>7</v>
      </c>
      <c r="D194" s="1">
        <v>52</v>
      </c>
      <c r="E194" s="1">
        <v>2021</v>
      </c>
      <c r="F194" s="1" t="s">
        <v>7</v>
      </c>
      <c r="G194" s="1">
        <v>38</v>
      </c>
      <c r="H194" s="1">
        <v>2021</v>
      </c>
      <c r="I194" s="1">
        <v>1</v>
      </c>
    </row>
    <row r="195" spans="1:9" x14ac:dyDescent="0.25">
      <c r="A195" s="1" t="s">
        <v>313</v>
      </c>
      <c r="B195" s="1">
        <v>32</v>
      </c>
      <c r="C195" s="1" t="s">
        <v>7</v>
      </c>
      <c r="D195" s="1">
        <v>151</v>
      </c>
      <c r="E195" s="1">
        <v>2021</v>
      </c>
      <c r="F195" s="1" t="s">
        <v>7</v>
      </c>
      <c r="G195" s="1">
        <v>8</v>
      </c>
      <c r="H195" s="1">
        <v>2021</v>
      </c>
      <c r="I195" s="1">
        <v>1</v>
      </c>
    </row>
    <row r="196" spans="1:9" x14ac:dyDescent="0.25">
      <c r="A196" s="1" t="s">
        <v>320</v>
      </c>
      <c r="B196" s="1">
        <v>32</v>
      </c>
      <c r="C196" s="1" t="s">
        <v>7</v>
      </c>
      <c r="D196" s="1">
        <v>117</v>
      </c>
      <c r="E196" s="1">
        <v>2021</v>
      </c>
      <c r="F196" s="1" t="s">
        <v>7</v>
      </c>
      <c r="G196" s="1">
        <v>8</v>
      </c>
      <c r="H196" s="1">
        <v>2021</v>
      </c>
      <c r="I196" s="1">
        <v>1</v>
      </c>
    </row>
    <row r="197" spans="1:9" x14ac:dyDescent="0.25">
      <c r="A197" s="1" t="s">
        <v>324</v>
      </c>
      <c r="B197" s="1">
        <v>32</v>
      </c>
      <c r="C197" s="1" t="s">
        <v>7</v>
      </c>
      <c r="D197" s="1">
        <v>21</v>
      </c>
      <c r="E197" s="1">
        <v>2021</v>
      </c>
      <c r="F197" s="1" t="s">
        <v>7</v>
      </c>
      <c r="G197" s="1">
        <v>7</v>
      </c>
      <c r="H197" s="1">
        <v>2021</v>
      </c>
      <c r="I197" s="1">
        <v>1</v>
      </c>
    </row>
    <row r="198" spans="1:9" x14ac:dyDescent="0.25">
      <c r="A198" s="1" t="s">
        <v>330</v>
      </c>
      <c r="B198" s="1">
        <v>32</v>
      </c>
      <c r="C198" s="1" t="s">
        <v>7</v>
      </c>
      <c r="D198" s="1">
        <v>79</v>
      </c>
      <c r="E198" s="1">
        <v>2021</v>
      </c>
      <c r="F198" s="1" t="s">
        <v>7</v>
      </c>
      <c r="G198" s="1">
        <v>74</v>
      </c>
      <c r="H198" s="1">
        <v>2021</v>
      </c>
      <c r="I198" s="1">
        <v>2</v>
      </c>
    </row>
    <row r="199" spans="1:9" x14ac:dyDescent="0.25">
      <c r="A199" s="1" t="s">
        <v>331</v>
      </c>
      <c r="B199" s="1">
        <v>32</v>
      </c>
      <c r="C199" s="1" t="s">
        <v>7</v>
      </c>
      <c r="D199" s="1">
        <v>58</v>
      </c>
      <c r="E199" s="1">
        <v>2021</v>
      </c>
      <c r="F199" s="1" t="s">
        <v>7</v>
      </c>
      <c r="G199" s="1">
        <v>52</v>
      </c>
      <c r="H199" s="1">
        <v>2021</v>
      </c>
      <c r="I199" s="1">
        <v>2</v>
      </c>
    </row>
    <row r="200" spans="1:9" x14ac:dyDescent="0.25">
      <c r="A200" s="1" t="s">
        <v>332</v>
      </c>
      <c r="B200" s="1">
        <v>32</v>
      </c>
      <c r="C200" s="1" t="s">
        <v>7</v>
      </c>
      <c r="D200" s="1">
        <v>70</v>
      </c>
      <c r="E200" s="1">
        <v>2021</v>
      </c>
      <c r="F200" s="1" t="s">
        <v>7</v>
      </c>
      <c r="G200" s="1">
        <v>63</v>
      </c>
      <c r="H200" s="1">
        <v>2021</v>
      </c>
      <c r="I200" s="1">
        <v>3</v>
      </c>
    </row>
    <row r="201" spans="1:9" x14ac:dyDescent="0.25">
      <c r="A201" s="1" t="s">
        <v>333</v>
      </c>
      <c r="B201" s="1">
        <v>32</v>
      </c>
      <c r="C201" s="1" t="s">
        <v>7</v>
      </c>
      <c r="D201" s="1">
        <v>22</v>
      </c>
      <c r="E201" s="1">
        <v>2021</v>
      </c>
      <c r="F201" s="1" t="s">
        <v>7</v>
      </c>
      <c r="G201" s="1">
        <v>13</v>
      </c>
      <c r="H201" s="1">
        <v>2021</v>
      </c>
      <c r="I201" s="1">
        <v>3</v>
      </c>
    </row>
    <row r="202" spans="1:9" x14ac:dyDescent="0.25">
      <c r="A202" s="1" t="s">
        <v>343</v>
      </c>
      <c r="B202" s="1">
        <v>32</v>
      </c>
      <c r="C202" s="1" t="s">
        <v>7</v>
      </c>
      <c r="D202" s="1">
        <v>20</v>
      </c>
      <c r="E202" s="1">
        <v>2021</v>
      </c>
      <c r="F202" s="1" t="s">
        <v>7</v>
      </c>
      <c r="G202" s="1">
        <v>10</v>
      </c>
      <c r="H202" s="1">
        <v>2021</v>
      </c>
      <c r="I202" s="1">
        <v>2</v>
      </c>
    </row>
    <row r="203" spans="1:9" x14ac:dyDescent="0.25">
      <c r="A203" s="1" t="s">
        <v>344</v>
      </c>
      <c r="B203" s="1">
        <v>32</v>
      </c>
      <c r="C203" s="1" t="s">
        <v>7</v>
      </c>
      <c r="D203" s="1">
        <v>19</v>
      </c>
      <c r="E203" s="1">
        <v>2021</v>
      </c>
      <c r="F203" s="1" t="s">
        <v>7</v>
      </c>
      <c r="G203" s="1">
        <v>10</v>
      </c>
      <c r="H203" s="1">
        <v>2020</v>
      </c>
      <c r="I203" s="1">
        <v>3</v>
      </c>
    </row>
    <row r="204" spans="1:9" x14ac:dyDescent="0.25">
      <c r="A204" s="1" t="s">
        <v>348</v>
      </c>
      <c r="B204" s="1">
        <v>32</v>
      </c>
      <c r="C204" s="1" t="s">
        <v>7</v>
      </c>
      <c r="D204" s="1">
        <v>59</v>
      </c>
      <c r="E204" s="1">
        <v>2021</v>
      </c>
      <c r="F204" s="1" t="s">
        <v>7</v>
      </c>
      <c r="G204" s="1">
        <v>48</v>
      </c>
      <c r="H204" s="1">
        <v>2021</v>
      </c>
      <c r="I204" s="1">
        <v>3</v>
      </c>
    </row>
    <row r="205" spans="1:9" x14ac:dyDescent="0.25">
      <c r="A205" s="1" t="s">
        <v>349</v>
      </c>
      <c r="B205" s="1">
        <v>32</v>
      </c>
      <c r="C205" s="1" t="s">
        <v>7</v>
      </c>
      <c r="D205" s="1">
        <v>35</v>
      </c>
      <c r="E205" s="1">
        <v>2021</v>
      </c>
      <c r="F205" s="1" t="s">
        <v>7</v>
      </c>
      <c r="G205" s="1">
        <v>28</v>
      </c>
      <c r="H205" s="1">
        <v>2021</v>
      </c>
      <c r="I205" s="1">
        <v>3</v>
      </c>
    </row>
    <row r="206" spans="1:9" x14ac:dyDescent="0.25">
      <c r="A206" s="1" t="s">
        <v>350</v>
      </c>
      <c r="B206" s="1">
        <v>32</v>
      </c>
      <c r="C206" s="1" t="s">
        <v>7</v>
      </c>
      <c r="D206" s="1">
        <v>5</v>
      </c>
      <c r="E206" s="1">
        <v>2021</v>
      </c>
      <c r="F206" s="1" t="s">
        <v>7</v>
      </c>
      <c r="G206" s="1">
        <v>2</v>
      </c>
      <c r="H206" s="1">
        <v>2021</v>
      </c>
      <c r="I206" s="1">
        <v>3</v>
      </c>
    </row>
    <row r="207" spans="1:9" x14ac:dyDescent="0.25">
      <c r="A207" s="1" t="s">
        <v>351</v>
      </c>
      <c r="B207" s="1">
        <v>32</v>
      </c>
      <c r="C207" s="1" t="s">
        <v>7</v>
      </c>
      <c r="D207" s="1">
        <v>59</v>
      </c>
      <c r="E207" s="1">
        <v>2021</v>
      </c>
      <c r="F207" s="1" t="s">
        <v>7</v>
      </c>
      <c r="G207" s="1">
        <v>53</v>
      </c>
      <c r="H207" s="1">
        <v>2021</v>
      </c>
      <c r="I207" s="1">
        <v>2</v>
      </c>
    </row>
    <row r="208" spans="1:9" x14ac:dyDescent="0.25">
      <c r="A208" s="1" t="s">
        <v>357</v>
      </c>
      <c r="B208" s="1">
        <v>32</v>
      </c>
      <c r="C208" s="1" t="s">
        <v>7</v>
      </c>
      <c r="D208" s="1">
        <v>41</v>
      </c>
      <c r="E208" s="1">
        <v>2021</v>
      </c>
      <c r="F208" s="1" t="s">
        <v>7</v>
      </c>
      <c r="G208" s="1">
        <v>33</v>
      </c>
      <c r="H208" s="1">
        <v>2021</v>
      </c>
      <c r="I208" s="1">
        <v>3</v>
      </c>
    </row>
    <row r="209" spans="1:9" x14ac:dyDescent="0.25">
      <c r="A209" s="1" t="s">
        <v>358</v>
      </c>
      <c r="B209" s="1">
        <v>32</v>
      </c>
      <c r="C209" s="1" t="s">
        <v>7</v>
      </c>
      <c r="D209" s="1">
        <v>113</v>
      </c>
      <c r="E209" s="1">
        <v>2021</v>
      </c>
      <c r="F209" s="1" t="s">
        <v>7</v>
      </c>
      <c r="G209" s="1">
        <v>7</v>
      </c>
      <c r="H209" s="1">
        <v>2021</v>
      </c>
      <c r="I209" s="1">
        <v>2</v>
      </c>
    </row>
    <row r="210" spans="1:9" x14ac:dyDescent="0.25">
      <c r="A210" s="1" t="s">
        <v>363</v>
      </c>
      <c r="B210" s="1">
        <v>32</v>
      </c>
      <c r="C210" s="1" t="s">
        <v>7</v>
      </c>
      <c r="D210" s="1">
        <v>47</v>
      </c>
      <c r="E210" s="1">
        <v>2021</v>
      </c>
      <c r="F210" s="1" t="s">
        <v>7</v>
      </c>
      <c r="G210" s="1">
        <v>39</v>
      </c>
      <c r="H210" s="1">
        <v>2021</v>
      </c>
      <c r="I210" s="1">
        <v>2</v>
      </c>
    </row>
    <row r="211" spans="1:9" x14ac:dyDescent="0.25">
      <c r="A211" s="1" t="s">
        <v>364</v>
      </c>
      <c r="B211" s="1">
        <v>32</v>
      </c>
      <c r="C211" s="1" t="s">
        <v>7</v>
      </c>
      <c r="D211" s="1">
        <v>54</v>
      </c>
      <c r="E211" s="1">
        <v>2021</v>
      </c>
      <c r="F211" s="1" t="s">
        <v>7</v>
      </c>
      <c r="G211" s="1">
        <v>49</v>
      </c>
      <c r="H211" s="1">
        <v>2021</v>
      </c>
      <c r="I211" s="1">
        <v>3</v>
      </c>
    </row>
    <row r="212" spans="1:9" x14ac:dyDescent="0.25">
      <c r="A212" s="1" t="s">
        <v>365</v>
      </c>
      <c r="B212" s="1">
        <v>32</v>
      </c>
      <c r="C212" s="1" t="s">
        <v>7</v>
      </c>
      <c r="D212" s="1">
        <v>11</v>
      </c>
      <c r="E212" s="1">
        <v>2021</v>
      </c>
      <c r="F212" s="1" t="s">
        <v>7</v>
      </c>
      <c r="G212" s="1">
        <v>3</v>
      </c>
      <c r="H212" s="1">
        <v>2021</v>
      </c>
      <c r="I212" s="1">
        <v>3</v>
      </c>
    </row>
    <row r="213" spans="1:9" x14ac:dyDescent="0.25">
      <c r="A213" s="1" t="s">
        <v>371</v>
      </c>
      <c r="B213" s="1">
        <v>32</v>
      </c>
      <c r="C213" s="1" t="s">
        <v>7</v>
      </c>
      <c r="D213" s="1">
        <v>156</v>
      </c>
      <c r="E213" s="1">
        <v>2021</v>
      </c>
      <c r="F213" s="1" t="s">
        <v>7</v>
      </c>
      <c r="G213" s="1">
        <v>147</v>
      </c>
      <c r="H213" s="1">
        <v>2021</v>
      </c>
      <c r="I213" s="1">
        <v>3</v>
      </c>
    </row>
    <row r="214" spans="1:9" x14ac:dyDescent="0.25">
      <c r="A214" s="1" t="s">
        <v>375</v>
      </c>
      <c r="B214" s="1">
        <v>32</v>
      </c>
      <c r="C214" s="1" t="s">
        <v>7</v>
      </c>
      <c r="D214" s="1">
        <v>69</v>
      </c>
      <c r="E214" s="1">
        <v>2021</v>
      </c>
      <c r="F214" s="1" t="s">
        <v>7</v>
      </c>
      <c r="G214" s="1">
        <v>63</v>
      </c>
      <c r="H214" s="1">
        <v>2020</v>
      </c>
      <c r="I214" s="1">
        <v>3</v>
      </c>
    </row>
    <row r="215" spans="1:9" x14ac:dyDescent="0.25">
      <c r="A215" s="1" t="s">
        <v>388</v>
      </c>
      <c r="B215" s="1">
        <v>32</v>
      </c>
      <c r="C215" s="1" t="s">
        <v>7</v>
      </c>
      <c r="D215" s="1">
        <v>204</v>
      </c>
      <c r="E215" s="1">
        <v>2020</v>
      </c>
      <c r="F215" s="1" t="s">
        <v>7</v>
      </c>
      <c r="G215" s="1">
        <v>199</v>
      </c>
      <c r="H215" s="1">
        <v>2021</v>
      </c>
      <c r="I215" s="1">
        <v>3</v>
      </c>
    </row>
    <row r="216" spans="1:9" x14ac:dyDescent="0.25">
      <c r="A216" s="1" t="s">
        <v>411</v>
      </c>
      <c r="B216" s="1">
        <v>32</v>
      </c>
      <c r="C216" s="1" t="s">
        <v>7</v>
      </c>
      <c r="D216" s="1">
        <v>115</v>
      </c>
      <c r="E216" s="1">
        <v>2021</v>
      </c>
      <c r="F216" s="1" t="s">
        <v>7</v>
      </c>
      <c r="G216" s="1">
        <v>108</v>
      </c>
      <c r="H216" s="1">
        <v>2021</v>
      </c>
      <c r="I216" s="1">
        <v>4</v>
      </c>
    </row>
    <row r="217" spans="1:9" x14ac:dyDescent="0.25">
      <c r="A217" s="1" t="s">
        <v>455</v>
      </c>
      <c r="B217" s="1">
        <v>32</v>
      </c>
      <c r="C217" s="1" t="s">
        <v>7</v>
      </c>
      <c r="D217" s="1">
        <v>108</v>
      </c>
      <c r="E217" s="1">
        <v>2021</v>
      </c>
      <c r="F217" s="1" t="s">
        <v>7</v>
      </c>
      <c r="G217" s="1">
        <v>8</v>
      </c>
      <c r="H217" s="1">
        <v>2021</v>
      </c>
      <c r="I217" s="1">
        <v>5</v>
      </c>
    </row>
    <row r="218" spans="1:9" x14ac:dyDescent="0.25">
      <c r="A218" s="1" t="s">
        <v>457</v>
      </c>
      <c r="B218" s="1">
        <v>32</v>
      </c>
      <c r="C218" s="1" t="s">
        <v>7</v>
      </c>
      <c r="D218" s="1">
        <v>113</v>
      </c>
      <c r="E218" s="1">
        <v>2021</v>
      </c>
      <c r="F218" s="1" t="s">
        <v>7</v>
      </c>
      <c r="G218" s="1">
        <v>9</v>
      </c>
      <c r="H218" s="1">
        <v>2021</v>
      </c>
      <c r="I218" s="1">
        <v>3</v>
      </c>
    </row>
    <row r="219" spans="1:9" x14ac:dyDescent="0.25">
      <c r="A219" s="1" t="s">
        <v>597</v>
      </c>
      <c r="B219" s="1">
        <v>41</v>
      </c>
      <c r="C219" s="1" t="s">
        <v>7</v>
      </c>
      <c r="D219" s="1">
        <v>23</v>
      </c>
      <c r="E219" s="1">
        <v>2021</v>
      </c>
      <c r="F219" s="1" t="s">
        <v>7</v>
      </c>
      <c r="G219" s="1">
        <v>11</v>
      </c>
      <c r="H219" s="1">
        <v>2021</v>
      </c>
      <c r="I219" s="1">
        <v>2</v>
      </c>
    </row>
    <row r="220" spans="1:9" x14ac:dyDescent="0.25">
      <c r="A220" s="1" t="s">
        <v>603</v>
      </c>
      <c r="B220" s="1">
        <v>41</v>
      </c>
      <c r="C220" s="1" t="s">
        <v>7</v>
      </c>
      <c r="D220" s="1">
        <v>323</v>
      </c>
      <c r="E220" s="1">
        <v>2020</v>
      </c>
      <c r="F220" s="1" t="s">
        <v>7</v>
      </c>
      <c r="I220" s="1">
        <v>1</v>
      </c>
    </row>
    <row r="221" spans="1:9" x14ac:dyDescent="0.25">
      <c r="A221" s="1" t="s">
        <v>623</v>
      </c>
      <c r="B221" s="1">
        <v>41</v>
      </c>
      <c r="C221" s="1" t="s">
        <v>7</v>
      </c>
      <c r="D221" s="1">
        <v>16</v>
      </c>
      <c r="E221" s="1">
        <v>2021</v>
      </c>
      <c r="F221" s="1" t="s">
        <v>7</v>
      </c>
      <c r="G221" s="1">
        <v>14</v>
      </c>
      <c r="H221" s="1">
        <v>2021</v>
      </c>
      <c r="I221" s="1">
        <v>2</v>
      </c>
    </row>
    <row r="222" spans="1:9" x14ac:dyDescent="0.25">
      <c r="A222" s="1" t="s">
        <v>636</v>
      </c>
      <c r="B222" s="1">
        <v>41</v>
      </c>
      <c r="C222" s="1" t="s">
        <v>7</v>
      </c>
      <c r="D222" s="1">
        <v>19</v>
      </c>
      <c r="E222" s="1">
        <v>2021</v>
      </c>
      <c r="F222" s="1" t="s">
        <v>7</v>
      </c>
      <c r="G222" s="1">
        <v>9</v>
      </c>
      <c r="H222" s="1">
        <v>2021</v>
      </c>
      <c r="I222" s="1">
        <v>1</v>
      </c>
    </row>
    <row r="223" spans="1:9" x14ac:dyDescent="0.25">
      <c r="A223" s="1" t="s">
        <v>654</v>
      </c>
      <c r="B223" s="1">
        <v>41</v>
      </c>
      <c r="C223" s="1" t="s">
        <v>7</v>
      </c>
      <c r="D223" s="1">
        <v>23</v>
      </c>
      <c r="E223" s="1">
        <v>2021</v>
      </c>
      <c r="F223" s="1" t="s">
        <v>7</v>
      </c>
      <c r="G223" s="1">
        <v>10</v>
      </c>
      <c r="H223" s="1">
        <v>2021</v>
      </c>
      <c r="I223" s="1">
        <v>2</v>
      </c>
    </row>
    <row r="224" spans="1:9" x14ac:dyDescent="0.25">
      <c r="A224" s="1" t="s">
        <v>655</v>
      </c>
      <c r="B224" s="1">
        <v>41</v>
      </c>
      <c r="C224" s="1" t="s">
        <v>7</v>
      </c>
      <c r="D224" s="1">
        <v>24</v>
      </c>
      <c r="E224" s="1">
        <v>2021</v>
      </c>
      <c r="F224" s="1" t="s">
        <v>7</v>
      </c>
      <c r="G224" s="1">
        <v>10</v>
      </c>
      <c r="H224" s="1">
        <v>2021</v>
      </c>
      <c r="I224" s="1">
        <v>2</v>
      </c>
    </row>
    <row r="225" spans="1:9" x14ac:dyDescent="0.25">
      <c r="A225" s="1" t="s">
        <v>661</v>
      </c>
      <c r="B225" s="1">
        <v>41</v>
      </c>
      <c r="C225" s="1" t="s">
        <v>7</v>
      </c>
      <c r="D225" s="1">
        <v>314</v>
      </c>
      <c r="E225" s="1">
        <v>2020</v>
      </c>
      <c r="F225" s="1" t="s">
        <v>7</v>
      </c>
      <c r="G225" s="1">
        <v>302</v>
      </c>
      <c r="H225" s="1">
        <v>2020</v>
      </c>
      <c r="I225" s="1">
        <v>1</v>
      </c>
    </row>
    <row r="226" spans="1:9" x14ac:dyDescent="0.25">
      <c r="A226" s="1" t="s">
        <v>676</v>
      </c>
      <c r="B226" s="1">
        <v>41</v>
      </c>
      <c r="C226" s="1" t="s">
        <v>7</v>
      </c>
      <c r="D226" s="1">
        <v>327</v>
      </c>
      <c r="E226" s="1">
        <v>2020</v>
      </c>
      <c r="F226" s="1" t="s">
        <v>7</v>
      </c>
      <c r="G226" s="1">
        <v>314</v>
      </c>
      <c r="H226" s="1">
        <v>2020</v>
      </c>
      <c r="I226" s="1">
        <v>2</v>
      </c>
    </row>
    <row r="227" spans="1:9" x14ac:dyDescent="0.25">
      <c r="A227" s="1" t="s">
        <v>678</v>
      </c>
      <c r="B227" s="1">
        <v>41</v>
      </c>
      <c r="C227" s="1" t="s">
        <v>7</v>
      </c>
      <c r="D227" s="1">
        <v>34</v>
      </c>
      <c r="E227" s="1">
        <v>2021</v>
      </c>
      <c r="F227" s="1" t="s">
        <v>7</v>
      </c>
      <c r="G227" s="1">
        <v>19</v>
      </c>
      <c r="H227" s="1">
        <v>2021</v>
      </c>
      <c r="I227" s="1">
        <v>2</v>
      </c>
    </row>
    <row r="228" spans="1:9" x14ac:dyDescent="0.25">
      <c r="A228" s="1" t="s">
        <v>682</v>
      </c>
      <c r="B228" s="1">
        <v>41</v>
      </c>
      <c r="C228" s="1" t="s">
        <v>7</v>
      </c>
      <c r="D228" s="1">
        <v>31</v>
      </c>
      <c r="E228" s="1">
        <v>2021</v>
      </c>
      <c r="F228" s="1" t="s">
        <v>7</v>
      </c>
      <c r="G228" s="1">
        <v>22</v>
      </c>
      <c r="H228" s="1">
        <v>2021</v>
      </c>
      <c r="I228" s="1">
        <v>2</v>
      </c>
    </row>
    <row r="229" spans="1:9" x14ac:dyDescent="0.25">
      <c r="A229" s="1" t="s">
        <v>685</v>
      </c>
      <c r="B229" s="1">
        <v>41</v>
      </c>
      <c r="C229" s="1" t="s">
        <v>7</v>
      </c>
      <c r="D229" s="1">
        <v>360</v>
      </c>
      <c r="E229" s="1">
        <v>2020</v>
      </c>
      <c r="F229" s="1" t="s">
        <v>7</v>
      </c>
      <c r="G229" s="1">
        <v>346</v>
      </c>
      <c r="H229" s="1">
        <v>2020</v>
      </c>
      <c r="I229" s="1">
        <v>1</v>
      </c>
    </row>
    <row r="230" spans="1:9" x14ac:dyDescent="0.25">
      <c r="A230" s="1" t="s">
        <v>689</v>
      </c>
      <c r="B230" s="1">
        <v>41</v>
      </c>
      <c r="C230" s="1" t="s">
        <v>7</v>
      </c>
      <c r="D230" s="1">
        <v>359</v>
      </c>
      <c r="E230" s="1">
        <v>2020</v>
      </c>
      <c r="F230" s="1" t="s">
        <v>7</v>
      </c>
      <c r="G230" s="1">
        <v>315</v>
      </c>
      <c r="H230" s="1">
        <v>2020</v>
      </c>
      <c r="I230" s="1">
        <v>5</v>
      </c>
    </row>
    <row r="231" spans="1:9" x14ac:dyDescent="0.25">
      <c r="A231" s="1" t="s">
        <v>696</v>
      </c>
      <c r="B231" s="1">
        <v>41</v>
      </c>
      <c r="C231" s="1" t="s">
        <v>7</v>
      </c>
      <c r="D231" s="1">
        <v>113</v>
      </c>
      <c r="E231" s="1">
        <v>2020</v>
      </c>
      <c r="F231" s="1" t="s">
        <v>7</v>
      </c>
      <c r="G231" s="1">
        <v>103</v>
      </c>
      <c r="H231" s="1">
        <v>2020</v>
      </c>
      <c r="I231" s="1">
        <v>2</v>
      </c>
    </row>
    <row r="232" spans="1:9" x14ac:dyDescent="0.25">
      <c r="A232" s="1" t="s">
        <v>705</v>
      </c>
      <c r="B232" s="1">
        <v>41</v>
      </c>
      <c r="C232" s="1" t="s">
        <v>7</v>
      </c>
      <c r="D232" s="1">
        <v>29</v>
      </c>
      <c r="E232" s="1">
        <v>2021</v>
      </c>
      <c r="F232" s="1" t="s">
        <v>7</v>
      </c>
      <c r="G232" s="1">
        <v>22</v>
      </c>
      <c r="H232" s="1">
        <v>2021</v>
      </c>
      <c r="I232" s="1">
        <v>1</v>
      </c>
    </row>
    <row r="233" spans="1:9" x14ac:dyDescent="0.25">
      <c r="A233" s="1" t="s">
        <v>706</v>
      </c>
      <c r="B233" s="1">
        <v>41</v>
      </c>
      <c r="C233" s="1" t="s">
        <v>7</v>
      </c>
      <c r="D233" s="1">
        <v>31</v>
      </c>
      <c r="E233" s="1">
        <v>2021</v>
      </c>
      <c r="F233" s="1" t="s">
        <v>7</v>
      </c>
      <c r="G233" s="1">
        <v>26</v>
      </c>
      <c r="H233" s="1">
        <v>2021</v>
      </c>
      <c r="I233" s="1">
        <v>1</v>
      </c>
    </row>
    <row r="234" spans="1:9" x14ac:dyDescent="0.25">
      <c r="A234" s="1" t="s">
        <v>707</v>
      </c>
      <c r="B234" s="1">
        <v>41</v>
      </c>
      <c r="C234" s="1" t="s">
        <v>7</v>
      </c>
      <c r="D234" s="1">
        <v>31</v>
      </c>
      <c r="E234" s="1">
        <v>2021</v>
      </c>
      <c r="F234" s="1" t="s">
        <v>7</v>
      </c>
      <c r="G234" s="1">
        <v>26</v>
      </c>
      <c r="H234" s="1">
        <v>2021</v>
      </c>
      <c r="I234" s="1">
        <v>1</v>
      </c>
    </row>
    <row r="235" spans="1:9" x14ac:dyDescent="0.25">
      <c r="A235" s="1" t="s">
        <v>709</v>
      </c>
      <c r="B235" s="1">
        <v>41</v>
      </c>
      <c r="C235" s="1" t="s">
        <v>7</v>
      </c>
      <c r="D235" s="1">
        <v>60</v>
      </c>
      <c r="E235" s="1">
        <v>2021</v>
      </c>
      <c r="F235" s="1" t="s">
        <v>7</v>
      </c>
      <c r="G235" s="1">
        <v>53</v>
      </c>
      <c r="H235" s="1">
        <v>2021</v>
      </c>
      <c r="I235" s="1">
        <v>2</v>
      </c>
    </row>
    <row r="236" spans="1:9" x14ac:dyDescent="0.25">
      <c r="A236" s="1" t="s">
        <v>710</v>
      </c>
      <c r="B236" s="1">
        <v>41</v>
      </c>
      <c r="C236" s="1" t="s">
        <v>7</v>
      </c>
      <c r="D236" s="1">
        <v>25</v>
      </c>
      <c r="E236" s="1">
        <v>2021</v>
      </c>
      <c r="F236" s="1" t="s">
        <v>7</v>
      </c>
      <c r="G236" s="1">
        <v>16</v>
      </c>
      <c r="H236" s="1">
        <v>2021</v>
      </c>
      <c r="I236" s="1">
        <v>2</v>
      </c>
    </row>
    <row r="237" spans="1:9" x14ac:dyDescent="0.25">
      <c r="A237" s="1" t="s">
        <v>711</v>
      </c>
      <c r="B237" s="1">
        <v>41</v>
      </c>
      <c r="C237" s="1" t="s">
        <v>7</v>
      </c>
      <c r="D237" s="1">
        <v>-10</v>
      </c>
      <c r="E237" s="1">
        <v>2021</v>
      </c>
      <c r="F237" s="1" t="s">
        <v>7</v>
      </c>
      <c r="G237" s="1">
        <v>-19</v>
      </c>
      <c r="H237" s="1">
        <v>2021</v>
      </c>
      <c r="I237" s="1">
        <v>2</v>
      </c>
    </row>
    <row r="238" spans="1:9" x14ac:dyDescent="0.25">
      <c r="A238" s="1" t="s">
        <v>712</v>
      </c>
      <c r="B238" s="1">
        <v>41</v>
      </c>
      <c r="C238" s="1" t="s">
        <v>7</v>
      </c>
      <c r="D238" s="1">
        <v>40</v>
      </c>
      <c r="E238" s="1">
        <v>2021</v>
      </c>
      <c r="F238" s="1" t="s">
        <v>7</v>
      </c>
      <c r="G238" s="1">
        <v>36</v>
      </c>
      <c r="H238" s="1">
        <v>2021</v>
      </c>
      <c r="I238" s="1">
        <v>6</v>
      </c>
    </row>
    <row r="239" spans="1:9" x14ac:dyDescent="0.25">
      <c r="A239" s="1" t="s">
        <v>713</v>
      </c>
      <c r="B239" s="1">
        <v>41</v>
      </c>
      <c r="C239" s="1" t="s">
        <v>7</v>
      </c>
      <c r="D239" s="1">
        <v>42</v>
      </c>
      <c r="E239" s="1">
        <v>2021</v>
      </c>
      <c r="F239" s="1" t="s">
        <v>7</v>
      </c>
      <c r="G239" s="1">
        <v>33</v>
      </c>
      <c r="H239" s="1">
        <v>2021</v>
      </c>
      <c r="I239" s="1">
        <v>3</v>
      </c>
    </row>
    <row r="240" spans="1:9" x14ac:dyDescent="0.25">
      <c r="A240" s="1" t="s">
        <v>715</v>
      </c>
      <c r="B240" s="1">
        <v>41</v>
      </c>
      <c r="C240" s="1" t="s">
        <v>7</v>
      </c>
      <c r="D240" s="1">
        <v>34</v>
      </c>
      <c r="E240" s="1">
        <v>2021</v>
      </c>
      <c r="F240" s="1" t="s">
        <v>7</v>
      </c>
      <c r="G240" s="1">
        <v>20</v>
      </c>
      <c r="H240" s="1">
        <v>2021</v>
      </c>
      <c r="I240" s="1">
        <v>2</v>
      </c>
    </row>
    <row r="241" spans="1:9" x14ac:dyDescent="0.25">
      <c r="A241" s="1" t="s">
        <v>717</v>
      </c>
      <c r="B241" s="1">
        <v>41</v>
      </c>
      <c r="C241" s="1" t="s">
        <v>7</v>
      </c>
      <c r="D241" s="1">
        <v>73</v>
      </c>
      <c r="E241" s="1">
        <v>2021</v>
      </c>
      <c r="F241" s="1" t="s">
        <v>7</v>
      </c>
      <c r="G241" s="1">
        <v>64</v>
      </c>
      <c r="H241" s="1">
        <v>2021</v>
      </c>
      <c r="I241" s="1">
        <v>2</v>
      </c>
    </row>
    <row r="242" spans="1:9" x14ac:dyDescent="0.25">
      <c r="A242" s="1" t="s">
        <v>719</v>
      </c>
      <c r="B242" s="1">
        <v>41</v>
      </c>
      <c r="C242" s="1" t="s">
        <v>7</v>
      </c>
      <c r="D242" s="1">
        <v>35</v>
      </c>
      <c r="E242" s="1">
        <v>2021</v>
      </c>
      <c r="F242" s="1" t="s">
        <v>7</v>
      </c>
      <c r="G242" s="1">
        <v>26</v>
      </c>
      <c r="H242" s="1">
        <v>2021</v>
      </c>
      <c r="I242" s="1">
        <v>1</v>
      </c>
    </row>
    <row r="243" spans="1:9" x14ac:dyDescent="0.25">
      <c r="A243" s="1" t="s">
        <v>721</v>
      </c>
      <c r="B243" s="1">
        <v>41</v>
      </c>
      <c r="C243" s="1" t="s">
        <v>7</v>
      </c>
      <c r="D243" s="1">
        <v>72</v>
      </c>
      <c r="E243" s="1">
        <v>2021</v>
      </c>
      <c r="F243" s="1" t="s">
        <v>7</v>
      </c>
      <c r="G243" s="1">
        <v>65</v>
      </c>
      <c r="H243" s="1">
        <v>2021</v>
      </c>
      <c r="I243" s="1">
        <v>2</v>
      </c>
    </row>
    <row r="244" spans="1:9" x14ac:dyDescent="0.25">
      <c r="A244" s="1" t="s">
        <v>722</v>
      </c>
      <c r="B244" s="1">
        <v>41</v>
      </c>
      <c r="C244" s="1" t="s">
        <v>7</v>
      </c>
      <c r="D244" s="1">
        <v>42</v>
      </c>
      <c r="E244" s="1">
        <v>2021</v>
      </c>
      <c r="F244" s="1" t="s">
        <v>7</v>
      </c>
      <c r="G244" s="1">
        <v>29</v>
      </c>
      <c r="H244" s="1">
        <v>2021</v>
      </c>
      <c r="I244" s="1">
        <v>3</v>
      </c>
    </row>
    <row r="245" spans="1:9" x14ac:dyDescent="0.25">
      <c r="A245" s="1" t="s">
        <v>734</v>
      </c>
      <c r="B245" s="1">
        <v>41</v>
      </c>
      <c r="C245" s="1" t="s">
        <v>7</v>
      </c>
      <c r="D245" s="1">
        <v>42</v>
      </c>
      <c r="E245" s="1">
        <v>2021</v>
      </c>
      <c r="F245" s="1" t="s">
        <v>7</v>
      </c>
      <c r="G245" s="1">
        <v>31</v>
      </c>
      <c r="H245" s="1">
        <v>2021</v>
      </c>
      <c r="I245" s="1">
        <v>2</v>
      </c>
    </row>
    <row r="246" spans="1:9" x14ac:dyDescent="0.25">
      <c r="A246" s="1" t="s">
        <v>735</v>
      </c>
      <c r="B246" s="1">
        <v>41</v>
      </c>
      <c r="C246" s="1" t="s">
        <v>7</v>
      </c>
      <c r="D246" s="1">
        <v>86</v>
      </c>
      <c r="E246" s="1">
        <v>2020</v>
      </c>
      <c r="F246" s="1" t="s">
        <v>7</v>
      </c>
      <c r="G246" s="1">
        <v>76</v>
      </c>
      <c r="H246" s="1">
        <v>2021</v>
      </c>
      <c r="I246" s="1">
        <v>5</v>
      </c>
    </row>
    <row r="247" spans="1:9" x14ac:dyDescent="0.25">
      <c r="A247" s="1" t="s">
        <v>736</v>
      </c>
      <c r="B247" s="1">
        <v>41</v>
      </c>
      <c r="C247" s="1" t="s">
        <v>7</v>
      </c>
      <c r="D247" s="1">
        <v>48</v>
      </c>
      <c r="E247" s="1">
        <v>2021</v>
      </c>
      <c r="F247" s="1" t="s">
        <v>7</v>
      </c>
      <c r="G247" s="1">
        <v>28</v>
      </c>
      <c r="H247" s="1">
        <v>2021</v>
      </c>
      <c r="I247" s="1">
        <v>2</v>
      </c>
    </row>
    <row r="248" spans="1:9" x14ac:dyDescent="0.25">
      <c r="A248" s="1" t="s">
        <v>753</v>
      </c>
      <c r="B248" s="1">
        <v>41</v>
      </c>
      <c r="C248" s="1" t="s">
        <v>7</v>
      </c>
      <c r="D248" s="1">
        <v>33</v>
      </c>
      <c r="E248" s="1">
        <v>2021</v>
      </c>
      <c r="F248" s="1" t="s">
        <v>7</v>
      </c>
      <c r="G248" s="1">
        <v>26</v>
      </c>
      <c r="H248" s="1">
        <v>2021</v>
      </c>
      <c r="I248" s="1">
        <v>2</v>
      </c>
    </row>
    <row r="249" spans="1:9" x14ac:dyDescent="0.25">
      <c r="A249" s="1" t="s">
        <v>797</v>
      </c>
      <c r="B249" s="1">
        <v>41</v>
      </c>
      <c r="C249" s="1" t="s">
        <v>7</v>
      </c>
      <c r="D249" s="1">
        <v>63</v>
      </c>
      <c r="E249" s="1">
        <v>2021</v>
      </c>
      <c r="F249" s="1" t="s">
        <v>7</v>
      </c>
      <c r="G249" s="1">
        <v>48</v>
      </c>
      <c r="H249" s="1">
        <v>2021</v>
      </c>
      <c r="I249" s="1">
        <v>2</v>
      </c>
    </row>
    <row r="250" spans="1:9" x14ac:dyDescent="0.25">
      <c r="A250" s="1" t="s">
        <v>812</v>
      </c>
      <c r="B250" s="1">
        <v>41</v>
      </c>
      <c r="C250" s="1" t="s">
        <v>7</v>
      </c>
      <c r="D250" s="1">
        <v>22</v>
      </c>
      <c r="E250" s="1">
        <v>2021</v>
      </c>
      <c r="F250" s="1" t="s">
        <v>7</v>
      </c>
      <c r="G250" s="1">
        <v>21</v>
      </c>
      <c r="H250" s="1">
        <v>2021</v>
      </c>
      <c r="I250" s="1">
        <v>1</v>
      </c>
    </row>
    <row r="251" spans="1:9" x14ac:dyDescent="0.25">
      <c r="A251" s="1" t="s">
        <v>830</v>
      </c>
      <c r="B251" s="1">
        <v>41</v>
      </c>
      <c r="C251" s="1" t="s">
        <v>7</v>
      </c>
      <c r="D251" s="1">
        <v>29</v>
      </c>
      <c r="E251" s="1">
        <v>2021</v>
      </c>
      <c r="F251" s="1" t="s">
        <v>7</v>
      </c>
      <c r="G251" s="1">
        <v>15</v>
      </c>
      <c r="H251" s="1">
        <v>2021</v>
      </c>
      <c r="I251" s="1">
        <v>2</v>
      </c>
    </row>
    <row r="252" spans="1:9" x14ac:dyDescent="0.25">
      <c r="A252" s="1" t="s">
        <v>837</v>
      </c>
      <c r="B252" s="1">
        <v>41</v>
      </c>
      <c r="C252" s="1" t="s">
        <v>7</v>
      </c>
      <c r="D252" s="1">
        <v>43</v>
      </c>
      <c r="E252" s="1">
        <v>2021</v>
      </c>
      <c r="F252" s="1" t="s">
        <v>7</v>
      </c>
      <c r="G252" s="1">
        <v>43</v>
      </c>
      <c r="H252" s="1">
        <v>2021</v>
      </c>
      <c r="I252" s="1">
        <v>1</v>
      </c>
    </row>
    <row r="253" spans="1:9" x14ac:dyDescent="0.25">
      <c r="A253" s="1" t="s">
        <v>843</v>
      </c>
      <c r="B253" s="1">
        <v>41</v>
      </c>
      <c r="C253" s="1" t="s">
        <v>7</v>
      </c>
      <c r="D253" s="1">
        <v>95</v>
      </c>
      <c r="E253" s="1">
        <v>2021</v>
      </c>
      <c r="F253" s="1" t="s">
        <v>7</v>
      </c>
      <c r="G253" s="1">
        <v>91</v>
      </c>
      <c r="H253" s="1">
        <v>2021</v>
      </c>
      <c r="I253" s="1">
        <v>2</v>
      </c>
    </row>
    <row r="254" spans="1:9" x14ac:dyDescent="0.25">
      <c r="A254" s="1" t="s">
        <v>844</v>
      </c>
      <c r="B254" s="1">
        <v>41</v>
      </c>
      <c r="C254" s="1" t="s">
        <v>7</v>
      </c>
      <c r="D254" s="1">
        <v>26</v>
      </c>
      <c r="E254" s="1">
        <v>2021</v>
      </c>
      <c r="F254" s="1" t="s">
        <v>7</v>
      </c>
      <c r="G254" s="1">
        <v>14</v>
      </c>
      <c r="H254" s="1">
        <v>2021</v>
      </c>
      <c r="I254" s="1">
        <v>5</v>
      </c>
    </row>
    <row r="255" spans="1:9" x14ac:dyDescent="0.25">
      <c r="A255" s="1" t="s">
        <v>849</v>
      </c>
      <c r="B255" s="1">
        <v>41</v>
      </c>
      <c r="C255" s="1" t="s">
        <v>7</v>
      </c>
      <c r="D255" s="1">
        <v>14</v>
      </c>
      <c r="E255" s="1">
        <v>2021</v>
      </c>
      <c r="F255" s="1" t="s">
        <v>7</v>
      </c>
      <c r="G255" s="1">
        <v>9</v>
      </c>
      <c r="H255" s="1">
        <v>2021</v>
      </c>
      <c r="I255" s="1">
        <v>2</v>
      </c>
    </row>
    <row r="256" spans="1:9" x14ac:dyDescent="0.25">
      <c r="A256" s="1" t="s">
        <v>889</v>
      </c>
      <c r="B256" s="1">
        <v>41</v>
      </c>
      <c r="C256" s="1" t="s">
        <v>7</v>
      </c>
      <c r="D256" s="1">
        <v>25</v>
      </c>
      <c r="E256" s="1">
        <v>2021</v>
      </c>
      <c r="F256" s="1" t="s">
        <v>7</v>
      </c>
      <c r="G256" s="1">
        <v>15</v>
      </c>
      <c r="H256" s="1">
        <v>2021</v>
      </c>
      <c r="I256" s="1">
        <v>1</v>
      </c>
    </row>
    <row r="257" spans="1:9" x14ac:dyDescent="0.25">
      <c r="A257" s="1" t="s">
        <v>890</v>
      </c>
      <c r="B257" s="1">
        <v>41</v>
      </c>
      <c r="C257" s="1" t="s">
        <v>7</v>
      </c>
      <c r="D257" s="1">
        <v>27</v>
      </c>
      <c r="E257" s="1">
        <v>2021</v>
      </c>
      <c r="F257" s="1" t="s">
        <v>7</v>
      </c>
      <c r="G257" s="1">
        <v>9</v>
      </c>
      <c r="H257" s="1">
        <v>2021</v>
      </c>
      <c r="I257" s="1">
        <v>4</v>
      </c>
    </row>
    <row r="258" spans="1:9" x14ac:dyDescent="0.25">
      <c r="A258" s="1" t="s">
        <v>930</v>
      </c>
      <c r="B258" s="1">
        <v>41</v>
      </c>
      <c r="C258" s="1" t="s">
        <v>7</v>
      </c>
      <c r="D258" s="1">
        <v>23</v>
      </c>
      <c r="E258" s="1">
        <v>2021</v>
      </c>
      <c r="F258" s="1" t="s">
        <v>7</v>
      </c>
      <c r="G258" s="1">
        <v>10</v>
      </c>
      <c r="H258" s="1">
        <v>2021</v>
      </c>
      <c r="I258" s="1">
        <v>1</v>
      </c>
    </row>
    <row r="259" spans="1:9" x14ac:dyDescent="0.25">
      <c r="A259" s="1" t="s">
        <v>932</v>
      </c>
      <c r="B259" s="1">
        <v>41</v>
      </c>
      <c r="C259" s="1" t="s">
        <v>7</v>
      </c>
      <c r="D259" s="1">
        <v>16</v>
      </c>
      <c r="E259" s="1">
        <v>2021</v>
      </c>
      <c r="F259" s="1" t="s">
        <v>7</v>
      </c>
      <c r="G259" s="1">
        <v>11</v>
      </c>
      <c r="H259" s="1">
        <v>2021</v>
      </c>
      <c r="I259" s="1">
        <v>2</v>
      </c>
    </row>
    <row r="260" spans="1:9" x14ac:dyDescent="0.25">
      <c r="A260" s="1" t="s">
        <v>39</v>
      </c>
      <c r="B260" s="1">
        <v>14</v>
      </c>
      <c r="C260" s="1" t="s">
        <v>8</v>
      </c>
      <c r="I260" s="1">
        <v>0</v>
      </c>
    </row>
    <row r="261" spans="1:9" x14ac:dyDescent="0.25">
      <c r="A261" s="1" t="s">
        <v>43</v>
      </c>
      <c r="B261" s="1">
        <v>14</v>
      </c>
      <c r="C261" s="1" t="s">
        <v>8</v>
      </c>
      <c r="I261" s="1">
        <v>0</v>
      </c>
    </row>
    <row r="262" spans="1:9" x14ac:dyDescent="0.25">
      <c r="A262" s="1" t="s">
        <v>45</v>
      </c>
      <c r="B262" s="1">
        <v>14</v>
      </c>
      <c r="C262" s="1" t="s">
        <v>8</v>
      </c>
      <c r="I262" s="1">
        <v>0</v>
      </c>
    </row>
    <row r="263" spans="1:9" x14ac:dyDescent="0.25">
      <c r="A263" s="1" t="s">
        <v>46</v>
      </c>
      <c r="B263" s="1">
        <v>14</v>
      </c>
      <c r="C263" s="1" t="s">
        <v>8</v>
      </c>
      <c r="I263" s="1">
        <v>0</v>
      </c>
    </row>
    <row r="264" spans="1:9" x14ac:dyDescent="0.25">
      <c r="A264" s="1" t="s">
        <v>48</v>
      </c>
      <c r="B264" s="1">
        <v>14</v>
      </c>
      <c r="C264" s="1" t="s">
        <v>8</v>
      </c>
      <c r="I264" s="1">
        <v>0</v>
      </c>
    </row>
    <row r="265" spans="1:9" x14ac:dyDescent="0.25">
      <c r="A265" s="1" t="s">
        <v>55</v>
      </c>
      <c r="B265" s="1">
        <v>14</v>
      </c>
      <c r="C265" s="1" t="s">
        <v>8</v>
      </c>
      <c r="I265" s="1">
        <v>0</v>
      </c>
    </row>
    <row r="266" spans="1:9" x14ac:dyDescent="0.25">
      <c r="A266" s="1" t="s">
        <v>61</v>
      </c>
      <c r="B266" s="1">
        <v>14</v>
      </c>
      <c r="C266" s="1" t="s">
        <v>8</v>
      </c>
      <c r="I266" s="1">
        <v>0</v>
      </c>
    </row>
    <row r="267" spans="1:9" x14ac:dyDescent="0.25">
      <c r="A267" s="1" t="s">
        <v>63</v>
      </c>
      <c r="B267" s="1">
        <v>14</v>
      </c>
      <c r="C267" s="1" t="s">
        <v>8</v>
      </c>
      <c r="I267" s="1">
        <v>0</v>
      </c>
    </row>
    <row r="268" spans="1:9" x14ac:dyDescent="0.25">
      <c r="A268" s="1" t="s">
        <v>64</v>
      </c>
      <c r="B268" s="1">
        <v>14</v>
      </c>
      <c r="C268" s="1" t="s">
        <v>8</v>
      </c>
      <c r="I268" s="1">
        <v>0</v>
      </c>
    </row>
    <row r="269" spans="1:9" x14ac:dyDescent="0.25">
      <c r="A269" s="1" t="s">
        <v>65</v>
      </c>
      <c r="B269" s="1">
        <v>14</v>
      </c>
      <c r="C269" s="1" t="s">
        <v>8</v>
      </c>
      <c r="I269" s="1">
        <v>0</v>
      </c>
    </row>
    <row r="270" spans="1:9" x14ac:dyDescent="0.25">
      <c r="A270" s="1" t="s">
        <v>67</v>
      </c>
      <c r="B270" s="1">
        <v>14</v>
      </c>
      <c r="C270" s="1" t="s">
        <v>8</v>
      </c>
      <c r="I270" s="1">
        <v>0</v>
      </c>
    </row>
    <row r="271" spans="1:9" x14ac:dyDescent="0.25">
      <c r="A271" s="1" t="s">
        <v>69</v>
      </c>
      <c r="B271" s="1">
        <v>14</v>
      </c>
      <c r="C271" s="1" t="s">
        <v>8</v>
      </c>
      <c r="I271" s="1">
        <v>0</v>
      </c>
    </row>
    <row r="272" spans="1:9" x14ac:dyDescent="0.25">
      <c r="A272" s="1" t="s">
        <v>70</v>
      </c>
      <c r="B272" s="1">
        <v>14</v>
      </c>
      <c r="C272" s="1" t="s">
        <v>8</v>
      </c>
      <c r="I272" s="1">
        <v>0</v>
      </c>
    </row>
    <row r="273" spans="1:9" x14ac:dyDescent="0.25">
      <c r="A273" s="1" t="s">
        <v>72</v>
      </c>
      <c r="B273" s="1">
        <v>14</v>
      </c>
      <c r="C273" s="1" t="s">
        <v>8</v>
      </c>
      <c r="I273" s="1">
        <v>0</v>
      </c>
    </row>
    <row r="274" spans="1:9" x14ac:dyDescent="0.25">
      <c r="A274" s="1" t="s">
        <v>74</v>
      </c>
      <c r="B274" s="1">
        <v>14</v>
      </c>
      <c r="C274" s="1" t="s">
        <v>8</v>
      </c>
      <c r="I274" s="1">
        <v>0</v>
      </c>
    </row>
    <row r="275" spans="1:9" x14ac:dyDescent="0.25">
      <c r="A275" s="1" t="s">
        <v>75</v>
      </c>
      <c r="B275" s="1">
        <v>14</v>
      </c>
      <c r="C275" s="1" t="s">
        <v>8</v>
      </c>
      <c r="I275" s="1">
        <v>0</v>
      </c>
    </row>
    <row r="276" spans="1:9" x14ac:dyDescent="0.25">
      <c r="A276" s="1" t="s">
        <v>77</v>
      </c>
      <c r="B276" s="1">
        <v>14</v>
      </c>
      <c r="C276" s="1" t="s">
        <v>8</v>
      </c>
      <c r="I276" s="1">
        <v>0</v>
      </c>
    </row>
    <row r="277" spans="1:9" x14ac:dyDescent="0.25">
      <c r="A277" s="1" t="s">
        <v>80</v>
      </c>
      <c r="B277" s="1">
        <v>14</v>
      </c>
      <c r="C277" s="1" t="s">
        <v>8</v>
      </c>
      <c r="I277" s="1">
        <v>0</v>
      </c>
    </row>
    <row r="278" spans="1:9" x14ac:dyDescent="0.25">
      <c r="A278" s="1" t="s">
        <v>81</v>
      </c>
      <c r="B278" s="1">
        <v>14</v>
      </c>
      <c r="C278" s="1" t="s">
        <v>8</v>
      </c>
      <c r="I278" s="1">
        <v>0</v>
      </c>
    </row>
    <row r="279" spans="1:9" x14ac:dyDescent="0.25">
      <c r="A279" s="1" t="s">
        <v>86</v>
      </c>
      <c r="B279" s="1">
        <v>14</v>
      </c>
      <c r="C279" s="1" t="s">
        <v>8</v>
      </c>
      <c r="I279" s="1">
        <v>0</v>
      </c>
    </row>
    <row r="280" spans="1:9" x14ac:dyDescent="0.25">
      <c r="A280" s="1" t="s">
        <v>90</v>
      </c>
      <c r="B280" s="1">
        <v>14</v>
      </c>
      <c r="C280" s="1" t="s">
        <v>8</v>
      </c>
      <c r="I280" s="1">
        <v>0</v>
      </c>
    </row>
    <row r="281" spans="1:9" x14ac:dyDescent="0.25">
      <c r="A281" s="1" t="s">
        <v>91</v>
      </c>
      <c r="B281" s="1">
        <v>14</v>
      </c>
      <c r="C281" s="1" t="s">
        <v>8</v>
      </c>
      <c r="I281" s="1">
        <v>0</v>
      </c>
    </row>
    <row r="282" spans="1:9" x14ac:dyDescent="0.25">
      <c r="A282" s="1" t="s">
        <v>94</v>
      </c>
      <c r="B282" s="1">
        <v>14</v>
      </c>
      <c r="C282" s="1" t="s">
        <v>8</v>
      </c>
      <c r="I282" s="1">
        <v>0</v>
      </c>
    </row>
    <row r="283" spans="1:9" x14ac:dyDescent="0.25">
      <c r="A283" s="1" t="s">
        <v>97</v>
      </c>
      <c r="B283" s="1">
        <v>14</v>
      </c>
      <c r="C283" s="1" t="s">
        <v>8</v>
      </c>
      <c r="I283" s="1">
        <v>0</v>
      </c>
    </row>
    <row r="284" spans="1:9" x14ac:dyDescent="0.25">
      <c r="A284" s="1" t="s">
        <v>99</v>
      </c>
      <c r="B284" s="1">
        <v>14</v>
      </c>
      <c r="C284" s="1" t="s">
        <v>8</v>
      </c>
      <c r="I284" s="1">
        <v>0</v>
      </c>
    </row>
    <row r="285" spans="1:9" x14ac:dyDescent="0.25">
      <c r="A285" s="1" t="s">
        <v>101</v>
      </c>
      <c r="B285" s="1">
        <v>14</v>
      </c>
      <c r="C285" s="1" t="s">
        <v>8</v>
      </c>
      <c r="I285" s="1">
        <v>0</v>
      </c>
    </row>
    <row r="286" spans="1:9" x14ac:dyDescent="0.25">
      <c r="A286" s="1" t="s">
        <v>103</v>
      </c>
      <c r="B286" s="1">
        <v>14</v>
      </c>
      <c r="C286" s="1" t="s">
        <v>8</v>
      </c>
      <c r="I286" s="1">
        <v>0</v>
      </c>
    </row>
    <row r="287" spans="1:9" x14ac:dyDescent="0.25">
      <c r="A287" s="1" t="s">
        <v>104</v>
      </c>
      <c r="B287" s="1">
        <v>14</v>
      </c>
      <c r="C287" s="1" t="s">
        <v>8</v>
      </c>
      <c r="I287" s="1">
        <v>0</v>
      </c>
    </row>
    <row r="288" spans="1:9" x14ac:dyDescent="0.25">
      <c r="A288" s="1" t="s">
        <v>105</v>
      </c>
      <c r="B288" s="1">
        <v>14</v>
      </c>
      <c r="C288" s="1" t="s">
        <v>8</v>
      </c>
      <c r="I288" s="1">
        <v>0</v>
      </c>
    </row>
    <row r="289" spans="1:9" x14ac:dyDescent="0.25">
      <c r="A289" s="1" t="s">
        <v>106</v>
      </c>
      <c r="B289" s="1">
        <v>14</v>
      </c>
      <c r="C289" s="1" t="s">
        <v>8</v>
      </c>
      <c r="I289" s="1">
        <v>0</v>
      </c>
    </row>
    <row r="290" spans="1:9" x14ac:dyDescent="0.25">
      <c r="A290" s="1" t="s">
        <v>109</v>
      </c>
      <c r="B290" s="1">
        <v>14</v>
      </c>
      <c r="C290" s="1" t="s">
        <v>8</v>
      </c>
      <c r="I290" s="1">
        <v>0</v>
      </c>
    </row>
    <row r="291" spans="1:9" x14ac:dyDescent="0.25">
      <c r="A291" s="1" t="s">
        <v>113</v>
      </c>
      <c r="B291" s="1">
        <v>14</v>
      </c>
      <c r="C291" s="1" t="s">
        <v>8</v>
      </c>
      <c r="I291" s="1">
        <v>0</v>
      </c>
    </row>
    <row r="292" spans="1:9" x14ac:dyDescent="0.25">
      <c r="A292" s="1" t="s">
        <v>115</v>
      </c>
      <c r="B292" s="1">
        <v>14</v>
      </c>
      <c r="C292" s="1" t="s">
        <v>8</v>
      </c>
      <c r="I292" s="1">
        <v>0</v>
      </c>
    </row>
    <row r="293" spans="1:9" x14ac:dyDescent="0.25">
      <c r="A293" s="1" t="s">
        <v>116</v>
      </c>
      <c r="B293" s="1">
        <v>14</v>
      </c>
      <c r="C293" s="1" t="s">
        <v>8</v>
      </c>
      <c r="I293" s="1">
        <v>0</v>
      </c>
    </row>
    <row r="294" spans="1:9" x14ac:dyDescent="0.25">
      <c r="A294" s="1" t="s">
        <v>117</v>
      </c>
      <c r="B294" s="1">
        <v>14</v>
      </c>
      <c r="C294" s="1" t="s">
        <v>8</v>
      </c>
      <c r="I294" s="1">
        <v>0</v>
      </c>
    </row>
    <row r="295" spans="1:9" x14ac:dyDescent="0.25">
      <c r="A295" s="1" t="s">
        <v>120</v>
      </c>
      <c r="B295" s="1">
        <v>14</v>
      </c>
      <c r="C295" s="1" t="s">
        <v>8</v>
      </c>
      <c r="I295" s="1">
        <v>0</v>
      </c>
    </row>
    <row r="296" spans="1:9" x14ac:dyDescent="0.25">
      <c r="A296" s="1" t="s">
        <v>121</v>
      </c>
      <c r="B296" s="1">
        <v>14</v>
      </c>
      <c r="C296" s="1" t="s">
        <v>8</v>
      </c>
      <c r="I296" s="1">
        <v>0</v>
      </c>
    </row>
    <row r="297" spans="1:9" x14ac:dyDescent="0.25">
      <c r="A297" s="1" t="s">
        <v>122</v>
      </c>
      <c r="B297" s="1">
        <v>14</v>
      </c>
      <c r="C297" s="1" t="s">
        <v>8</v>
      </c>
      <c r="I297" s="1">
        <v>0</v>
      </c>
    </row>
    <row r="298" spans="1:9" x14ac:dyDescent="0.25">
      <c r="A298" s="1" t="s">
        <v>123</v>
      </c>
      <c r="B298" s="1">
        <v>14</v>
      </c>
      <c r="C298" s="1" t="s">
        <v>8</v>
      </c>
      <c r="I298" s="1">
        <v>0</v>
      </c>
    </row>
    <row r="299" spans="1:9" x14ac:dyDescent="0.25">
      <c r="A299" s="1" t="s">
        <v>125</v>
      </c>
      <c r="B299" s="1">
        <v>14</v>
      </c>
      <c r="C299" s="1" t="s">
        <v>8</v>
      </c>
      <c r="I299" s="1">
        <v>0</v>
      </c>
    </row>
    <row r="300" spans="1:9" x14ac:dyDescent="0.25">
      <c r="A300" s="1" t="s">
        <v>132</v>
      </c>
      <c r="B300" s="1">
        <v>14</v>
      </c>
      <c r="C300" s="1" t="s">
        <v>8</v>
      </c>
      <c r="I300" s="1">
        <v>0</v>
      </c>
    </row>
    <row r="301" spans="1:9" x14ac:dyDescent="0.25">
      <c r="A301" s="1" t="s">
        <v>135</v>
      </c>
      <c r="B301" s="1">
        <v>14</v>
      </c>
      <c r="C301" s="1" t="s">
        <v>8</v>
      </c>
      <c r="I301" s="1">
        <v>0</v>
      </c>
    </row>
    <row r="302" spans="1:9" x14ac:dyDescent="0.25">
      <c r="A302" s="1" t="s">
        <v>137</v>
      </c>
      <c r="B302" s="1">
        <v>14</v>
      </c>
      <c r="C302" s="1" t="s">
        <v>8</v>
      </c>
      <c r="I302" s="1">
        <v>0</v>
      </c>
    </row>
    <row r="303" spans="1:9" x14ac:dyDescent="0.25">
      <c r="A303" s="1" t="s">
        <v>138</v>
      </c>
      <c r="B303" s="1">
        <v>14</v>
      </c>
      <c r="C303" s="1" t="s">
        <v>8</v>
      </c>
      <c r="I303" s="1">
        <v>0</v>
      </c>
    </row>
    <row r="304" spans="1:9" x14ac:dyDescent="0.25">
      <c r="A304" s="1" t="s">
        <v>139</v>
      </c>
      <c r="B304" s="1">
        <v>14</v>
      </c>
      <c r="C304" s="1" t="s">
        <v>8</v>
      </c>
      <c r="I304" s="1">
        <v>0</v>
      </c>
    </row>
    <row r="305" spans="1:9" x14ac:dyDescent="0.25">
      <c r="A305" s="1" t="s">
        <v>142</v>
      </c>
      <c r="B305" s="1">
        <v>14</v>
      </c>
      <c r="C305" s="1" t="s">
        <v>8</v>
      </c>
      <c r="I305" s="1">
        <v>1</v>
      </c>
    </row>
    <row r="306" spans="1:9" x14ac:dyDescent="0.25">
      <c r="A306" s="1" t="s">
        <v>148</v>
      </c>
      <c r="B306" s="1">
        <v>14</v>
      </c>
      <c r="C306" s="1" t="s">
        <v>8</v>
      </c>
      <c r="I306" s="1">
        <v>0</v>
      </c>
    </row>
    <row r="307" spans="1:9" x14ac:dyDescent="0.25">
      <c r="A307" s="1" t="s">
        <v>149</v>
      </c>
      <c r="B307" s="1">
        <v>14</v>
      </c>
      <c r="C307" s="1" t="s">
        <v>8</v>
      </c>
      <c r="I307" s="1">
        <v>0</v>
      </c>
    </row>
    <row r="308" spans="1:9" x14ac:dyDescent="0.25">
      <c r="A308" s="1" t="s">
        <v>153</v>
      </c>
      <c r="B308" s="1">
        <v>14</v>
      </c>
      <c r="C308" s="1" t="s">
        <v>8</v>
      </c>
      <c r="I308" s="1">
        <v>0</v>
      </c>
    </row>
    <row r="309" spans="1:9" x14ac:dyDescent="0.25">
      <c r="A309" s="1" t="s">
        <v>155</v>
      </c>
      <c r="B309" s="1">
        <v>14</v>
      </c>
      <c r="C309" s="1" t="s">
        <v>8</v>
      </c>
      <c r="I309" s="1">
        <v>0</v>
      </c>
    </row>
    <row r="310" spans="1:9" x14ac:dyDescent="0.25">
      <c r="A310" s="1" t="s">
        <v>164</v>
      </c>
      <c r="B310" s="1">
        <v>14</v>
      </c>
      <c r="C310" s="1" t="s">
        <v>8</v>
      </c>
      <c r="I310" s="1">
        <v>0</v>
      </c>
    </row>
    <row r="311" spans="1:9" x14ac:dyDescent="0.25">
      <c r="A311" s="1" t="s">
        <v>167</v>
      </c>
      <c r="B311" s="1">
        <v>14</v>
      </c>
      <c r="C311" s="1" t="s">
        <v>8</v>
      </c>
      <c r="I311" s="1">
        <v>0</v>
      </c>
    </row>
    <row r="312" spans="1:9" x14ac:dyDescent="0.25">
      <c r="A312" s="1" t="s">
        <v>170</v>
      </c>
      <c r="B312" s="1">
        <v>14</v>
      </c>
      <c r="C312" s="1" t="s">
        <v>8</v>
      </c>
      <c r="I312" s="1">
        <v>0</v>
      </c>
    </row>
    <row r="313" spans="1:9" x14ac:dyDescent="0.25">
      <c r="A313" s="1" t="s">
        <v>179</v>
      </c>
      <c r="B313" s="1">
        <v>14</v>
      </c>
      <c r="C313" s="1" t="s">
        <v>8</v>
      </c>
      <c r="I313" s="1">
        <v>0</v>
      </c>
    </row>
    <row r="314" spans="1:9" x14ac:dyDescent="0.25">
      <c r="A314" s="1" t="s">
        <v>181</v>
      </c>
      <c r="B314" s="1">
        <v>14</v>
      </c>
      <c r="C314" s="1" t="s">
        <v>8</v>
      </c>
      <c r="I314" s="1">
        <v>0</v>
      </c>
    </row>
    <row r="315" spans="1:9" x14ac:dyDescent="0.25">
      <c r="A315" s="1" t="s">
        <v>182</v>
      </c>
      <c r="B315" s="1">
        <v>14</v>
      </c>
      <c r="C315" s="1" t="s">
        <v>8</v>
      </c>
      <c r="I315" s="1">
        <v>0</v>
      </c>
    </row>
    <row r="316" spans="1:9" x14ac:dyDescent="0.25">
      <c r="A316" s="1" t="s">
        <v>183</v>
      </c>
      <c r="B316" s="1">
        <v>14</v>
      </c>
      <c r="C316" s="1" t="s">
        <v>8</v>
      </c>
      <c r="I316" s="1">
        <v>0</v>
      </c>
    </row>
    <row r="317" spans="1:9" x14ac:dyDescent="0.25">
      <c r="A317" s="1" t="s">
        <v>184</v>
      </c>
      <c r="B317" s="1">
        <v>14</v>
      </c>
      <c r="C317" s="1" t="s">
        <v>8</v>
      </c>
      <c r="I317" s="1">
        <v>0</v>
      </c>
    </row>
    <row r="318" spans="1:9" x14ac:dyDescent="0.25">
      <c r="A318" s="1" t="s">
        <v>186</v>
      </c>
      <c r="B318" s="1">
        <v>14</v>
      </c>
      <c r="C318" s="1" t="s">
        <v>8</v>
      </c>
      <c r="I318" s="1">
        <v>0</v>
      </c>
    </row>
    <row r="319" spans="1:9" x14ac:dyDescent="0.25">
      <c r="A319" s="1" t="s">
        <v>188</v>
      </c>
      <c r="B319" s="1">
        <v>14</v>
      </c>
      <c r="C319" s="1" t="s">
        <v>8</v>
      </c>
      <c r="I319" s="1">
        <v>0</v>
      </c>
    </row>
    <row r="320" spans="1:9" x14ac:dyDescent="0.25">
      <c r="A320" s="1" t="s">
        <v>189</v>
      </c>
      <c r="B320" s="1">
        <v>14</v>
      </c>
      <c r="C320" s="1" t="s">
        <v>8</v>
      </c>
      <c r="I320" s="1">
        <v>0</v>
      </c>
    </row>
    <row r="321" spans="1:9" x14ac:dyDescent="0.25">
      <c r="A321" s="1" t="s">
        <v>197</v>
      </c>
      <c r="B321" s="1">
        <v>14</v>
      </c>
      <c r="C321" s="1" t="s">
        <v>8</v>
      </c>
      <c r="I321" s="1">
        <v>0</v>
      </c>
    </row>
    <row r="322" spans="1:9" x14ac:dyDescent="0.25">
      <c r="A322" s="1" t="s">
        <v>198</v>
      </c>
      <c r="B322" s="1">
        <v>14</v>
      </c>
      <c r="C322" s="1" t="s">
        <v>8</v>
      </c>
      <c r="I322" s="1">
        <v>0</v>
      </c>
    </row>
    <row r="323" spans="1:9" x14ac:dyDescent="0.25">
      <c r="A323" s="1" t="s">
        <v>199</v>
      </c>
      <c r="B323" s="1">
        <v>14</v>
      </c>
      <c r="C323" s="1" t="s">
        <v>8</v>
      </c>
      <c r="I323" s="1">
        <v>0</v>
      </c>
    </row>
    <row r="324" spans="1:9" x14ac:dyDescent="0.25">
      <c r="A324" s="1" t="s">
        <v>201</v>
      </c>
      <c r="B324" s="1">
        <v>14</v>
      </c>
      <c r="C324" s="1" t="s">
        <v>8</v>
      </c>
      <c r="I324" s="1">
        <v>0</v>
      </c>
    </row>
    <row r="325" spans="1:9" x14ac:dyDescent="0.25">
      <c r="A325" s="1" t="s">
        <v>203</v>
      </c>
      <c r="B325" s="1">
        <v>14</v>
      </c>
      <c r="C325" s="1" t="s">
        <v>8</v>
      </c>
      <c r="I325" s="1">
        <v>0</v>
      </c>
    </row>
    <row r="326" spans="1:9" x14ac:dyDescent="0.25">
      <c r="A326" s="1" t="s">
        <v>207</v>
      </c>
      <c r="B326" s="1">
        <v>14</v>
      </c>
      <c r="C326" s="1" t="s">
        <v>8</v>
      </c>
      <c r="I326" s="1">
        <v>0</v>
      </c>
    </row>
    <row r="327" spans="1:9" x14ac:dyDescent="0.25">
      <c r="A327" s="1" t="s">
        <v>213</v>
      </c>
      <c r="B327" s="1">
        <v>14</v>
      </c>
      <c r="C327" s="1" t="s">
        <v>8</v>
      </c>
      <c r="I327" s="1">
        <v>0</v>
      </c>
    </row>
    <row r="328" spans="1:9" x14ac:dyDescent="0.25">
      <c r="A328" s="1" t="s">
        <v>217</v>
      </c>
      <c r="B328" s="1">
        <v>14</v>
      </c>
      <c r="C328" s="1" t="s">
        <v>8</v>
      </c>
      <c r="I328" s="1">
        <v>0</v>
      </c>
    </row>
    <row r="329" spans="1:9" x14ac:dyDescent="0.25">
      <c r="A329" s="1" t="s">
        <v>218</v>
      </c>
      <c r="B329" s="1">
        <v>14</v>
      </c>
      <c r="C329" s="1" t="s">
        <v>8</v>
      </c>
      <c r="I329" s="1">
        <v>0</v>
      </c>
    </row>
    <row r="330" spans="1:9" x14ac:dyDescent="0.25">
      <c r="A330" s="1" t="s">
        <v>221</v>
      </c>
      <c r="B330" s="1">
        <v>27</v>
      </c>
      <c r="I330" s="1">
        <v>0</v>
      </c>
    </row>
    <row r="331" spans="1:9" x14ac:dyDescent="0.25">
      <c r="A331" s="1" t="s">
        <v>222</v>
      </c>
      <c r="B331" s="1">
        <v>27</v>
      </c>
      <c r="I331" s="1">
        <v>0</v>
      </c>
    </row>
    <row r="332" spans="1:9" x14ac:dyDescent="0.25">
      <c r="A332" s="1" t="s">
        <v>227</v>
      </c>
      <c r="B332" s="1">
        <v>27</v>
      </c>
      <c r="I332" s="1">
        <v>0</v>
      </c>
    </row>
    <row r="333" spans="1:9" x14ac:dyDescent="0.25">
      <c r="A333" s="1" t="s">
        <v>231</v>
      </c>
      <c r="B333" s="1">
        <v>27</v>
      </c>
      <c r="I333" s="1">
        <v>0</v>
      </c>
    </row>
    <row r="334" spans="1:9" x14ac:dyDescent="0.25">
      <c r="A334" s="1" t="s">
        <v>232</v>
      </c>
      <c r="B334" s="1">
        <v>27</v>
      </c>
      <c r="I334" s="1">
        <v>0</v>
      </c>
    </row>
    <row r="335" spans="1:9" x14ac:dyDescent="0.25">
      <c r="A335" s="1" t="s">
        <v>234</v>
      </c>
      <c r="B335" s="1">
        <v>27</v>
      </c>
      <c r="I335" s="1">
        <v>0</v>
      </c>
    </row>
    <row r="336" spans="1:9" x14ac:dyDescent="0.25">
      <c r="A336" s="1" t="s">
        <v>235</v>
      </c>
      <c r="B336" s="1">
        <v>27</v>
      </c>
      <c r="I336" s="1">
        <v>0</v>
      </c>
    </row>
    <row r="337" spans="1:9" x14ac:dyDescent="0.25">
      <c r="A337" s="1" t="s">
        <v>236</v>
      </c>
      <c r="B337" s="1">
        <v>27</v>
      </c>
      <c r="I337" s="1">
        <v>0</v>
      </c>
    </row>
    <row r="338" spans="1:9" x14ac:dyDescent="0.25">
      <c r="A338" s="1" t="s">
        <v>238</v>
      </c>
      <c r="B338" s="1">
        <v>27</v>
      </c>
      <c r="I338" s="1">
        <v>0</v>
      </c>
    </row>
    <row r="339" spans="1:9" x14ac:dyDescent="0.25">
      <c r="A339" s="1" t="s">
        <v>242</v>
      </c>
      <c r="B339" s="1">
        <v>27</v>
      </c>
      <c r="C339" s="1" t="s">
        <v>8</v>
      </c>
      <c r="I339" s="1">
        <v>1</v>
      </c>
    </row>
    <row r="340" spans="1:9" x14ac:dyDescent="0.25">
      <c r="A340" s="1" t="s">
        <v>253</v>
      </c>
      <c r="B340" s="1">
        <v>27</v>
      </c>
      <c r="I340" s="1">
        <v>0</v>
      </c>
    </row>
    <row r="341" spans="1:9" x14ac:dyDescent="0.25">
      <c r="A341" s="1" t="s">
        <v>261</v>
      </c>
      <c r="B341" s="1">
        <v>27</v>
      </c>
      <c r="I341" s="1">
        <v>0</v>
      </c>
    </row>
    <row r="342" spans="1:9" x14ac:dyDescent="0.25">
      <c r="A342" s="1" t="s">
        <v>262</v>
      </c>
      <c r="B342" s="1">
        <v>27</v>
      </c>
      <c r="I342" s="1">
        <v>0</v>
      </c>
    </row>
    <row r="343" spans="1:9" x14ac:dyDescent="0.25">
      <c r="A343" s="1" t="s">
        <v>263</v>
      </c>
      <c r="B343" s="1">
        <v>27</v>
      </c>
      <c r="I343" s="1">
        <v>0</v>
      </c>
    </row>
    <row r="344" spans="1:9" x14ac:dyDescent="0.25">
      <c r="A344" s="1" t="s">
        <v>264</v>
      </c>
      <c r="B344" s="1">
        <v>27</v>
      </c>
      <c r="I344" s="1">
        <v>0</v>
      </c>
    </row>
    <row r="345" spans="1:9" x14ac:dyDescent="0.25">
      <c r="A345" s="1" t="s">
        <v>265</v>
      </c>
      <c r="B345" s="1">
        <v>27</v>
      </c>
      <c r="I345" s="1">
        <v>0</v>
      </c>
    </row>
    <row r="346" spans="1:9" x14ac:dyDescent="0.25">
      <c r="A346" s="1" t="s">
        <v>266</v>
      </c>
      <c r="B346" s="1">
        <v>27</v>
      </c>
      <c r="C346" s="1" t="s">
        <v>8</v>
      </c>
      <c r="I346" s="1">
        <v>0</v>
      </c>
    </row>
    <row r="347" spans="1:9" x14ac:dyDescent="0.25">
      <c r="A347" s="1" t="s">
        <v>267</v>
      </c>
      <c r="B347" s="1">
        <v>27</v>
      </c>
      <c r="I347" s="1">
        <v>0</v>
      </c>
    </row>
    <row r="348" spans="1:9" x14ac:dyDescent="0.25">
      <c r="A348" s="1" t="s">
        <v>268</v>
      </c>
      <c r="B348" s="1">
        <v>27</v>
      </c>
      <c r="I348" s="1">
        <v>0</v>
      </c>
    </row>
    <row r="349" spans="1:9" x14ac:dyDescent="0.25">
      <c r="A349" s="1" t="s">
        <v>273</v>
      </c>
      <c r="B349" s="1">
        <v>27</v>
      </c>
      <c r="C349" s="1" t="s">
        <v>8</v>
      </c>
      <c r="I349" s="1">
        <v>1</v>
      </c>
    </row>
    <row r="350" spans="1:9" x14ac:dyDescent="0.25">
      <c r="A350" s="1" t="s">
        <v>278</v>
      </c>
      <c r="B350" s="1">
        <v>27</v>
      </c>
      <c r="I350" s="1">
        <v>0</v>
      </c>
    </row>
    <row r="351" spans="1:9" x14ac:dyDescent="0.25">
      <c r="A351" s="1" t="s">
        <v>282</v>
      </c>
      <c r="B351" s="1">
        <v>27</v>
      </c>
      <c r="I351" s="1">
        <v>0</v>
      </c>
    </row>
    <row r="352" spans="1:9" x14ac:dyDescent="0.25">
      <c r="A352" s="1" t="s">
        <v>284</v>
      </c>
      <c r="B352" s="1">
        <v>27</v>
      </c>
      <c r="C352" s="1" t="s">
        <v>8</v>
      </c>
      <c r="I352" s="1">
        <v>1</v>
      </c>
    </row>
    <row r="353" spans="1:9" x14ac:dyDescent="0.25">
      <c r="A353" s="1" t="s">
        <v>290</v>
      </c>
      <c r="B353" s="1">
        <v>27</v>
      </c>
      <c r="C353" s="1" t="s">
        <v>8</v>
      </c>
      <c r="I353" s="1">
        <v>2</v>
      </c>
    </row>
    <row r="354" spans="1:9" x14ac:dyDescent="0.25">
      <c r="A354" s="1" t="s">
        <v>294</v>
      </c>
      <c r="B354" s="1">
        <v>32</v>
      </c>
      <c r="I354" s="1">
        <v>0</v>
      </c>
    </row>
    <row r="355" spans="1:9" x14ac:dyDescent="0.25">
      <c r="A355" s="1" t="s">
        <v>296</v>
      </c>
      <c r="B355" s="1">
        <v>32</v>
      </c>
      <c r="I355" s="1">
        <v>0</v>
      </c>
    </row>
    <row r="356" spans="1:9" x14ac:dyDescent="0.25">
      <c r="A356" s="1" t="s">
        <v>297</v>
      </c>
      <c r="B356" s="1">
        <v>32</v>
      </c>
      <c r="I356" s="1">
        <v>0</v>
      </c>
    </row>
    <row r="357" spans="1:9" x14ac:dyDescent="0.25">
      <c r="A357" s="1" t="s">
        <v>298</v>
      </c>
      <c r="B357" s="1">
        <v>32</v>
      </c>
      <c r="I357" s="1">
        <v>0</v>
      </c>
    </row>
    <row r="358" spans="1:9" x14ac:dyDescent="0.25">
      <c r="A358" s="1" t="s">
        <v>299</v>
      </c>
      <c r="B358" s="1">
        <v>32</v>
      </c>
      <c r="I358" s="1">
        <v>0</v>
      </c>
    </row>
    <row r="359" spans="1:9" x14ac:dyDescent="0.25">
      <c r="A359" s="1" t="s">
        <v>300</v>
      </c>
      <c r="B359" s="1">
        <v>32</v>
      </c>
      <c r="I359" s="1">
        <v>0</v>
      </c>
    </row>
    <row r="360" spans="1:9" x14ac:dyDescent="0.25">
      <c r="A360" s="1" t="s">
        <v>301</v>
      </c>
      <c r="B360" s="1">
        <v>32</v>
      </c>
      <c r="I360" s="1">
        <v>0</v>
      </c>
    </row>
    <row r="361" spans="1:9" x14ac:dyDescent="0.25">
      <c r="A361" s="1" t="s">
        <v>302</v>
      </c>
      <c r="B361" s="1">
        <v>32</v>
      </c>
      <c r="I361" s="1">
        <v>0</v>
      </c>
    </row>
    <row r="362" spans="1:9" x14ac:dyDescent="0.25">
      <c r="A362" s="1" t="s">
        <v>303</v>
      </c>
      <c r="B362" s="1">
        <v>32</v>
      </c>
      <c r="I362" s="1">
        <v>0</v>
      </c>
    </row>
    <row r="363" spans="1:9" x14ac:dyDescent="0.25">
      <c r="A363" s="1" t="s">
        <v>304</v>
      </c>
      <c r="B363" s="1">
        <v>32</v>
      </c>
      <c r="I363" s="1">
        <v>0</v>
      </c>
    </row>
    <row r="364" spans="1:9" x14ac:dyDescent="0.25">
      <c r="A364" s="1" t="s">
        <v>305</v>
      </c>
      <c r="B364" s="1">
        <v>32</v>
      </c>
      <c r="I364" s="1">
        <v>0</v>
      </c>
    </row>
    <row r="365" spans="1:9" x14ac:dyDescent="0.25">
      <c r="A365" s="1" t="s">
        <v>306</v>
      </c>
      <c r="B365" s="1">
        <v>32</v>
      </c>
      <c r="C365" s="1" t="s">
        <v>8</v>
      </c>
      <c r="I365" s="1">
        <v>0</v>
      </c>
    </row>
    <row r="366" spans="1:9" x14ac:dyDescent="0.25">
      <c r="A366" s="1" t="s">
        <v>307</v>
      </c>
      <c r="B366" s="1">
        <v>32</v>
      </c>
      <c r="I366" s="1">
        <v>0</v>
      </c>
    </row>
    <row r="367" spans="1:9" x14ac:dyDescent="0.25">
      <c r="A367" s="1" t="s">
        <v>308</v>
      </c>
      <c r="B367" s="1">
        <v>32</v>
      </c>
      <c r="I367" s="1">
        <v>0</v>
      </c>
    </row>
    <row r="368" spans="1:9" x14ac:dyDescent="0.25">
      <c r="A368" s="1" t="s">
        <v>311</v>
      </c>
      <c r="B368" s="1">
        <v>32</v>
      </c>
      <c r="C368" s="1" t="s">
        <v>8</v>
      </c>
      <c r="I368" s="1">
        <v>1</v>
      </c>
    </row>
    <row r="369" spans="1:9" x14ac:dyDescent="0.25">
      <c r="A369" s="1" t="s">
        <v>314</v>
      </c>
      <c r="B369" s="1">
        <v>32</v>
      </c>
      <c r="I369" s="1">
        <v>0</v>
      </c>
    </row>
    <row r="370" spans="1:9" x14ac:dyDescent="0.25">
      <c r="A370" s="1" t="s">
        <v>315</v>
      </c>
      <c r="B370" s="1">
        <v>32</v>
      </c>
      <c r="I370" s="1">
        <v>0</v>
      </c>
    </row>
    <row r="371" spans="1:9" x14ac:dyDescent="0.25">
      <c r="A371" s="1" t="s">
        <v>317</v>
      </c>
      <c r="B371" s="1">
        <v>32</v>
      </c>
      <c r="C371" s="1" t="s">
        <v>8</v>
      </c>
      <c r="I371" s="1">
        <v>1</v>
      </c>
    </row>
    <row r="372" spans="1:9" x14ac:dyDescent="0.25">
      <c r="A372" s="1" t="s">
        <v>321</v>
      </c>
      <c r="B372" s="1">
        <v>32</v>
      </c>
      <c r="I372" s="1">
        <v>0</v>
      </c>
    </row>
    <row r="373" spans="1:9" x14ac:dyDescent="0.25">
      <c r="A373" s="1" t="s">
        <v>322</v>
      </c>
      <c r="B373" s="1">
        <v>32</v>
      </c>
      <c r="I373" s="1">
        <v>0</v>
      </c>
    </row>
    <row r="374" spans="1:9" x14ac:dyDescent="0.25">
      <c r="A374" s="1" t="s">
        <v>323</v>
      </c>
      <c r="B374" s="1">
        <v>32</v>
      </c>
      <c r="I374" s="1">
        <v>0</v>
      </c>
    </row>
    <row r="375" spans="1:9" x14ac:dyDescent="0.25">
      <c r="A375" s="1" t="s">
        <v>325</v>
      </c>
      <c r="B375" s="1">
        <v>32</v>
      </c>
      <c r="I375" s="1">
        <v>0</v>
      </c>
    </row>
    <row r="376" spans="1:9" x14ac:dyDescent="0.25">
      <c r="A376" s="1" t="s">
        <v>326</v>
      </c>
      <c r="B376" s="1">
        <v>32</v>
      </c>
      <c r="I376" s="1">
        <v>0</v>
      </c>
    </row>
    <row r="377" spans="1:9" x14ac:dyDescent="0.25">
      <c r="A377" s="1" t="s">
        <v>328</v>
      </c>
      <c r="B377" s="1">
        <v>32</v>
      </c>
      <c r="C377" s="1" t="s">
        <v>8</v>
      </c>
      <c r="I377" s="1">
        <v>0</v>
      </c>
    </row>
    <row r="378" spans="1:9" x14ac:dyDescent="0.25">
      <c r="A378" s="1" t="s">
        <v>329</v>
      </c>
      <c r="B378" s="1">
        <v>32</v>
      </c>
      <c r="C378" s="1" t="s">
        <v>8</v>
      </c>
      <c r="I378" s="1">
        <v>1</v>
      </c>
    </row>
    <row r="379" spans="1:9" x14ac:dyDescent="0.25">
      <c r="A379" s="1" t="s">
        <v>334</v>
      </c>
      <c r="B379" s="1">
        <v>32</v>
      </c>
      <c r="C379" s="1" t="s">
        <v>8</v>
      </c>
      <c r="I379" s="1">
        <v>0</v>
      </c>
    </row>
    <row r="380" spans="1:9" x14ac:dyDescent="0.25">
      <c r="A380" s="1" t="s">
        <v>335</v>
      </c>
      <c r="B380" s="1">
        <v>32</v>
      </c>
      <c r="C380" s="1" t="s">
        <v>8</v>
      </c>
      <c r="I380" s="1">
        <v>0</v>
      </c>
    </row>
    <row r="381" spans="1:9" x14ac:dyDescent="0.25">
      <c r="A381" s="1" t="s">
        <v>336</v>
      </c>
      <c r="B381" s="1">
        <v>32</v>
      </c>
      <c r="C381" s="1" t="s">
        <v>8</v>
      </c>
      <c r="I381" s="1">
        <v>0</v>
      </c>
    </row>
    <row r="382" spans="1:9" x14ac:dyDescent="0.25">
      <c r="A382" s="1" t="s">
        <v>337</v>
      </c>
      <c r="B382" s="1">
        <v>32</v>
      </c>
      <c r="C382" s="1" t="s">
        <v>8</v>
      </c>
      <c r="I382" s="1">
        <v>0</v>
      </c>
    </row>
    <row r="383" spans="1:9" x14ac:dyDescent="0.25">
      <c r="A383" s="1" t="s">
        <v>338</v>
      </c>
      <c r="B383" s="1">
        <v>32</v>
      </c>
      <c r="C383" s="1" t="s">
        <v>8</v>
      </c>
      <c r="I383" s="1">
        <v>0</v>
      </c>
    </row>
    <row r="384" spans="1:9" x14ac:dyDescent="0.25">
      <c r="A384" s="1" t="s">
        <v>340</v>
      </c>
      <c r="B384" s="1">
        <v>32</v>
      </c>
      <c r="C384" s="1" t="s">
        <v>8</v>
      </c>
      <c r="I384" s="1">
        <v>0</v>
      </c>
    </row>
    <row r="385" spans="1:9" x14ac:dyDescent="0.25">
      <c r="A385" s="1" t="s">
        <v>341</v>
      </c>
      <c r="B385" s="1">
        <v>32</v>
      </c>
      <c r="C385" s="1" t="s">
        <v>8</v>
      </c>
      <c r="I385" s="1">
        <v>0</v>
      </c>
    </row>
    <row r="386" spans="1:9" x14ac:dyDescent="0.25">
      <c r="A386" s="1" t="s">
        <v>342</v>
      </c>
      <c r="B386" s="1">
        <v>32</v>
      </c>
      <c r="C386" s="1" t="s">
        <v>8</v>
      </c>
      <c r="I386" s="1">
        <v>0</v>
      </c>
    </row>
    <row r="387" spans="1:9" x14ac:dyDescent="0.25">
      <c r="A387" s="1" t="s">
        <v>345</v>
      </c>
      <c r="B387" s="1">
        <v>32</v>
      </c>
      <c r="C387" s="1" t="s">
        <v>8</v>
      </c>
      <c r="I387" s="1">
        <v>0</v>
      </c>
    </row>
    <row r="388" spans="1:9" x14ac:dyDescent="0.25">
      <c r="A388" s="1" t="s">
        <v>347</v>
      </c>
      <c r="B388" s="1">
        <v>32</v>
      </c>
      <c r="C388" s="1" t="s">
        <v>8</v>
      </c>
      <c r="I388" s="1">
        <v>0</v>
      </c>
    </row>
    <row r="389" spans="1:9" x14ac:dyDescent="0.25">
      <c r="A389" s="1" t="s">
        <v>352</v>
      </c>
      <c r="B389" s="1">
        <v>32</v>
      </c>
      <c r="C389" s="1" t="s">
        <v>8</v>
      </c>
      <c r="I389" s="1">
        <v>0</v>
      </c>
    </row>
    <row r="390" spans="1:9" x14ac:dyDescent="0.25">
      <c r="A390" s="1" t="s">
        <v>353</v>
      </c>
      <c r="B390" s="1">
        <v>32</v>
      </c>
      <c r="C390" s="1" t="s">
        <v>8</v>
      </c>
      <c r="I390" s="1">
        <v>0</v>
      </c>
    </row>
    <row r="391" spans="1:9" x14ac:dyDescent="0.25">
      <c r="A391" s="1" t="s">
        <v>354</v>
      </c>
      <c r="B391" s="1">
        <v>32</v>
      </c>
      <c r="C391" s="1" t="s">
        <v>8</v>
      </c>
      <c r="I391" s="1">
        <v>0</v>
      </c>
    </row>
    <row r="392" spans="1:9" x14ac:dyDescent="0.25">
      <c r="A392" s="1" t="s">
        <v>355</v>
      </c>
      <c r="B392" s="1">
        <v>32</v>
      </c>
      <c r="C392" s="1" t="s">
        <v>8</v>
      </c>
      <c r="I392" s="1">
        <v>0</v>
      </c>
    </row>
    <row r="393" spans="1:9" x14ac:dyDescent="0.25">
      <c r="A393" s="1" t="s">
        <v>356</v>
      </c>
      <c r="B393" s="1">
        <v>32</v>
      </c>
      <c r="C393" s="1" t="s">
        <v>8</v>
      </c>
      <c r="I393" s="1">
        <v>0</v>
      </c>
    </row>
    <row r="394" spans="1:9" x14ac:dyDescent="0.25">
      <c r="A394" s="1" t="s">
        <v>360</v>
      </c>
      <c r="B394" s="1">
        <v>32</v>
      </c>
      <c r="C394" s="1" t="s">
        <v>8</v>
      </c>
      <c r="I394" s="1">
        <v>0</v>
      </c>
    </row>
    <row r="395" spans="1:9" x14ac:dyDescent="0.25">
      <c r="A395" s="1" t="s">
        <v>361</v>
      </c>
      <c r="B395" s="1">
        <v>32</v>
      </c>
      <c r="C395" s="1" t="s">
        <v>8</v>
      </c>
      <c r="I395" s="1">
        <v>0</v>
      </c>
    </row>
    <row r="396" spans="1:9" x14ac:dyDescent="0.25">
      <c r="A396" s="1" t="s">
        <v>362</v>
      </c>
      <c r="B396" s="1">
        <v>32</v>
      </c>
      <c r="C396" s="1" t="s">
        <v>8</v>
      </c>
      <c r="I396" s="1">
        <v>0</v>
      </c>
    </row>
    <row r="397" spans="1:9" x14ac:dyDescent="0.25">
      <c r="A397" s="1" t="s">
        <v>366</v>
      </c>
      <c r="B397" s="1">
        <v>32</v>
      </c>
      <c r="C397" s="1" t="s">
        <v>8</v>
      </c>
      <c r="I397" s="1">
        <v>0</v>
      </c>
    </row>
    <row r="398" spans="1:9" x14ac:dyDescent="0.25">
      <c r="A398" s="1" t="s">
        <v>367</v>
      </c>
      <c r="B398" s="1">
        <v>32</v>
      </c>
      <c r="C398" s="1" t="s">
        <v>8</v>
      </c>
      <c r="I398" s="1">
        <v>0</v>
      </c>
    </row>
    <row r="399" spans="1:9" x14ac:dyDescent="0.25">
      <c r="A399" s="1" t="s">
        <v>368</v>
      </c>
      <c r="B399" s="1">
        <v>32</v>
      </c>
      <c r="C399" s="1" t="s">
        <v>8</v>
      </c>
      <c r="I399" s="1">
        <v>0</v>
      </c>
    </row>
    <row r="400" spans="1:9" x14ac:dyDescent="0.25">
      <c r="A400" s="1" t="s">
        <v>369</v>
      </c>
      <c r="B400" s="1">
        <v>32</v>
      </c>
      <c r="C400" s="1" t="s">
        <v>8</v>
      </c>
      <c r="I400" s="1">
        <v>0</v>
      </c>
    </row>
    <row r="401" spans="1:9" x14ac:dyDescent="0.25">
      <c r="A401" s="1" t="s">
        <v>370</v>
      </c>
      <c r="B401" s="1">
        <v>32</v>
      </c>
      <c r="C401" s="1" t="s">
        <v>8</v>
      </c>
      <c r="I401" s="1">
        <v>0</v>
      </c>
    </row>
    <row r="402" spans="1:9" x14ac:dyDescent="0.25">
      <c r="A402" s="1" t="s">
        <v>372</v>
      </c>
      <c r="B402" s="1">
        <v>32</v>
      </c>
      <c r="C402" s="1" t="s">
        <v>8</v>
      </c>
      <c r="I402" s="1">
        <v>0</v>
      </c>
    </row>
    <row r="403" spans="1:9" x14ac:dyDescent="0.25">
      <c r="A403" s="1" t="s">
        <v>373</v>
      </c>
      <c r="B403" s="1">
        <v>32</v>
      </c>
      <c r="C403" s="1" t="s">
        <v>8</v>
      </c>
      <c r="I403" s="1">
        <v>0</v>
      </c>
    </row>
    <row r="404" spans="1:9" x14ac:dyDescent="0.25">
      <c r="A404" s="1" t="s">
        <v>374</v>
      </c>
      <c r="B404" s="1">
        <v>32</v>
      </c>
      <c r="C404" s="1" t="s">
        <v>8</v>
      </c>
      <c r="I404" s="1">
        <v>0</v>
      </c>
    </row>
    <row r="405" spans="1:9" x14ac:dyDescent="0.25">
      <c r="A405" s="1" t="s">
        <v>376</v>
      </c>
      <c r="B405" s="1">
        <v>32</v>
      </c>
      <c r="C405" s="1" t="s">
        <v>8</v>
      </c>
      <c r="I405" s="1">
        <v>0</v>
      </c>
    </row>
    <row r="406" spans="1:9" x14ac:dyDescent="0.25">
      <c r="A406" s="1" t="s">
        <v>377</v>
      </c>
      <c r="B406" s="1">
        <v>32</v>
      </c>
      <c r="C406" s="1" t="s">
        <v>8</v>
      </c>
      <c r="I406" s="1">
        <v>0</v>
      </c>
    </row>
    <row r="407" spans="1:9" x14ac:dyDescent="0.25">
      <c r="A407" s="1" t="s">
        <v>378</v>
      </c>
      <c r="B407" s="1">
        <v>32</v>
      </c>
      <c r="C407" s="1" t="s">
        <v>8</v>
      </c>
      <c r="I407" s="1">
        <v>0</v>
      </c>
    </row>
    <row r="408" spans="1:9" x14ac:dyDescent="0.25">
      <c r="A408" s="1" t="s">
        <v>379</v>
      </c>
      <c r="B408" s="1">
        <v>32</v>
      </c>
      <c r="C408" s="1" t="s">
        <v>8</v>
      </c>
      <c r="I408" s="1">
        <v>0</v>
      </c>
    </row>
    <row r="409" spans="1:9" x14ac:dyDescent="0.25">
      <c r="A409" s="1" t="s">
        <v>380</v>
      </c>
      <c r="B409" s="1">
        <v>32</v>
      </c>
      <c r="C409" s="1" t="s">
        <v>8</v>
      </c>
      <c r="I409" s="1">
        <v>0</v>
      </c>
    </row>
    <row r="410" spans="1:9" x14ac:dyDescent="0.25">
      <c r="A410" s="1" t="s">
        <v>381</v>
      </c>
      <c r="B410" s="1">
        <v>32</v>
      </c>
      <c r="C410" s="1" t="s">
        <v>8</v>
      </c>
      <c r="I410" s="1">
        <v>0</v>
      </c>
    </row>
    <row r="411" spans="1:9" x14ac:dyDescent="0.25">
      <c r="A411" s="1" t="s">
        <v>382</v>
      </c>
      <c r="B411" s="1">
        <v>32</v>
      </c>
      <c r="C411" s="1" t="s">
        <v>8</v>
      </c>
      <c r="I411" s="1">
        <v>0</v>
      </c>
    </row>
    <row r="412" spans="1:9" x14ac:dyDescent="0.25">
      <c r="A412" s="1" t="s">
        <v>383</v>
      </c>
      <c r="B412" s="1">
        <v>32</v>
      </c>
      <c r="C412" s="1" t="s">
        <v>8</v>
      </c>
      <c r="I412" s="1">
        <v>0</v>
      </c>
    </row>
    <row r="413" spans="1:9" x14ac:dyDescent="0.25">
      <c r="A413" s="1" t="s">
        <v>384</v>
      </c>
      <c r="B413" s="1">
        <v>32</v>
      </c>
      <c r="C413" s="1" t="s">
        <v>8</v>
      </c>
      <c r="I413" s="1">
        <v>1</v>
      </c>
    </row>
    <row r="414" spans="1:9" x14ac:dyDescent="0.25">
      <c r="A414" s="1" t="s">
        <v>385</v>
      </c>
      <c r="B414" s="1">
        <v>32</v>
      </c>
      <c r="C414" s="1" t="s">
        <v>8</v>
      </c>
      <c r="I414" s="1">
        <v>1</v>
      </c>
    </row>
    <row r="415" spans="1:9" x14ac:dyDescent="0.25">
      <c r="A415" s="1" t="s">
        <v>386</v>
      </c>
      <c r="B415" s="1">
        <v>32</v>
      </c>
      <c r="C415" s="1" t="s">
        <v>8</v>
      </c>
      <c r="I415" s="1">
        <v>0</v>
      </c>
    </row>
    <row r="416" spans="1:9" x14ac:dyDescent="0.25">
      <c r="A416" s="1" t="s">
        <v>387</v>
      </c>
      <c r="B416" s="1">
        <v>32</v>
      </c>
      <c r="C416" s="1" t="s">
        <v>8</v>
      </c>
      <c r="I416" s="1">
        <v>0</v>
      </c>
    </row>
    <row r="417" spans="1:9" x14ac:dyDescent="0.25">
      <c r="A417" s="1" t="s">
        <v>389</v>
      </c>
      <c r="B417" s="1">
        <v>32</v>
      </c>
      <c r="C417" s="1" t="s">
        <v>8</v>
      </c>
      <c r="I417" s="1">
        <v>0</v>
      </c>
    </row>
    <row r="418" spans="1:9" x14ac:dyDescent="0.25">
      <c r="A418" s="1" t="s">
        <v>390</v>
      </c>
      <c r="B418" s="1">
        <v>32</v>
      </c>
      <c r="C418" s="1" t="s">
        <v>8</v>
      </c>
      <c r="I418" s="1">
        <v>0</v>
      </c>
    </row>
    <row r="419" spans="1:9" x14ac:dyDescent="0.25">
      <c r="A419" s="1" t="s">
        <v>391</v>
      </c>
      <c r="B419" s="1">
        <v>32</v>
      </c>
      <c r="C419" s="1" t="s">
        <v>8</v>
      </c>
      <c r="I419" s="1">
        <v>0</v>
      </c>
    </row>
    <row r="420" spans="1:9" x14ac:dyDescent="0.25">
      <c r="A420" s="1" t="s">
        <v>392</v>
      </c>
      <c r="B420" s="1">
        <v>32</v>
      </c>
      <c r="C420" s="1" t="s">
        <v>8</v>
      </c>
      <c r="I420" s="1">
        <v>0</v>
      </c>
    </row>
    <row r="421" spans="1:9" x14ac:dyDescent="0.25">
      <c r="A421" s="1" t="s">
        <v>393</v>
      </c>
      <c r="B421" s="1">
        <v>32</v>
      </c>
      <c r="C421" s="1" t="s">
        <v>8</v>
      </c>
      <c r="I421" s="1">
        <v>0</v>
      </c>
    </row>
    <row r="422" spans="1:9" x14ac:dyDescent="0.25">
      <c r="A422" s="1" t="s">
        <v>394</v>
      </c>
      <c r="B422" s="1">
        <v>32</v>
      </c>
      <c r="C422" s="1" t="s">
        <v>8</v>
      </c>
      <c r="I422" s="1">
        <v>0</v>
      </c>
    </row>
    <row r="423" spans="1:9" x14ac:dyDescent="0.25">
      <c r="A423" s="1" t="s">
        <v>395</v>
      </c>
      <c r="B423" s="1">
        <v>32</v>
      </c>
      <c r="C423" s="1" t="s">
        <v>8</v>
      </c>
      <c r="I423" s="1">
        <v>0</v>
      </c>
    </row>
    <row r="424" spans="1:9" x14ac:dyDescent="0.25">
      <c r="A424" s="1" t="s">
        <v>396</v>
      </c>
      <c r="B424" s="1">
        <v>32</v>
      </c>
      <c r="C424" s="1" t="s">
        <v>8</v>
      </c>
      <c r="I424" s="1">
        <v>0</v>
      </c>
    </row>
    <row r="425" spans="1:9" x14ac:dyDescent="0.25">
      <c r="A425" s="1" t="s">
        <v>397</v>
      </c>
      <c r="B425" s="1">
        <v>32</v>
      </c>
      <c r="C425" s="1" t="s">
        <v>8</v>
      </c>
      <c r="I425" s="1">
        <v>0</v>
      </c>
    </row>
    <row r="426" spans="1:9" x14ac:dyDescent="0.25">
      <c r="A426" s="1" t="s">
        <v>398</v>
      </c>
      <c r="B426" s="1">
        <v>32</v>
      </c>
      <c r="C426" s="1" t="s">
        <v>8</v>
      </c>
      <c r="I426" s="1">
        <v>0</v>
      </c>
    </row>
    <row r="427" spans="1:9" x14ac:dyDescent="0.25">
      <c r="A427" s="1" t="s">
        <v>399</v>
      </c>
      <c r="B427" s="1">
        <v>32</v>
      </c>
      <c r="C427" s="1" t="s">
        <v>8</v>
      </c>
      <c r="I427" s="1">
        <v>0</v>
      </c>
    </row>
    <row r="428" spans="1:9" x14ac:dyDescent="0.25">
      <c r="A428" s="1" t="s">
        <v>400</v>
      </c>
      <c r="B428" s="1">
        <v>32</v>
      </c>
      <c r="C428" s="1" t="s">
        <v>8</v>
      </c>
      <c r="I428" s="1">
        <v>0</v>
      </c>
    </row>
    <row r="429" spans="1:9" x14ac:dyDescent="0.25">
      <c r="A429" s="1" t="s">
        <v>401</v>
      </c>
      <c r="B429" s="1">
        <v>32</v>
      </c>
      <c r="C429" s="1" t="s">
        <v>8</v>
      </c>
      <c r="I429" s="1">
        <v>0</v>
      </c>
    </row>
    <row r="430" spans="1:9" x14ac:dyDescent="0.25">
      <c r="A430" s="1" t="s">
        <v>402</v>
      </c>
      <c r="B430" s="1">
        <v>32</v>
      </c>
      <c r="C430" s="1" t="s">
        <v>8</v>
      </c>
      <c r="I430" s="1">
        <v>0</v>
      </c>
    </row>
    <row r="431" spans="1:9" x14ac:dyDescent="0.25">
      <c r="A431" s="1" t="s">
        <v>403</v>
      </c>
      <c r="B431" s="1">
        <v>32</v>
      </c>
      <c r="C431" s="1" t="s">
        <v>8</v>
      </c>
      <c r="I431" s="1">
        <v>0</v>
      </c>
    </row>
    <row r="432" spans="1:9" x14ac:dyDescent="0.25">
      <c r="A432" s="1" t="s">
        <v>404</v>
      </c>
      <c r="B432" s="1">
        <v>32</v>
      </c>
      <c r="C432" s="1" t="s">
        <v>8</v>
      </c>
      <c r="I432" s="1">
        <v>0</v>
      </c>
    </row>
    <row r="433" spans="1:9" x14ac:dyDescent="0.25">
      <c r="A433" s="1" t="s">
        <v>405</v>
      </c>
      <c r="B433" s="1">
        <v>32</v>
      </c>
      <c r="C433" s="1" t="s">
        <v>8</v>
      </c>
      <c r="I433" s="1">
        <v>0</v>
      </c>
    </row>
    <row r="434" spans="1:9" x14ac:dyDescent="0.25">
      <c r="A434" s="1" t="s">
        <v>406</v>
      </c>
      <c r="B434" s="1">
        <v>32</v>
      </c>
      <c r="C434" s="1" t="s">
        <v>8</v>
      </c>
      <c r="I434" s="1">
        <v>0</v>
      </c>
    </row>
    <row r="435" spans="1:9" x14ac:dyDescent="0.25">
      <c r="A435" s="1" t="s">
        <v>407</v>
      </c>
      <c r="B435" s="1">
        <v>32</v>
      </c>
      <c r="C435" s="1" t="s">
        <v>8</v>
      </c>
      <c r="I435" s="1">
        <v>0</v>
      </c>
    </row>
    <row r="436" spans="1:9" x14ac:dyDescent="0.25">
      <c r="A436" s="1" t="s">
        <v>408</v>
      </c>
      <c r="B436" s="1">
        <v>32</v>
      </c>
      <c r="C436" s="1" t="s">
        <v>8</v>
      </c>
      <c r="I436" s="1">
        <v>0</v>
      </c>
    </row>
    <row r="437" spans="1:9" x14ac:dyDescent="0.25">
      <c r="A437" s="1" t="s">
        <v>409</v>
      </c>
      <c r="B437" s="1">
        <v>32</v>
      </c>
      <c r="C437" s="1" t="s">
        <v>8</v>
      </c>
      <c r="I437" s="1">
        <v>0</v>
      </c>
    </row>
    <row r="438" spans="1:9" x14ac:dyDescent="0.25">
      <c r="A438" s="1" t="s">
        <v>410</v>
      </c>
      <c r="B438" s="1">
        <v>32</v>
      </c>
      <c r="C438" s="1" t="s">
        <v>8</v>
      </c>
      <c r="I438" s="1">
        <v>0</v>
      </c>
    </row>
    <row r="439" spans="1:9" x14ac:dyDescent="0.25">
      <c r="A439" s="1" t="s">
        <v>412</v>
      </c>
      <c r="B439" s="1">
        <v>32</v>
      </c>
      <c r="C439" s="1" t="s">
        <v>8</v>
      </c>
      <c r="I439" s="1">
        <v>0</v>
      </c>
    </row>
    <row r="440" spans="1:9" x14ac:dyDescent="0.25">
      <c r="A440" s="1" t="s">
        <v>413</v>
      </c>
      <c r="B440" s="1">
        <v>32</v>
      </c>
      <c r="C440" s="1" t="s">
        <v>8</v>
      </c>
      <c r="I440" s="1">
        <v>0</v>
      </c>
    </row>
    <row r="441" spans="1:9" x14ac:dyDescent="0.25">
      <c r="A441" s="1" t="s">
        <v>414</v>
      </c>
      <c r="B441" s="1">
        <v>32</v>
      </c>
      <c r="C441" s="1" t="s">
        <v>8</v>
      </c>
      <c r="I441" s="1">
        <v>0</v>
      </c>
    </row>
    <row r="442" spans="1:9" x14ac:dyDescent="0.25">
      <c r="A442" s="1" t="s">
        <v>415</v>
      </c>
      <c r="B442" s="1">
        <v>32</v>
      </c>
      <c r="C442" s="1" t="s">
        <v>8</v>
      </c>
      <c r="I442" s="1">
        <v>0</v>
      </c>
    </row>
    <row r="443" spans="1:9" x14ac:dyDescent="0.25">
      <c r="A443" s="1" t="s">
        <v>416</v>
      </c>
      <c r="B443" s="1">
        <v>32</v>
      </c>
      <c r="C443" s="1" t="s">
        <v>8</v>
      </c>
      <c r="I443" s="1">
        <v>0</v>
      </c>
    </row>
    <row r="444" spans="1:9" x14ac:dyDescent="0.25">
      <c r="A444" s="1" t="s">
        <v>417</v>
      </c>
      <c r="B444" s="1">
        <v>32</v>
      </c>
      <c r="C444" s="1" t="s">
        <v>8</v>
      </c>
      <c r="I444" s="1">
        <v>0</v>
      </c>
    </row>
    <row r="445" spans="1:9" x14ac:dyDescent="0.25">
      <c r="A445" s="1" t="s">
        <v>418</v>
      </c>
      <c r="B445" s="1">
        <v>32</v>
      </c>
      <c r="C445" s="1" t="s">
        <v>8</v>
      </c>
      <c r="I445" s="1">
        <v>0</v>
      </c>
    </row>
    <row r="446" spans="1:9" x14ac:dyDescent="0.25">
      <c r="A446" s="1" t="s">
        <v>419</v>
      </c>
      <c r="B446" s="1">
        <v>32</v>
      </c>
      <c r="C446" s="1" t="s">
        <v>8</v>
      </c>
      <c r="I446" s="1">
        <v>0</v>
      </c>
    </row>
    <row r="447" spans="1:9" x14ac:dyDescent="0.25">
      <c r="A447" s="1" t="s">
        <v>420</v>
      </c>
      <c r="B447" s="1">
        <v>32</v>
      </c>
      <c r="C447" s="1" t="s">
        <v>8</v>
      </c>
      <c r="I447" s="1">
        <v>0</v>
      </c>
    </row>
    <row r="448" spans="1:9" x14ac:dyDescent="0.25">
      <c r="A448" s="1" t="s">
        <v>421</v>
      </c>
      <c r="B448" s="1">
        <v>32</v>
      </c>
      <c r="C448" s="1" t="s">
        <v>8</v>
      </c>
      <c r="I448" s="1">
        <v>0</v>
      </c>
    </row>
    <row r="449" spans="1:9" x14ac:dyDescent="0.25">
      <c r="A449" s="1" t="s">
        <v>422</v>
      </c>
      <c r="B449" s="1">
        <v>32</v>
      </c>
      <c r="C449" s="1" t="s">
        <v>8</v>
      </c>
      <c r="I449" s="1">
        <v>0</v>
      </c>
    </row>
    <row r="450" spans="1:9" x14ac:dyDescent="0.25">
      <c r="A450" s="1" t="s">
        <v>423</v>
      </c>
      <c r="B450" s="1">
        <v>32</v>
      </c>
      <c r="C450" s="1" t="s">
        <v>8</v>
      </c>
      <c r="I450" s="1">
        <v>0</v>
      </c>
    </row>
    <row r="451" spans="1:9" x14ac:dyDescent="0.25">
      <c r="A451" s="1" t="s">
        <v>424</v>
      </c>
      <c r="B451" s="1">
        <v>32</v>
      </c>
      <c r="C451" s="1" t="s">
        <v>8</v>
      </c>
      <c r="I451" s="1">
        <v>0</v>
      </c>
    </row>
    <row r="452" spans="1:9" x14ac:dyDescent="0.25">
      <c r="A452" s="1" t="s">
        <v>425</v>
      </c>
      <c r="B452" s="1">
        <v>32</v>
      </c>
      <c r="C452" s="1" t="s">
        <v>8</v>
      </c>
      <c r="I452" s="1">
        <v>0</v>
      </c>
    </row>
    <row r="453" spans="1:9" x14ac:dyDescent="0.25">
      <c r="A453" s="1" t="s">
        <v>426</v>
      </c>
      <c r="B453" s="1">
        <v>32</v>
      </c>
      <c r="C453" s="1" t="s">
        <v>8</v>
      </c>
      <c r="I453" s="1">
        <v>0</v>
      </c>
    </row>
    <row r="454" spans="1:9" x14ac:dyDescent="0.25">
      <c r="A454" s="1" t="s">
        <v>427</v>
      </c>
      <c r="B454" s="1">
        <v>32</v>
      </c>
      <c r="C454" s="1" t="s">
        <v>8</v>
      </c>
      <c r="I454" s="1">
        <v>0</v>
      </c>
    </row>
    <row r="455" spans="1:9" x14ac:dyDescent="0.25">
      <c r="A455" s="1" t="s">
        <v>428</v>
      </c>
      <c r="B455" s="1">
        <v>32</v>
      </c>
      <c r="C455" s="1" t="s">
        <v>8</v>
      </c>
      <c r="I455" s="1">
        <v>0</v>
      </c>
    </row>
    <row r="456" spans="1:9" x14ac:dyDescent="0.25">
      <c r="A456" s="1" t="s">
        <v>429</v>
      </c>
      <c r="B456" s="1">
        <v>32</v>
      </c>
      <c r="C456" s="1" t="s">
        <v>8</v>
      </c>
      <c r="I456" s="1">
        <v>0</v>
      </c>
    </row>
    <row r="457" spans="1:9" x14ac:dyDescent="0.25">
      <c r="A457" s="1" t="s">
        <v>430</v>
      </c>
      <c r="B457" s="1">
        <v>32</v>
      </c>
      <c r="C457" s="1" t="s">
        <v>8</v>
      </c>
      <c r="I457" s="1">
        <v>0</v>
      </c>
    </row>
    <row r="458" spans="1:9" x14ac:dyDescent="0.25">
      <c r="A458" s="1" t="s">
        <v>431</v>
      </c>
      <c r="B458" s="1">
        <v>32</v>
      </c>
      <c r="C458" s="1" t="s">
        <v>8</v>
      </c>
      <c r="I458" s="1">
        <v>0</v>
      </c>
    </row>
    <row r="459" spans="1:9" x14ac:dyDescent="0.25">
      <c r="A459" s="1" t="s">
        <v>432</v>
      </c>
      <c r="B459" s="1">
        <v>32</v>
      </c>
      <c r="C459" s="1" t="s">
        <v>8</v>
      </c>
      <c r="I459" s="1">
        <v>0</v>
      </c>
    </row>
    <row r="460" spans="1:9" x14ac:dyDescent="0.25">
      <c r="A460" s="1" t="s">
        <v>433</v>
      </c>
      <c r="B460" s="1">
        <v>32</v>
      </c>
      <c r="C460" s="1" t="s">
        <v>8</v>
      </c>
      <c r="I460" s="1">
        <v>0</v>
      </c>
    </row>
    <row r="461" spans="1:9" x14ac:dyDescent="0.25">
      <c r="A461" s="1" t="s">
        <v>434</v>
      </c>
      <c r="B461" s="1">
        <v>32</v>
      </c>
      <c r="C461" s="1" t="s">
        <v>8</v>
      </c>
      <c r="I461" s="1">
        <v>0</v>
      </c>
    </row>
    <row r="462" spans="1:9" x14ac:dyDescent="0.25">
      <c r="A462" s="1" t="s">
        <v>435</v>
      </c>
      <c r="B462" s="1">
        <v>32</v>
      </c>
      <c r="C462" s="1" t="s">
        <v>8</v>
      </c>
      <c r="I462" s="1">
        <v>0</v>
      </c>
    </row>
    <row r="463" spans="1:9" x14ac:dyDescent="0.25">
      <c r="A463" s="1" t="s">
        <v>436</v>
      </c>
      <c r="B463" s="1">
        <v>32</v>
      </c>
      <c r="C463" s="1" t="s">
        <v>8</v>
      </c>
      <c r="I463" s="1">
        <v>0</v>
      </c>
    </row>
    <row r="464" spans="1:9" x14ac:dyDescent="0.25">
      <c r="A464" s="1" t="s">
        <v>437</v>
      </c>
      <c r="B464" s="1">
        <v>32</v>
      </c>
      <c r="C464" s="1" t="s">
        <v>8</v>
      </c>
      <c r="I464" s="1">
        <v>0</v>
      </c>
    </row>
    <row r="465" spans="1:9" x14ac:dyDescent="0.25">
      <c r="A465" s="1" t="s">
        <v>438</v>
      </c>
      <c r="B465" s="1">
        <v>32</v>
      </c>
      <c r="C465" s="1" t="s">
        <v>8</v>
      </c>
      <c r="I465" s="1">
        <v>0</v>
      </c>
    </row>
    <row r="466" spans="1:9" x14ac:dyDescent="0.25">
      <c r="A466" s="1" t="s">
        <v>439</v>
      </c>
      <c r="B466" s="1">
        <v>32</v>
      </c>
      <c r="C466" s="1" t="s">
        <v>8</v>
      </c>
      <c r="I466" s="1">
        <v>0</v>
      </c>
    </row>
    <row r="467" spans="1:9" x14ac:dyDescent="0.25">
      <c r="A467" s="1" t="s">
        <v>440</v>
      </c>
      <c r="B467" s="1">
        <v>32</v>
      </c>
      <c r="C467" s="1" t="s">
        <v>8</v>
      </c>
      <c r="I467" s="1">
        <v>0</v>
      </c>
    </row>
    <row r="468" spans="1:9" x14ac:dyDescent="0.25">
      <c r="A468" s="1" t="s">
        <v>441</v>
      </c>
      <c r="B468" s="1">
        <v>32</v>
      </c>
      <c r="C468" s="1" t="s">
        <v>8</v>
      </c>
      <c r="I468" s="1">
        <v>0</v>
      </c>
    </row>
    <row r="469" spans="1:9" x14ac:dyDescent="0.25">
      <c r="A469" s="1" t="s">
        <v>442</v>
      </c>
      <c r="B469" s="1">
        <v>32</v>
      </c>
      <c r="C469" s="1" t="s">
        <v>8</v>
      </c>
      <c r="I469" s="1">
        <v>0</v>
      </c>
    </row>
    <row r="470" spans="1:9" x14ac:dyDescent="0.25">
      <c r="A470" s="1" t="s">
        <v>443</v>
      </c>
      <c r="B470" s="1">
        <v>32</v>
      </c>
      <c r="C470" s="1" t="s">
        <v>8</v>
      </c>
      <c r="I470" s="1">
        <v>0</v>
      </c>
    </row>
    <row r="471" spans="1:9" x14ac:dyDescent="0.25">
      <c r="A471" s="1" t="s">
        <v>444</v>
      </c>
      <c r="B471" s="1">
        <v>32</v>
      </c>
      <c r="C471" s="1" t="s">
        <v>8</v>
      </c>
      <c r="I471" s="1">
        <v>0</v>
      </c>
    </row>
    <row r="472" spans="1:9" x14ac:dyDescent="0.25">
      <c r="A472" s="1" t="s">
        <v>445</v>
      </c>
      <c r="B472" s="1">
        <v>32</v>
      </c>
      <c r="C472" s="1" t="s">
        <v>8</v>
      </c>
      <c r="I472" s="1">
        <v>0</v>
      </c>
    </row>
    <row r="473" spans="1:9" x14ac:dyDescent="0.25">
      <c r="A473" s="1" t="s">
        <v>446</v>
      </c>
      <c r="B473" s="1">
        <v>32</v>
      </c>
      <c r="C473" s="1" t="s">
        <v>8</v>
      </c>
      <c r="I473" s="1">
        <v>0</v>
      </c>
    </row>
    <row r="474" spans="1:9" x14ac:dyDescent="0.25">
      <c r="A474" s="1" t="s">
        <v>447</v>
      </c>
      <c r="B474" s="1">
        <v>32</v>
      </c>
      <c r="C474" s="1" t="s">
        <v>8</v>
      </c>
      <c r="I474" s="1">
        <v>0</v>
      </c>
    </row>
    <row r="475" spans="1:9" x14ac:dyDescent="0.25">
      <c r="A475" s="1" t="s">
        <v>448</v>
      </c>
      <c r="B475" s="1">
        <v>32</v>
      </c>
      <c r="C475" s="1" t="s">
        <v>8</v>
      </c>
      <c r="I475" s="1">
        <v>0</v>
      </c>
    </row>
    <row r="476" spans="1:9" x14ac:dyDescent="0.25">
      <c r="A476" s="1" t="s">
        <v>449</v>
      </c>
      <c r="B476" s="1">
        <v>32</v>
      </c>
      <c r="C476" s="1" t="s">
        <v>8</v>
      </c>
      <c r="I476" s="1">
        <v>0</v>
      </c>
    </row>
    <row r="477" spans="1:9" x14ac:dyDescent="0.25">
      <c r="A477" s="1" t="s">
        <v>450</v>
      </c>
      <c r="B477" s="1">
        <v>32</v>
      </c>
      <c r="C477" s="1" t="s">
        <v>8</v>
      </c>
      <c r="I477" s="1">
        <v>0</v>
      </c>
    </row>
    <row r="478" spans="1:9" x14ac:dyDescent="0.25">
      <c r="A478" s="1" t="s">
        <v>451</v>
      </c>
      <c r="B478" s="1">
        <v>32</v>
      </c>
      <c r="C478" s="1" t="s">
        <v>8</v>
      </c>
      <c r="I478" s="1">
        <v>0</v>
      </c>
    </row>
    <row r="479" spans="1:9" x14ac:dyDescent="0.25">
      <c r="A479" s="1" t="s">
        <v>452</v>
      </c>
      <c r="B479" s="1">
        <v>32</v>
      </c>
      <c r="C479" s="1" t="s">
        <v>8</v>
      </c>
      <c r="I479" s="1">
        <v>0</v>
      </c>
    </row>
    <row r="480" spans="1:9" x14ac:dyDescent="0.25">
      <c r="A480" s="1" t="s">
        <v>453</v>
      </c>
      <c r="B480" s="1">
        <v>32</v>
      </c>
      <c r="C480" s="1" t="s">
        <v>8</v>
      </c>
      <c r="I480" s="1">
        <v>0</v>
      </c>
    </row>
    <row r="481" spans="1:9" x14ac:dyDescent="0.25">
      <c r="A481" s="1" t="s">
        <v>454</v>
      </c>
      <c r="B481" s="1">
        <v>32</v>
      </c>
      <c r="C481" s="1" t="s">
        <v>8</v>
      </c>
      <c r="I481" s="1">
        <v>0</v>
      </c>
    </row>
    <row r="482" spans="1:9" x14ac:dyDescent="0.25">
      <c r="A482" s="1" t="s">
        <v>456</v>
      </c>
      <c r="B482" s="1">
        <v>32</v>
      </c>
      <c r="C482" s="1" t="s">
        <v>8</v>
      </c>
      <c r="I482" s="1">
        <v>0</v>
      </c>
    </row>
    <row r="483" spans="1:9" x14ac:dyDescent="0.25">
      <c r="A483" s="1" t="s">
        <v>458</v>
      </c>
      <c r="B483" s="1">
        <v>32</v>
      </c>
      <c r="C483" s="1" t="s">
        <v>8</v>
      </c>
      <c r="I483" s="1">
        <v>0</v>
      </c>
    </row>
    <row r="484" spans="1:9" x14ac:dyDescent="0.25">
      <c r="A484" s="1" t="s">
        <v>459</v>
      </c>
      <c r="B484" s="1">
        <v>32</v>
      </c>
      <c r="C484" s="1" t="s">
        <v>8</v>
      </c>
      <c r="I484" s="1">
        <v>0</v>
      </c>
    </row>
    <row r="485" spans="1:9" x14ac:dyDescent="0.25">
      <c r="A485" s="1" t="s">
        <v>460</v>
      </c>
      <c r="B485" s="1">
        <v>32</v>
      </c>
      <c r="C485" s="1" t="s">
        <v>8</v>
      </c>
      <c r="I485" s="1">
        <v>0</v>
      </c>
    </row>
    <row r="486" spans="1:9" x14ac:dyDescent="0.25">
      <c r="A486" s="1" t="s">
        <v>461</v>
      </c>
      <c r="B486" s="1">
        <v>32</v>
      </c>
      <c r="C486" s="1" t="s">
        <v>8</v>
      </c>
      <c r="I486" s="1">
        <v>0</v>
      </c>
    </row>
    <row r="487" spans="1:9" x14ac:dyDescent="0.25">
      <c r="A487" s="1" t="s">
        <v>462</v>
      </c>
      <c r="B487" s="1">
        <v>32</v>
      </c>
      <c r="C487" s="1" t="s">
        <v>8</v>
      </c>
      <c r="I487" s="1">
        <v>0</v>
      </c>
    </row>
    <row r="488" spans="1:9" x14ac:dyDescent="0.25">
      <c r="A488" s="1" t="s">
        <v>463</v>
      </c>
      <c r="B488" s="1">
        <v>32</v>
      </c>
      <c r="C488" s="1" t="s">
        <v>8</v>
      </c>
      <c r="I488" s="1">
        <v>0</v>
      </c>
    </row>
    <row r="489" spans="1:9" x14ac:dyDescent="0.25">
      <c r="A489" s="1" t="s">
        <v>464</v>
      </c>
      <c r="B489" s="1">
        <v>32</v>
      </c>
      <c r="C489" s="1" t="s">
        <v>8</v>
      </c>
      <c r="I489" s="1">
        <v>0</v>
      </c>
    </row>
    <row r="490" spans="1:9" x14ac:dyDescent="0.25">
      <c r="A490" s="1" t="s">
        <v>465</v>
      </c>
      <c r="B490" s="1">
        <v>32</v>
      </c>
      <c r="C490" s="1" t="s">
        <v>8</v>
      </c>
      <c r="I490" s="1">
        <v>0</v>
      </c>
    </row>
    <row r="491" spans="1:9" x14ac:dyDescent="0.25">
      <c r="A491" s="1" t="s">
        <v>466</v>
      </c>
      <c r="B491" s="1">
        <v>32</v>
      </c>
      <c r="C491" s="1" t="s">
        <v>8</v>
      </c>
      <c r="I491" s="1">
        <v>0</v>
      </c>
    </row>
    <row r="492" spans="1:9" x14ac:dyDescent="0.25">
      <c r="A492" s="1" t="s">
        <v>467</v>
      </c>
      <c r="B492" s="1">
        <v>32</v>
      </c>
      <c r="C492" s="1" t="s">
        <v>8</v>
      </c>
      <c r="I492" s="1">
        <v>0</v>
      </c>
    </row>
    <row r="493" spans="1:9" x14ac:dyDescent="0.25">
      <c r="A493" s="1" t="s">
        <v>468</v>
      </c>
      <c r="B493" s="1">
        <v>32</v>
      </c>
      <c r="C493" s="1" t="s">
        <v>8</v>
      </c>
      <c r="I493" s="1">
        <v>0</v>
      </c>
    </row>
    <row r="494" spans="1:9" x14ac:dyDescent="0.25">
      <c r="A494" s="1" t="s">
        <v>469</v>
      </c>
      <c r="B494" s="1">
        <v>32</v>
      </c>
      <c r="C494" s="1" t="s">
        <v>8</v>
      </c>
      <c r="I494" s="1">
        <v>0</v>
      </c>
    </row>
    <row r="495" spans="1:9" x14ac:dyDescent="0.25">
      <c r="A495" s="1" t="s">
        <v>470</v>
      </c>
      <c r="B495" s="1">
        <v>32</v>
      </c>
      <c r="C495" s="1" t="s">
        <v>8</v>
      </c>
      <c r="I495" s="1">
        <v>0</v>
      </c>
    </row>
    <row r="496" spans="1:9" x14ac:dyDescent="0.25">
      <c r="A496" s="1" t="s">
        <v>471</v>
      </c>
      <c r="B496" s="1">
        <v>32</v>
      </c>
      <c r="C496" s="1" t="s">
        <v>8</v>
      </c>
      <c r="I496" s="1">
        <v>0</v>
      </c>
    </row>
    <row r="497" spans="1:9" x14ac:dyDescent="0.25">
      <c r="A497" s="1" t="s">
        <v>472</v>
      </c>
      <c r="B497" s="1">
        <v>32</v>
      </c>
      <c r="C497" s="1" t="s">
        <v>8</v>
      </c>
      <c r="I497" s="1">
        <v>0</v>
      </c>
    </row>
    <row r="498" spans="1:9" x14ac:dyDescent="0.25">
      <c r="A498" s="1" t="s">
        <v>473</v>
      </c>
      <c r="B498" s="1">
        <v>32</v>
      </c>
      <c r="C498" s="1" t="s">
        <v>8</v>
      </c>
      <c r="I498" s="1">
        <v>0</v>
      </c>
    </row>
    <row r="499" spans="1:9" x14ac:dyDescent="0.25">
      <c r="A499" s="1" t="s">
        <v>474</v>
      </c>
      <c r="B499" s="1">
        <v>32</v>
      </c>
      <c r="C499" s="1" t="s">
        <v>8</v>
      </c>
      <c r="I499" s="1">
        <v>0</v>
      </c>
    </row>
    <row r="500" spans="1:9" x14ac:dyDescent="0.25">
      <c r="A500" s="1" t="s">
        <v>475</v>
      </c>
      <c r="B500" s="1">
        <v>32</v>
      </c>
      <c r="C500" s="1" t="s">
        <v>8</v>
      </c>
      <c r="I500" s="1">
        <v>0</v>
      </c>
    </row>
    <row r="501" spans="1:9" x14ac:dyDescent="0.25">
      <c r="A501" s="1" t="s">
        <v>476</v>
      </c>
      <c r="B501" s="1">
        <v>32</v>
      </c>
      <c r="C501" s="1" t="s">
        <v>8</v>
      </c>
      <c r="I501" s="1">
        <v>0</v>
      </c>
    </row>
    <row r="502" spans="1:9" x14ac:dyDescent="0.25">
      <c r="A502" s="1" t="s">
        <v>477</v>
      </c>
      <c r="B502" s="1">
        <v>32</v>
      </c>
      <c r="C502" s="1" t="s">
        <v>8</v>
      </c>
      <c r="I502" s="1">
        <v>0</v>
      </c>
    </row>
    <row r="503" spans="1:9" x14ac:dyDescent="0.25">
      <c r="A503" s="1" t="s">
        <v>478</v>
      </c>
      <c r="B503" s="1">
        <v>32</v>
      </c>
      <c r="C503" s="1" t="s">
        <v>8</v>
      </c>
      <c r="I503" s="1">
        <v>0</v>
      </c>
    </row>
    <row r="504" spans="1:9" x14ac:dyDescent="0.25">
      <c r="A504" s="1" t="s">
        <v>479</v>
      </c>
      <c r="B504" s="1">
        <v>32</v>
      </c>
      <c r="C504" s="1" t="s">
        <v>8</v>
      </c>
      <c r="I504" s="1">
        <v>0</v>
      </c>
    </row>
    <row r="505" spans="1:9" x14ac:dyDescent="0.25">
      <c r="A505" s="1" t="s">
        <v>480</v>
      </c>
      <c r="B505" s="1">
        <v>32</v>
      </c>
      <c r="C505" s="1" t="s">
        <v>8</v>
      </c>
      <c r="I505" s="1">
        <v>0</v>
      </c>
    </row>
    <row r="506" spans="1:9" x14ac:dyDescent="0.25">
      <c r="A506" s="1" t="s">
        <v>481</v>
      </c>
      <c r="B506" s="1">
        <v>32</v>
      </c>
      <c r="C506" s="1" t="s">
        <v>8</v>
      </c>
      <c r="I506" s="1">
        <v>0</v>
      </c>
    </row>
    <row r="507" spans="1:9" x14ac:dyDescent="0.25">
      <c r="A507" s="1" t="s">
        <v>482</v>
      </c>
      <c r="B507" s="1">
        <v>32</v>
      </c>
      <c r="C507" s="1" t="s">
        <v>8</v>
      </c>
      <c r="I507" s="1">
        <v>0</v>
      </c>
    </row>
    <row r="508" spans="1:9" x14ac:dyDescent="0.25">
      <c r="A508" s="1" t="s">
        <v>483</v>
      </c>
      <c r="B508" s="1">
        <v>32</v>
      </c>
      <c r="C508" s="1" t="s">
        <v>8</v>
      </c>
      <c r="I508" s="1">
        <v>0</v>
      </c>
    </row>
    <row r="509" spans="1:9" x14ac:dyDescent="0.25">
      <c r="A509" s="1" t="s">
        <v>484</v>
      </c>
      <c r="B509" s="1">
        <v>32</v>
      </c>
      <c r="C509" s="1" t="s">
        <v>8</v>
      </c>
      <c r="I509" s="1">
        <v>0</v>
      </c>
    </row>
    <row r="510" spans="1:9" x14ac:dyDescent="0.25">
      <c r="A510" s="1" t="s">
        <v>485</v>
      </c>
      <c r="B510" s="1">
        <v>32</v>
      </c>
      <c r="C510" s="1" t="s">
        <v>8</v>
      </c>
      <c r="I510" s="1">
        <v>0</v>
      </c>
    </row>
    <row r="511" spans="1:9" x14ac:dyDescent="0.25">
      <c r="A511" s="1" t="s">
        <v>486</v>
      </c>
      <c r="B511" s="1">
        <v>32</v>
      </c>
      <c r="C511" s="1" t="s">
        <v>8</v>
      </c>
      <c r="I511" s="1">
        <v>0</v>
      </c>
    </row>
    <row r="512" spans="1:9" x14ac:dyDescent="0.25">
      <c r="A512" s="1" t="s">
        <v>487</v>
      </c>
      <c r="B512" s="1">
        <v>32</v>
      </c>
      <c r="C512" s="1" t="s">
        <v>8</v>
      </c>
      <c r="I512" s="1">
        <v>0</v>
      </c>
    </row>
    <row r="513" spans="1:9" x14ac:dyDescent="0.25">
      <c r="A513" s="1" t="s">
        <v>488</v>
      </c>
      <c r="B513" s="1">
        <v>32</v>
      </c>
      <c r="C513" s="1" t="s">
        <v>8</v>
      </c>
      <c r="I513" s="1">
        <v>0</v>
      </c>
    </row>
    <row r="514" spans="1:9" x14ac:dyDescent="0.25">
      <c r="A514" s="1" t="s">
        <v>489</v>
      </c>
      <c r="B514" s="1">
        <v>32</v>
      </c>
      <c r="C514" s="1" t="s">
        <v>8</v>
      </c>
      <c r="I514" s="1">
        <v>0</v>
      </c>
    </row>
    <row r="515" spans="1:9" x14ac:dyDescent="0.25">
      <c r="A515" s="1" t="s">
        <v>490</v>
      </c>
      <c r="B515" s="1">
        <v>32</v>
      </c>
      <c r="C515" s="1" t="s">
        <v>8</v>
      </c>
      <c r="I515" s="1">
        <v>0</v>
      </c>
    </row>
    <row r="516" spans="1:9" x14ac:dyDescent="0.25">
      <c r="A516" s="1" t="s">
        <v>491</v>
      </c>
      <c r="B516" s="1">
        <v>32</v>
      </c>
      <c r="C516" s="1" t="s">
        <v>8</v>
      </c>
      <c r="I516" s="1">
        <v>0</v>
      </c>
    </row>
    <row r="517" spans="1:9" x14ac:dyDescent="0.25">
      <c r="A517" s="1" t="s">
        <v>492</v>
      </c>
      <c r="B517" s="1">
        <v>32</v>
      </c>
      <c r="C517" s="1" t="s">
        <v>8</v>
      </c>
      <c r="I517" s="1">
        <v>0</v>
      </c>
    </row>
    <row r="518" spans="1:9" x14ac:dyDescent="0.25">
      <c r="A518" s="1" t="s">
        <v>493</v>
      </c>
      <c r="B518" s="1">
        <v>32</v>
      </c>
      <c r="C518" s="1" t="s">
        <v>8</v>
      </c>
      <c r="I518" s="1">
        <v>0</v>
      </c>
    </row>
    <row r="519" spans="1:9" x14ac:dyDescent="0.25">
      <c r="A519" s="1" t="s">
        <v>494</v>
      </c>
      <c r="B519" s="1">
        <v>32</v>
      </c>
      <c r="C519" s="1" t="s">
        <v>8</v>
      </c>
      <c r="I519" s="1">
        <v>0</v>
      </c>
    </row>
    <row r="520" spans="1:9" x14ac:dyDescent="0.25">
      <c r="A520" s="1" t="s">
        <v>495</v>
      </c>
      <c r="B520" s="1">
        <v>32</v>
      </c>
      <c r="C520" s="1" t="s">
        <v>8</v>
      </c>
      <c r="I520" s="1">
        <v>0</v>
      </c>
    </row>
    <row r="521" spans="1:9" x14ac:dyDescent="0.25">
      <c r="A521" s="1" t="s">
        <v>496</v>
      </c>
      <c r="B521" s="1">
        <v>32</v>
      </c>
      <c r="C521" s="1" t="s">
        <v>8</v>
      </c>
      <c r="I521" s="1">
        <v>0</v>
      </c>
    </row>
    <row r="522" spans="1:9" x14ac:dyDescent="0.25">
      <c r="A522" s="1" t="s">
        <v>497</v>
      </c>
      <c r="B522" s="1">
        <v>32</v>
      </c>
      <c r="C522" s="1" t="s">
        <v>8</v>
      </c>
      <c r="I522" s="1">
        <v>0</v>
      </c>
    </row>
    <row r="523" spans="1:9" x14ac:dyDescent="0.25">
      <c r="A523" s="1" t="s">
        <v>498</v>
      </c>
      <c r="B523" s="1">
        <v>32</v>
      </c>
      <c r="C523" s="1" t="s">
        <v>8</v>
      </c>
      <c r="I523" s="1">
        <v>0</v>
      </c>
    </row>
    <row r="524" spans="1:9" x14ac:dyDescent="0.25">
      <c r="A524" s="1" t="s">
        <v>499</v>
      </c>
      <c r="B524" s="1">
        <v>32</v>
      </c>
      <c r="C524" s="1" t="s">
        <v>8</v>
      </c>
      <c r="I524" s="1">
        <v>0</v>
      </c>
    </row>
    <row r="525" spans="1:9" x14ac:dyDescent="0.25">
      <c r="A525" s="1" t="s">
        <v>500</v>
      </c>
      <c r="B525" s="1">
        <v>32</v>
      </c>
      <c r="C525" s="1" t="s">
        <v>8</v>
      </c>
      <c r="I525" s="1">
        <v>0</v>
      </c>
    </row>
    <row r="526" spans="1:9" x14ac:dyDescent="0.25">
      <c r="A526" s="1" t="s">
        <v>501</v>
      </c>
      <c r="B526" s="1">
        <v>32</v>
      </c>
      <c r="C526" s="1" t="s">
        <v>8</v>
      </c>
      <c r="I526" s="1">
        <v>0</v>
      </c>
    </row>
    <row r="527" spans="1:9" x14ac:dyDescent="0.25">
      <c r="A527" s="1" t="s">
        <v>502</v>
      </c>
      <c r="B527" s="1">
        <v>32</v>
      </c>
      <c r="C527" s="1" t="s">
        <v>8</v>
      </c>
      <c r="I527" s="1">
        <v>0</v>
      </c>
    </row>
    <row r="528" spans="1:9" x14ac:dyDescent="0.25">
      <c r="A528" s="1" t="s">
        <v>503</v>
      </c>
      <c r="B528" s="1">
        <v>32</v>
      </c>
      <c r="C528" s="1" t="s">
        <v>8</v>
      </c>
      <c r="I528" s="1">
        <v>0</v>
      </c>
    </row>
    <row r="529" spans="1:9" x14ac:dyDescent="0.25">
      <c r="A529" s="1" t="s">
        <v>504</v>
      </c>
      <c r="B529" s="1">
        <v>32</v>
      </c>
      <c r="C529" s="1" t="s">
        <v>8</v>
      </c>
      <c r="I529" s="1">
        <v>0</v>
      </c>
    </row>
    <row r="530" spans="1:9" x14ac:dyDescent="0.25">
      <c r="A530" s="1" t="s">
        <v>505</v>
      </c>
      <c r="B530" s="1">
        <v>32</v>
      </c>
      <c r="C530" s="1" t="s">
        <v>8</v>
      </c>
      <c r="I530" s="1">
        <v>0</v>
      </c>
    </row>
    <row r="531" spans="1:9" x14ac:dyDescent="0.25">
      <c r="A531" s="1" t="s">
        <v>506</v>
      </c>
      <c r="B531" s="1">
        <v>32</v>
      </c>
      <c r="C531" s="1" t="s">
        <v>8</v>
      </c>
      <c r="I531" s="1">
        <v>0</v>
      </c>
    </row>
    <row r="532" spans="1:9" x14ac:dyDescent="0.25">
      <c r="A532" s="1" t="s">
        <v>507</v>
      </c>
      <c r="B532" s="1">
        <v>32</v>
      </c>
      <c r="C532" s="1" t="s">
        <v>8</v>
      </c>
      <c r="I532" s="1">
        <v>0</v>
      </c>
    </row>
    <row r="533" spans="1:9" x14ac:dyDescent="0.25">
      <c r="A533" s="1" t="s">
        <v>508</v>
      </c>
      <c r="B533" s="1">
        <v>32</v>
      </c>
      <c r="C533" s="1" t="s">
        <v>8</v>
      </c>
      <c r="I533" s="1">
        <v>0</v>
      </c>
    </row>
    <row r="534" spans="1:9" x14ac:dyDescent="0.25">
      <c r="A534" s="1" t="s">
        <v>509</v>
      </c>
      <c r="B534" s="1">
        <v>32</v>
      </c>
      <c r="C534" s="1" t="s">
        <v>8</v>
      </c>
      <c r="I534" s="1">
        <v>0</v>
      </c>
    </row>
    <row r="535" spans="1:9" x14ac:dyDescent="0.25">
      <c r="A535" s="1" t="s">
        <v>510</v>
      </c>
      <c r="B535" s="1">
        <v>32</v>
      </c>
      <c r="C535" s="1" t="s">
        <v>8</v>
      </c>
      <c r="I535" s="1">
        <v>0</v>
      </c>
    </row>
    <row r="536" spans="1:9" x14ac:dyDescent="0.25">
      <c r="A536" s="1" t="s">
        <v>511</v>
      </c>
      <c r="B536" s="1">
        <v>32</v>
      </c>
      <c r="C536" s="1" t="s">
        <v>8</v>
      </c>
      <c r="I536" s="1">
        <v>0</v>
      </c>
    </row>
    <row r="537" spans="1:9" x14ac:dyDescent="0.25">
      <c r="A537" s="1" t="s">
        <v>512</v>
      </c>
      <c r="B537" s="1">
        <v>32</v>
      </c>
      <c r="C537" s="1" t="s">
        <v>8</v>
      </c>
      <c r="I537" s="1">
        <v>0</v>
      </c>
    </row>
    <row r="538" spans="1:9" x14ac:dyDescent="0.25">
      <c r="A538" s="1" t="s">
        <v>513</v>
      </c>
      <c r="B538" s="1">
        <v>32</v>
      </c>
      <c r="C538" s="1" t="s">
        <v>8</v>
      </c>
      <c r="I538" s="1">
        <v>0</v>
      </c>
    </row>
    <row r="539" spans="1:9" x14ac:dyDescent="0.25">
      <c r="A539" s="1" t="s">
        <v>514</v>
      </c>
      <c r="B539" s="1">
        <v>32</v>
      </c>
      <c r="C539" s="1" t="s">
        <v>8</v>
      </c>
      <c r="I539" s="1">
        <v>0</v>
      </c>
    </row>
    <row r="540" spans="1:9" x14ac:dyDescent="0.25">
      <c r="A540" s="1" t="s">
        <v>515</v>
      </c>
      <c r="B540" s="1">
        <v>32</v>
      </c>
      <c r="C540" s="1" t="s">
        <v>8</v>
      </c>
      <c r="I540" s="1">
        <v>0</v>
      </c>
    </row>
    <row r="541" spans="1:9" x14ac:dyDescent="0.25">
      <c r="A541" s="1" t="s">
        <v>516</v>
      </c>
      <c r="B541" s="1">
        <v>32</v>
      </c>
      <c r="C541" s="1" t="s">
        <v>8</v>
      </c>
      <c r="I541" s="1">
        <v>0</v>
      </c>
    </row>
    <row r="542" spans="1:9" x14ac:dyDescent="0.25">
      <c r="A542" s="1" t="s">
        <v>517</v>
      </c>
      <c r="B542" s="1">
        <v>32</v>
      </c>
      <c r="C542" s="1" t="s">
        <v>8</v>
      </c>
      <c r="I542" s="1">
        <v>0</v>
      </c>
    </row>
    <row r="543" spans="1:9" x14ac:dyDescent="0.25">
      <c r="A543" s="1" t="s">
        <v>518</v>
      </c>
      <c r="B543" s="1">
        <v>32</v>
      </c>
      <c r="C543" s="1" t="s">
        <v>8</v>
      </c>
      <c r="I543" s="1">
        <v>0</v>
      </c>
    </row>
    <row r="544" spans="1:9" x14ac:dyDescent="0.25">
      <c r="A544" s="1" t="s">
        <v>519</v>
      </c>
      <c r="B544" s="1">
        <v>32</v>
      </c>
      <c r="C544" s="1" t="s">
        <v>8</v>
      </c>
      <c r="I544" s="1">
        <v>0</v>
      </c>
    </row>
    <row r="545" spans="1:9" x14ac:dyDescent="0.25">
      <c r="A545" s="1" t="s">
        <v>520</v>
      </c>
      <c r="B545" s="1">
        <v>32</v>
      </c>
      <c r="C545" s="1" t="s">
        <v>8</v>
      </c>
      <c r="I545" s="1">
        <v>0</v>
      </c>
    </row>
    <row r="546" spans="1:9" x14ac:dyDescent="0.25">
      <c r="A546" s="1" t="s">
        <v>521</v>
      </c>
      <c r="B546" s="1">
        <v>32</v>
      </c>
      <c r="C546" s="1" t="s">
        <v>8</v>
      </c>
      <c r="I546" s="1">
        <v>0</v>
      </c>
    </row>
    <row r="547" spans="1:9" x14ac:dyDescent="0.25">
      <c r="A547" s="1" t="s">
        <v>522</v>
      </c>
      <c r="B547" s="1">
        <v>32</v>
      </c>
      <c r="C547" s="1" t="s">
        <v>8</v>
      </c>
      <c r="I547" s="1">
        <v>0</v>
      </c>
    </row>
    <row r="548" spans="1:9" x14ac:dyDescent="0.25">
      <c r="A548" s="1" t="s">
        <v>523</v>
      </c>
      <c r="B548" s="1">
        <v>32</v>
      </c>
      <c r="C548" s="1" t="s">
        <v>8</v>
      </c>
      <c r="I548" s="1">
        <v>0</v>
      </c>
    </row>
    <row r="549" spans="1:9" x14ac:dyDescent="0.25">
      <c r="A549" s="1" t="s">
        <v>524</v>
      </c>
      <c r="B549" s="1">
        <v>32</v>
      </c>
      <c r="C549" s="1" t="s">
        <v>8</v>
      </c>
      <c r="I549" s="1">
        <v>0</v>
      </c>
    </row>
    <row r="550" spans="1:9" x14ac:dyDescent="0.25">
      <c r="A550" s="1" t="s">
        <v>525</v>
      </c>
      <c r="B550" s="1">
        <v>32</v>
      </c>
      <c r="C550" s="1" t="s">
        <v>8</v>
      </c>
      <c r="I550" s="1">
        <v>0</v>
      </c>
    </row>
    <row r="551" spans="1:9" x14ac:dyDescent="0.25">
      <c r="A551" s="1" t="s">
        <v>526</v>
      </c>
      <c r="B551" s="1">
        <v>32</v>
      </c>
      <c r="C551" s="1" t="s">
        <v>8</v>
      </c>
      <c r="I551" s="1">
        <v>0</v>
      </c>
    </row>
    <row r="552" spans="1:9" x14ac:dyDescent="0.25">
      <c r="A552" s="1" t="s">
        <v>527</v>
      </c>
      <c r="B552" s="1">
        <v>32</v>
      </c>
      <c r="C552" s="1" t="s">
        <v>8</v>
      </c>
      <c r="I552" s="1">
        <v>0</v>
      </c>
    </row>
    <row r="553" spans="1:9" x14ac:dyDescent="0.25">
      <c r="A553" s="1" t="s">
        <v>528</v>
      </c>
      <c r="B553" s="1">
        <v>32</v>
      </c>
      <c r="C553" s="1" t="s">
        <v>8</v>
      </c>
      <c r="I553" s="1">
        <v>0</v>
      </c>
    </row>
    <row r="554" spans="1:9" x14ac:dyDescent="0.25">
      <c r="A554" s="1" t="s">
        <v>529</v>
      </c>
      <c r="B554" s="1">
        <v>32</v>
      </c>
      <c r="C554" s="1" t="s">
        <v>8</v>
      </c>
      <c r="I554" s="1">
        <v>0</v>
      </c>
    </row>
    <row r="555" spans="1:9" x14ac:dyDescent="0.25">
      <c r="A555" s="1" t="s">
        <v>530</v>
      </c>
      <c r="B555" s="1">
        <v>32</v>
      </c>
      <c r="C555" s="1" t="s">
        <v>8</v>
      </c>
      <c r="I555" s="1">
        <v>0</v>
      </c>
    </row>
    <row r="556" spans="1:9" x14ac:dyDescent="0.25">
      <c r="A556" s="1" t="s">
        <v>531</v>
      </c>
      <c r="B556" s="1">
        <v>32</v>
      </c>
      <c r="C556" s="1" t="s">
        <v>8</v>
      </c>
      <c r="I556" s="1">
        <v>0</v>
      </c>
    </row>
    <row r="557" spans="1:9" x14ac:dyDescent="0.25">
      <c r="A557" s="1" t="s">
        <v>532</v>
      </c>
      <c r="B557" s="1">
        <v>32</v>
      </c>
      <c r="C557" s="1" t="s">
        <v>8</v>
      </c>
      <c r="I557" s="1">
        <v>0</v>
      </c>
    </row>
    <row r="558" spans="1:9" x14ac:dyDescent="0.25">
      <c r="A558" s="1" t="s">
        <v>533</v>
      </c>
      <c r="B558" s="1">
        <v>32</v>
      </c>
      <c r="C558" s="1" t="s">
        <v>8</v>
      </c>
      <c r="I558" s="1">
        <v>0</v>
      </c>
    </row>
    <row r="559" spans="1:9" x14ac:dyDescent="0.25">
      <c r="A559" s="1" t="s">
        <v>534</v>
      </c>
      <c r="B559" s="1">
        <v>32</v>
      </c>
      <c r="C559" s="1" t="s">
        <v>8</v>
      </c>
      <c r="I559" s="1">
        <v>0</v>
      </c>
    </row>
    <row r="560" spans="1:9" x14ac:dyDescent="0.25">
      <c r="A560" s="1" t="s">
        <v>535</v>
      </c>
      <c r="B560" s="1">
        <v>32</v>
      </c>
      <c r="C560" s="1" t="s">
        <v>8</v>
      </c>
      <c r="I560" s="1">
        <v>0</v>
      </c>
    </row>
    <row r="561" spans="1:9" x14ac:dyDescent="0.25">
      <c r="A561" s="1" t="s">
        <v>536</v>
      </c>
      <c r="B561" s="1">
        <v>32</v>
      </c>
      <c r="C561" s="1" t="s">
        <v>8</v>
      </c>
      <c r="I561" s="1">
        <v>0</v>
      </c>
    </row>
    <row r="562" spans="1:9" x14ac:dyDescent="0.25">
      <c r="A562" s="1" t="s">
        <v>537</v>
      </c>
      <c r="B562" s="1">
        <v>32</v>
      </c>
      <c r="C562" s="1" t="s">
        <v>8</v>
      </c>
      <c r="I562" s="1">
        <v>0</v>
      </c>
    </row>
    <row r="563" spans="1:9" x14ac:dyDescent="0.25">
      <c r="A563" s="1" t="s">
        <v>538</v>
      </c>
      <c r="B563" s="1">
        <v>32</v>
      </c>
      <c r="C563" s="1" t="s">
        <v>8</v>
      </c>
      <c r="I563" s="1">
        <v>0</v>
      </c>
    </row>
    <row r="564" spans="1:9" x14ac:dyDescent="0.25">
      <c r="A564" s="1" t="s">
        <v>539</v>
      </c>
      <c r="B564" s="1">
        <v>32</v>
      </c>
      <c r="C564" s="1" t="s">
        <v>8</v>
      </c>
      <c r="I564" s="1">
        <v>0</v>
      </c>
    </row>
    <row r="565" spans="1:9" x14ac:dyDescent="0.25">
      <c r="A565" s="1" t="s">
        <v>540</v>
      </c>
      <c r="B565" s="1">
        <v>32</v>
      </c>
      <c r="C565" s="1" t="s">
        <v>8</v>
      </c>
      <c r="I565" s="1">
        <v>0</v>
      </c>
    </row>
    <row r="566" spans="1:9" x14ac:dyDescent="0.25">
      <c r="A566" s="1" t="s">
        <v>541</v>
      </c>
      <c r="B566" s="1">
        <v>32</v>
      </c>
      <c r="C566" s="1" t="s">
        <v>8</v>
      </c>
      <c r="I566" s="1">
        <v>0</v>
      </c>
    </row>
    <row r="567" spans="1:9" x14ac:dyDescent="0.25">
      <c r="A567" s="1" t="s">
        <v>542</v>
      </c>
      <c r="B567" s="1">
        <v>32</v>
      </c>
      <c r="C567" s="1" t="s">
        <v>8</v>
      </c>
      <c r="I567" s="1">
        <v>0</v>
      </c>
    </row>
    <row r="568" spans="1:9" x14ac:dyDescent="0.25">
      <c r="A568" s="1" t="s">
        <v>543</v>
      </c>
      <c r="B568" s="1">
        <v>32</v>
      </c>
      <c r="C568" s="1" t="s">
        <v>8</v>
      </c>
      <c r="I568" s="1">
        <v>0</v>
      </c>
    </row>
    <row r="569" spans="1:9" x14ac:dyDescent="0.25">
      <c r="A569" s="1" t="s">
        <v>544</v>
      </c>
      <c r="B569" s="1">
        <v>32</v>
      </c>
      <c r="C569" s="1" t="s">
        <v>8</v>
      </c>
      <c r="I569" s="1">
        <v>0</v>
      </c>
    </row>
    <row r="570" spans="1:9" x14ac:dyDescent="0.25">
      <c r="A570" s="1" t="s">
        <v>545</v>
      </c>
      <c r="B570" s="1">
        <v>32</v>
      </c>
      <c r="C570" s="1" t="s">
        <v>8</v>
      </c>
      <c r="I570" s="1">
        <v>0</v>
      </c>
    </row>
    <row r="571" spans="1:9" x14ac:dyDescent="0.25">
      <c r="A571" s="1" t="s">
        <v>546</v>
      </c>
      <c r="B571" s="1">
        <v>32</v>
      </c>
      <c r="C571" s="1" t="s">
        <v>8</v>
      </c>
      <c r="I571" s="1">
        <v>0</v>
      </c>
    </row>
    <row r="572" spans="1:9" x14ac:dyDescent="0.25">
      <c r="A572" s="1" t="s">
        <v>547</v>
      </c>
      <c r="B572" s="1">
        <v>32</v>
      </c>
      <c r="C572" s="1" t="s">
        <v>8</v>
      </c>
      <c r="I572" s="1">
        <v>0</v>
      </c>
    </row>
    <row r="573" spans="1:9" x14ac:dyDescent="0.25">
      <c r="A573" s="1" t="s">
        <v>548</v>
      </c>
      <c r="B573" s="1">
        <v>32</v>
      </c>
      <c r="C573" s="1" t="s">
        <v>8</v>
      </c>
      <c r="I573" s="1">
        <v>0</v>
      </c>
    </row>
    <row r="574" spans="1:9" x14ac:dyDescent="0.25">
      <c r="A574" s="1" t="s">
        <v>549</v>
      </c>
      <c r="B574" s="1">
        <v>32</v>
      </c>
      <c r="C574" s="1" t="s">
        <v>8</v>
      </c>
      <c r="I574" s="1">
        <v>0</v>
      </c>
    </row>
    <row r="575" spans="1:9" x14ac:dyDescent="0.25">
      <c r="A575" s="1" t="s">
        <v>550</v>
      </c>
      <c r="B575" s="1">
        <v>32</v>
      </c>
      <c r="C575" s="1" t="s">
        <v>8</v>
      </c>
      <c r="I575" s="1">
        <v>0</v>
      </c>
    </row>
    <row r="576" spans="1:9" x14ac:dyDescent="0.25">
      <c r="A576" s="1" t="s">
        <v>551</v>
      </c>
      <c r="B576" s="1">
        <v>32</v>
      </c>
      <c r="C576" s="1" t="s">
        <v>8</v>
      </c>
      <c r="I576" s="1">
        <v>0</v>
      </c>
    </row>
    <row r="577" spans="1:9" x14ac:dyDescent="0.25">
      <c r="A577" s="1" t="s">
        <v>552</v>
      </c>
      <c r="B577" s="1">
        <v>32</v>
      </c>
      <c r="C577" s="1" t="s">
        <v>8</v>
      </c>
      <c r="I577" s="1">
        <v>0</v>
      </c>
    </row>
    <row r="578" spans="1:9" x14ac:dyDescent="0.25">
      <c r="A578" s="1" t="s">
        <v>553</v>
      </c>
      <c r="B578" s="1">
        <v>32</v>
      </c>
      <c r="C578" s="1" t="s">
        <v>8</v>
      </c>
      <c r="I578" s="1">
        <v>0</v>
      </c>
    </row>
    <row r="579" spans="1:9" x14ac:dyDescent="0.25">
      <c r="A579" s="1" t="s">
        <v>554</v>
      </c>
      <c r="B579" s="1">
        <v>32</v>
      </c>
      <c r="C579" s="1" t="s">
        <v>8</v>
      </c>
      <c r="I579" s="1">
        <v>0</v>
      </c>
    </row>
    <row r="580" spans="1:9" x14ac:dyDescent="0.25">
      <c r="A580" s="1" t="s">
        <v>555</v>
      </c>
      <c r="B580" s="1">
        <v>32</v>
      </c>
      <c r="C580" s="1" t="s">
        <v>8</v>
      </c>
      <c r="I580" s="1">
        <v>0</v>
      </c>
    </row>
    <row r="581" spans="1:9" x14ac:dyDescent="0.25">
      <c r="A581" s="1" t="s">
        <v>556</v>
      </c>
      <c r="B581" s="1">
        <v>32</v>
      </c>
      <c r="C581" s="1" t="s">
        <v>8</v>
      </c>
      <c r="I581" s="1">
        <v>0</v>
      </c>
    </row>
    <row r="582" spans="1:9" x14ac:dyDescent="0.25">
      <c r="A582" s="1" t="s">
        <v>557</v>
      </c>
      <c r="B582" s="1">
        <v>32</v>
      </c>
      <c r="C582" s="1" t="s">
        <v>8</v>
      </c>
      <c r="I582" s="1">
        <v>0</v>
      </c>
    </row>
    <row r="583" spans="1:9" x14ac:dyDescent="0.25">
      <c r="A583" s="1" t="s">
        <v>558</v>
      </c>
      <c r="B583" s="1">
        <v>32</v>
      </c>
      <c r="C583" s="1" t="s">
        <v>8</v>
      </c>
      <c r="I583" s="1">
        <v>0</v>
      </c>
    </row>
    <row r="584" spans="1:9" x14ac:dyDescent="0.25">
      <c r="A584" s="1" t="s">
        <v>559</v>
      </c>
      <c r="B584" s="1">
        <v>32</v>
      </c>
      <c r="C584" s="1" t="s">
        <v>8</v>
      </c>
      <c r="I584" s="1">
        <v>0</v>
      </c>
    </row>
    <row r="585" spans="1:9" x14ac:dyDescent="0.25">
      <c r="A585" s="1" t="s">
        <v>560</v>
      </c>
      <c r="B585" s="1">
        <v>32</v>
      </c>
      <c r="C585" s="1" t="s">
        <v>8</v>
      </c>
      <c r="I585" s="1">
        <v>0</v>
      </c>
    </row>
    <row r="586" spans="1:9" x14ac:dyDescent="0.25">
      <c r="A586" s="1" t="s">
        <v>561</v>
      </c>
      <c r="B586" s="1">
        <v>32</v>
      </c>
      <c r="C586" s="1" t="s">
        <v>8</v>
      </c>
      <c r="I586" s="1">
        <v>0</v>
      </c>
    </row>
    <row r="587" spans="1:9" x14ac:dyDescent="0.25">
      <c r="A587" s="1" t="s">
        <v>562</v>
      </c>
      <c r="B587" s="1">
        <v>32</v>
      </c>
      <c r="C587" s="1" t="s">
        <v>8</v>
      </c>
      <c r="I587" s="1">
        <v>0</v>
      </c>
    </row>
    <row r="588" spans="1:9" x14ac:dyDescent="0.25">
      <c r="A588" s="1" t="s">
        <v>563</v>
      </c>
      <c r="B588" s="1">
        <v>32</v>
      </c>
      <c r="C588" s="1" t="s">
        <v>8</v>
      </c>
      <c r="I588" s="1">
        <v>0</v>
      </c>
    </row>
    <row r="589" spans="1:9" x14ac:dyDescent="0.25">
      <c r="A589" s="1" t="s">
        <v>564</v>
      </c>
      <c r="B589" s="1">
        <v>32</v>
      </c>
      <c r="C589" s="1" t="s">
        <v>8</v>
      </c>
      <c r="I589" s="1">
        <v>0</v>
      </c>
    </row>
    <row r="590" spans="1:9" x14ac:dyDescent="0.25">
      <c r="A590" s="1" t="s">
        <v>565</v>
      </c>
      <c r="B590" s="1">
        <v>32</v>
      </c>
      <c r="C590" s="1" t="s">
        <v>8</v>
      </c>
      <c r="I590" s="1">
        <v>0</v>
      </c>
    </row>
    <row r="591" spans="1:9" x14ac:dyDescent="0.25">
      <c r="A591" s="1" t="s">
        <v>566</v>
      </c>
      <c r="B591" s="1">
        <v>32</v>
      </c>
      <c r="C591" s="1" t="s">
        <v>8</v>
      </c>
      <c r="I591" s="1">
        <v>0</v>
      </c>
    </row>
    <row r="592" spans="1:9" x14ac:dyDescent="0.25">
      <c r="A592" s="1" t="s">
        <v>567</v>
      </c>
      <c r="B592" s="1">
        <v>32</v>
      </c>
      <c r="C592" s="1" t="s">
        <v>8</v>
      </c>
      <c r="I592" s="1">
        <v>0</v>
      </c>
    </row>
    <row r="593" spans="1:9" x14ac:dyDescent="0.25">
      <c r="A593" s="1" t="s">
        <v>568</v>
      </c>
      <c r="B593" s="1">
        <v>32</v>
      </c>
      <c r="C593" s="1" t="s">
        <v>8</v>
      </c>
      <c r="I593" s="1">
        <v>0</v>
      </c>
    </row>
    <row r="594" spans="1:9" x14ac:dyDescent="0.25">
      <c r="A594" s="1" t="s">
        <v>569</v>
      </c>
      <c r="B594" s="1">
        <v>32</v>
      </c>
      <c r="C594" s="1" t="s">
        <v>8</v>
      </c>
      <c r="I594" s="1">
        <v>0</v>
      </c>
    </row>
    <row r="595" spans="1:9" x14ac:dyDescent="0.25">
      <c r="A595" s="1" t="s">
        <v>570</v>
      </c>
      <c r="B595" s="1">
        <v>32</v>
      </c>
      <c r="C595" s="1" t="s">
        <v>8</v>
      </c>
      <c r="I595" s="1">
        <v>0</v>
      </c>
    </row>
    <row r="596" spans="1:9" x14ac:dyDescent="0.25">
      <c r="A596" s="1" t="s">
        <v>571</v>
      </c>
      <c r="B596" s="1">
        <v>32</v>
      </c>
      <c r="C596" s="1" t="s">
        <v>8</v>
      </c>
      <c r="I596" s="1">
        <v>0</v>
      </c>
    </row>
    <row r="597" spans="1:9" x14ac:dyDescent="0.25">
      <c r="A597" s="1" t="s">
        <v>572</v>
      </c>
      <c r="B597" s="1">
        <v>32</v>
      </c>
      <c r="C597" s="1" t="s">
        <v>8</v>
      </c>
      <c r="I597" s="1">
        <v>0</v>
      </c>
    </row>
    <row r="598" spans="1:9" x14ac:dyDescent="0.25">
      <c r="A598" s="1" t="s">
        <v>573</v>
      </c>
      <c r="B598" s="1">
        <v>32</v>
      </c>
      <c r="C598" s="1" t="s">
        <v>8</v>
      </c>
      <c r="I598" s="1">
        <v>0</v>
      </c>
    </row>
    <row r="599" spans="1:9" x14ac:dyDescent="0.25">
      <c r="A599" s="1" t="s">
        <v>574</v>
      </c>
      <c r="B599" s="1">
        <v>32</v>
      </c>
      <c r="C599" s="1" t="s">
        <v>8</v>
      </c>
      <c r="I599" s="1">
        <v>0</v>
      </c>
    </row>
    <row r="600" spans="1:9" x14ac:dyDescent="0.25">
      <c r="A600" s="1" t="s">
        <v>575</v>
      </c>
      <c r="B600" s="1">
        <v>32</v>
      </c>
      <c r="C600" s="1" t="s">
        <v>8</v>
      </c>
      <c r="I600" s="1">
        <v>0</v>
      </c>
    </row>
    <row r="601" spans="1:9" x14ac:dyDescent="0.25">
      <c r="A601" s="1" t="s">
        <v>576</v>
      </c>
      <c r="B601" s="1">
        <v>32</v>
      </c>
      <c r="C601" s="1" t="s">
        <v>8</v>
      </c>
      <c r="I601" s="1">
        <v>0</v>
      </c>
    </row>
    <row r="602" spans="1:9" x14ac:dyDescent="0.25">
      <c r="A602" s="1" t="s">
        <v>577</v>
      </c>
      <c r="B602" s="1">
        <v>32</v>
      </c>
      <c r="C602" s="1" t="s">
        <v>8</v>
      </c>
      <c r="I602" s="1">
        <v>0</v>
      </c>
    </row>
    <row r="603" spans="1:9" x14ac:dyDescent="0.25">
      <c r="A603" s="1" t="s">
        <v>578</v>
      </c>
      <c r="B603" s="1">
        <v>32</v>
      </c>
      <c r="C603" s="1" t="s">
        <v>8</v>
      </c>
      <c r="I603" s="1">
        <v>0</v>
      </c>
    </row>
    <row r="604" spans="1:9" x14ac:dyDescent="0.25">
      <c r="A604" s="1" t="s">
        <v>579</v>
      </c>
      <c r="B604" s="1">
        <v>32</v>
      </c>
      <c r="C604" s="1" t="s">
        <v>8</v>
      </c>
      <c r="I604" s="1">
        <v>0</v>
      </c>
    </row>
    <row r="605" spans="1:9" x14ac:dyDescent="0.25">
      <c r="A605" s="1" t="s">
        <v>580</v>
      </c>
      <c r="B605" s="1">
        <v>32</v>
      </c>
      <c r="C605" s="1" t="s">
        <v>8</v>
      </c>
      <c r="I605" s="1">
        <v>0</v>
      </c>
    </row>
    <row r="606" spans="1:9" x14ac:dyDescent="0.25">
      <c r="A606" s="1" t="s">
        <v>581</v>
      </c>
      <c r="B606" s="1">
        <v>32</v>
      </c>
      <c r="C606" s="1" t="s">
        <v>8</v>
      </c>
      <c r="I606" s="1">
        <v>0</v>
      </c>
    </row>
    <row r="607" spans="1:9" x14ac:dyDescent="0.25">
      <c r="A607" s="1" t="s">
        <v>582</v>
      </c>
      <c r="B607" s="1">
        <v>32</v>
      </c>
      <c r="C607" s="1" t="s">
        <v>8</v>
      </c>
      <c r="I607" s="1">
        <v>0</v>
      </c>
    </row>
    <row r="608" spans="1:9" x14ac:dyDescent="0.25">
      <c r="A608" s="1" t="s">
        <v>583</v>
      </c>
      <c r="B608" s="1">
        <v>32</v>
      </c>
      <c r="C608" s="1" t="s">
        <v>8</v>
      </c>
      <c r="I608" s="1">
        <v>0</v>
      </c>
    </row>
    <row r="609" spans="1:9" x14ac:dyDescent="0.25">
      <c r="A609" s="1" t="s">
        <v>584</v>
      </c>
      <c r="B609" s="1">
        <v>32</v>
      </c>
      <c r="C609" s="1" t="s">
        <v>8</v>
      </c>
      <c r="I609" s="1">
        <v>0</v>
      </c>
    </row>
    <row r="610" spans="1:9" x14ac:dyDescent="0.25">
      <c r="A610" s="1" t="s">
        <v>585</v>
      </c>
      <c r="B610" s="1">
        <v>32</v>
      </c>
      <c r="C610" s="1" t="s">
        <v>8</v>
      </c>
      <c r="I610" s="1">
        <v>0</v>
      </c>
    </row>
    <row r="611" spans="1:9" x14ac:dyDescent="0.25">
      <c r="A611" s="1" t="s">
        <v>586</v>
      </c>
      <c r="B611" s="1">
        <v>32</v>
      </c>
      <c r="C611" s="1" t="s">
        <v>8</v>
      </c>
      <c r="I611" s="1">
        <v>0</v>
      </c>
    </row>
    <row r="612" spans="1:9" x14ac:dyDescent="0.25">
      <c r="A612" s="1" t="s">
        <v>587</v>
      </c>
      <c r="B612" s="1">
        <v>32</v>
      </c>
      <c r="C612" s="1" t="s">
        <v>8</v>
      </c>
      <c r="I612" s="1">
        <v>0</v>
      </c>
    </row>
    <row r="613" spans="1:9" x14ac:dyDescent="0.25">
      <c r="A613" s="1" t="s">
        <v>588</v>
      </c>
      <c r="B613" s="1">
        <v>32</v>
      </c>
      <c r="C613" s="1" t="s">
        <v>8</v>
      </c>
      <c r="I613" s="1">
        <v>0</v>
      </c>
    </row>
    <row r="614" spans="1:9" x14ac:dyDescent="0.25">
      <c r="A614" s="1" t="s">
        <v>589</v>
      </c>
      <c r="B614" s="1">
        <v>32</v>
      </c>
      <c r="C614" s="1" t="s">
        <v>8</v>
      </c>
      <c r="I614" s="1">
        <v>0</v>
      </c>
    </row>
    <row r="615" spans="1:9" x14ac:dyDescent="0.25">
      <c r="A615" s="1" t="s">
        <v>590</v>
      </c>
      <c r="B615" s="1">
        <v>32</v>
      </c>
      <c r="C615" s="1" t="s">
        <v>8</v>
      </c>
      <c r="I615" s="1">
        <v>0</v>
      </c>
    </row>
    <row r="616" spans="1:9" x14ac:dyDescent="0.25">
      <c r="A616" s="1" t="s">
        <v>591</v>
      </c>
      <c r="B616" s="1">
        <v>32</v>
      </c>
      <c r="C616" s="1" t="s">
        <v>8</v>
      </c>
      <c r="I616" s="1">
        <v>0</v>
      </c>
    </row>
    <row r="617" spans="1:9" x14ac:dyDescent="0.25">
      <c r="A617" s="1" t="s">
        <v>592</v>
      </c>
      <c r="B617" s="1">
        <v>32</v>
      </c>
      <c r="C617" s="1" t="s">
        <v>8</v>
      </c>
      <c r="I617" s="1">
        <v>0</v>
      </c>
    </row>
    <row r="618" spans="1:9" x14ac:dyDescent="0.25">
      <c r="A618" s="1" t="s">
        <v>593</v>
      </c>
      <c r="B618" s="1">
        <v>32</v>
      </c>
      <c r="C618" s="1" t="s">
        <v>8</v>
      </c>
      <c r="I618" s="1">
        <v>0</v>
      </c>
    </row>
    <row r="619" spans="1:9" x14ac:dyDescent="0.25">
      <c r="A619" s="1" t="s">
        <v>594</v>
      </c>
      <c r="B619" s="1">
        <v>32</v>
      </c>
      <c r="C619" s="1" t="s">
        <v>8</v>
      </c>
      <c r="I619" s="1">
        <v>0</v>
      </c>
    </row>
    <row r="620" spans="1:9" x14ac:dyDescent="0.25">
      <c r="A620" s="1" t="s">
        <v>595</v>
      </c>
      <c r="B620" s="1">
        <v>32</v>
      </c>
      <c r="C620" s="1" t="s">
        <v>8</v>
      </c>
      <c r="I620" s="1">
        <v>0</v>
      </c>
    </row>
    <row r="621" spans="1:9" x14ac:dyDescent="0.25">
      <c r="A621" s="1" t="s">
        <v>596</v>
      </c>
      <c r="B621" s="1">
        <v>32</v>
      </c>
      <c r="C621" s="1" t="s">
        <v>8</v>
      </c>
      <c r="I621" s="1">
        <v>0</v>
      </c>
    </row>
    <row r="622" spans="1:9" x14ac:dyDescent="0.25">
      <c r="A622" s="1" t="s">
        <v>598</v>
      </c>
      <c r="B622" s="1">
        <v>41</v>
      </c>
      <c r="C622" s="1" t="s">
        <v>8</v>
      </c>
      <c r="I622" s="1">
        <v>0</v>
      </c>
    </row>
    <row r="623" spans="1:9" x14ac:dyDescent="0.25">
      <c r="A623" s="1" t="s">
        <v>599</v>
      </c>
      <c r="B623" s="1">
        <v>41</v>
      </c>
      <c r="C623" s="1" t="s">
        <v>8</v>
      </c>
      <c r="I623" s="1">
        <v>0</v>
      </c>
    </row>
    <row r="624" spans="1:9" x14ac:dyDescent="0.25">
      <c r="A624" s="1" t="s">
        <v>600</v>
      </c>
      <c r="B624" s="1">
        <v>41</v>
      </c>
      <c r="C624" s="1" t="s">
        <v>8</v>
      </c>
      <c r="I624" s="1">
        <v>0</v>
      </c>
    </row>
    <row r="625" spans="1:9" x14ac:dyDescent="0.25">
      <c r="A625" s="1" t="s">
        <v>601</v>
      </c>
      <c r="B625" s="1">
        <v>41</v>
      </c>
      <c r="C625" s="1" t="s">
        <v>8</v>
      </c>
      <c r="I625" s="1">
        <v>0</v>
      </c>
    </row>
    <row r="626" spans="1:9" x14ac:dyDescent="0.25">
      <c r="A626" s="1" t="s">
        <v>602</v>
      </c>
      <c r="B626" s="1">
        <v>41</v>
      </c>
      <c r="C626" s="1" t="s">
        <v>8</v>
      </c>
      <c r="I626" s="1">
        <v>0</v>
      </c>
    </row>
    <row r="627" spans="1:9" x14ac:dyDescent="0.25">
      <c r="A627" s="1" t="s">
        <v>604</v>
      </c>
      <c r="B627" s="1">
        <v>41</v>
      </c>
      <c r="C627" s="1" t="s">
        <v>8</v>
      </c>
      <c r="I627" s="1">
        <v>0</v>
      </c>
    </row>
    <row r="628" spans="1:9" x14ac:dyDescent="0.25">
      <c r="A628" s="1" t="s">
        <v>605</v>
      </c>
      <c r="B628" s="1">
        <v>41</v>
      </c>
      <c r="C628" s="1" t="s">
        <v>8</v>
      </c>
      <c r="I628" s="1">
        <v>0</v>
      </c>
    </row>
    <row r="629" spans="1:9" x14ac:dyDescent="0.25">
      <c r="A629" s="1" t="s">
        <v>606</v>
      </c>
      <c r="B629" s="1">
        <v>41</v>
      </c>
      <c r="C629" s="1" t="s">
        <v>8</v>
      </c>
      <c r="I629" s="1">
        <v>0</v>
      </c>
    </row>
    <row r="630" spans="1:9" x14ac:dyDescent="0.25">
      <c r="A630" s="1" t="s">
        <v>607</v>
      </c>
      <c r="B630" s="1">
        <v>41</v>
      </c>
      <c r="C630" s="1" t="s">
        <v>8</v>
      </c>
      <c r="I630" s="1">
        <v>0</v>
      </c>
    </row>
    <row r="631" spans="1:9" x14ac:dyDescent="0.25">
      <c r="A631" s="1" t="s">
        <v>608</v>
      </c>
      <c r="B631" s="1">
        <v>41</v>
      </c>
      <c r="C631" s="1" t="s">
        <v>8</v>
      </c>
      <c r="I631" s="1">
        <v>0</v>
      </c>
    </row>
    <row r="632" spans="1:9" x14ac:dyDescent="0.25">
      <c r="A632" s="1" t="s">
        <v>609</v>
      </c>
      <c r="B632" s="1">
        <v>41</v>
      </c>
      <c r="C632" s="1" t="s">
        <v>8</v>
      </c>
      <c r="I632" s="1">
        <v>0</v>
      </c>
    </row>
    <row r="633" spans="1:9" x14ac:dyDescent="0.25">
      <c r="A633" s="1" t="s">
        <v>610</v>
      </c>
      <c r="B633" s="1">
        <v>41</v>
      </c>
      <c r="C633" s="1" t="s">
        <v>8</v>
      </c>
      <c r="I633" s="1">
        <v>0</v>
      </c>
    </row>
    <row r="634" spans="1:9" x14ac:dyDescent="0.25">
      <c r="A634" s="1" t="s">
        <v>611</v>
      </c>
      <c r="B634" s="1">
        <v>41</v>
      </c>
      <c r="C634" s="1" t="s">
        <v>8</v>
      </c>
      <c r="I634" s="1">
        <v>0</v>
      </c>
    </row>
    <row r="635" spans="1:9" x14ac:dyDescent="0.25">
      <c r="A635" s="1" t="s">
        <v>612</v>
      </c>
      <c r="B635" s="1">
        <v>41</v>
      </c>
      <c r="C635" s="1" t="s">
        <v>8</v>
      </c>
      <c r="I635" s="1">
        <v>0</v>
      </c>
    </row>
    <row r="636" spans="1:9" x14ac:dyDescent="0.25">
      <c r="A636" s="1" t="s">
        <v>613</v>
      </c>
      <c r="B636" s="1">
        <v>41</v>
      </c>
      <c r="C636" s="1" t="s">
        <v>8</v>
      </c>
      <c r="I636" s="1">
        <v>0</v>
      </c>
    </row>
    <row r="637" spans="1:9" x14ac:dyDescent="0.25">
      <c r="A637" s="1" t="s">
        <v>614</v>
      </c>
      <c r="B637" s="1">
        <v>41</v>
      </c>
      <c r="C637" s="1" t="s">
        <v>8</v>
      </c>
      <c r="I637" s="1">
        <v>0</v>
      </c>
    </row>
    <row r="638" spans="1:9" x14ac:dyDescent="0.25">
      <c r="A638" s="1" t="s">
        <v>615</v>
      </c>
      <c r="B638" s="1">
        <v>41</v>
      </c>
      <c r="C638" s="1" t="s">
        <v>8</v>
      </c>
      <c r="I638" s="1">
        <v>0</v>
      </c>
    </row>
    <row r="639" spans="1:9" x14ac:dyDescent="0.25">
      <c r="A639" s="1" t="s">
        <v>616</v>
      </c>
      <c r="B639" s="1">
        <v>41</v>
      </c>
      <c r="C639" s="1" t="s">
        <v>8</v>
      </c>
      <c r="I639" s="1">
        <v>0</v>
      </c>
    </row>
    <row r="640" spans="1:9" x14ac:dyDescent="0.25">
      <c r="A640" s="1" t="s">
        <v>617</v>
      </c>
      <c r="B640" s="1">
        <v>41</v>
      </c>
      <c r="C640" s="1" t="s">
        <v>8</v>
      </c>
      <c r="I640" s="1">
        <v>0</v>
      </c>
    </row>
    <row r="641" spans="1:9" x14ac:dyDescent="0.25">
      <c r="A641" s="1" t="s">
        <v>618</v>
      </c>
      <c r="B641" s="1">
        <v>41</v>
      </c>
      <c r="C641" s="1" t="s">
        <v>8</v>
      </c>
      <c r="I641" s="1">
        <v>0</v>
      </c>
    </row>
    <row r="642" spans="1:9" x14ac:dyDescent="0.25">
      <c r="A642" s="1" t="s">
        <v>619</v>
      </c>
      <c r="B642" s="1">
        <v>41</v>
      </c>
      <c r="C642" s="1" t="s">
        <v>8</v>
      </c>
      <c r="I642" s="1">
        <v>0</v>
      </c>
    </row>
    <row r="643" spans="1:9" x14ac:dyDescent="0.25">
      <c r="A643" s="1" t="s">
        <v>620</v>
      </c>
      <c r="B643" s="1">
        <v>41</v>
      </c>
      <c r="C643" s="1" t="s">
        <v>8</v>
      </c>
      <c r="I643" s="1">
        <v>0</v>
      </c>
    </row>
    <row r="644" spans="1:9" x14ac:dyDescent="0.25">
      <c r="A644" s="1" t="s">
        <v>621</v>
      </c>
      <c r="B644" s="1">
        <v>41</v>
      </c>
      <c r="C644" s="1" t="s">
        <v>8</v>
      </c>
      <c r="I644" s="1">
        <v>0</v>
      </c>
    </row>
    <row r="645" spans="1:9" x14ac:dyDescent="0.25">
      <c r="A645" s="1" t="s">
        <v>622</v>
      </c>
      <c r="B645" s="1">
        <v>41</v>
      </c>
      <c r="C645" s="1" t="s">
        <v>8</v>
      </c>
      <c r="I645" s="1">
        <v>0</v>
      </c>
    </row>
    <row r="646" spans="1:9" x14ac:dyDescent="0.25">
      <c r="A646" s="1" t="s">
        <v>624</v>
      </c>
      <c r="B646" s="1">
        <v>41</v>
      </c>
      <c r="C646" s="1" t="s">
        <v>8</v>
      </c>
      <c r="I646" s="1">
        <v>0</v>
      </c>
    </row>
    <row r="647" spans="1:9" x14ac:dyDescent="0.25">
      <c r="A647" s="1" t="s">
        <v>627</v>
      </c>
      <c r="B647" s="1">
        <v>41</v>
      </c>
      <c r="C647" s="1" t="s">
        <v>8</v>
      </c>
      <c r="I647" s="1">
        <v>0</v>
      </c>
    </row>
    <row r="648" spans="1:9" x14ac:dyDescent="0.25">
      <c r="A648" s="1" t="s">
        <v>628</v>
      </c>
      <c r="B648" s="1">
        <v>41</v>
      </c>
      <c r="C648" s="1" t="s">
        <v>8</v>
      </c>
      <c r="I648" s="1">
        <v>0</v>
      </c>
    </row>
    <row r="649" spans="1:9" x14ac:dyDescent="0.25">
      <c r="A649" s="1" t="s">
        <v>629</v>
      </c>
      <c r="B649" s="1">
        <v>41</v>
      </c>
      <c r="C649" s="1" t="s">
        <v>8</v>
      </c>
      <c r="I649" s="1">
        <v>0</v>
      </c>
    </row>
    <row r="650" spans="1:9" x14ac:dyDescent="0.25">
      <c r="A650" s="1" t="s">
        <v>630</v>
      </c>
      <c r="B650" s="1">
        <v>41</v>
      </c>
      <c r="C650" s="1" t="s">
        <v>8</v>
      </c>
      <c r="I650" s="1">
        <v>0</v>
      </c>
    </row>
    <row r="651" spans="1:9" x14ac:dyDescent="0.25">
      <c r="A651" s="1" t="s">
        <v>631</v>
      </c>
      <c r="B651" s="1">
        <v>41</v>
      </c>
      <c r="C651" s="1" t="s">
        <v>8</v>
      </c>
      <c r="I651" s="1">
        <v>0</v>
      </c>
    </row>
    <row r="652" spans="1:9" x14ac:dyDescent="0.25">
      <c r="A652" s="1" t="s">
        <v>632</v>
      </c>
      <c r="B652" s="1">
        <v>41</v>
      </c>
      <c r="C652" s="1" t="s">
        <v>8</v>
      </c>
      <c r="I652" s="1">
        <v>0</v>
      </c>
    </row>
    <row r="653" spans="1:9" x14ac:dyDescent="0.25">
      <c r="A653" s="1" t="s">
        <v>633</v>
      </c>
      <c r="B653" s="1">
        <v>41</v>
      </c>
      <c r="C653" s="1" t="s">
        <v>8</v>
      </c>
      <c r="I653" s="1">
        <v>0</v>
      </c>
    </row>
    <row r="654" spans="1:9" x14ac:dyDescent="0.25">
      <c r="A654" s="1" t="s">
        <v>634</v>
      </c>
      <c r="B654" s="1">
        <v>41</v>
      </c>
      <c r="C654" s="1" t="s">
        <v>8</v>
      </c>
      <c r="I654" s="1">
        <v>0</v>
      </c>
    </row>
    <row r="655" spans="1:9" x14ac:dyDescent="0.25">
      <c r="A655" s="1" t="s">
        <v>635</v>
      </c>
      <c r="B655" s="1">
        <v>41</v>
      </c>
      <c r="C655" s="1" t="s">
        <v>8</v>
      </c>
      <c r="I655" s="1">
        <v>0</v>
      </c>
    </row>
    <row r="656" spans="1:9" x14ac:dyDescent="0.25">
      <c r="A656" s="1" t="s">
        <v>637</v>
      </c>
      <c r="B656" s="1">
        <v>41</v>
      </c>
      <c r="C656" s="1" t="s">
        <v>8</v>
      </c>
      <c r="I656" s="1">
        <v>0</v>
      </c>
    </row>
    <row r="657" spans="1:9" x14ac:dyDescent="0.25">
      <c r="A657" s="1" t="s">
        <v>638</v>
      </c>
      <c r="B657" s="1">
        <v>41</v>
      </c>
      <c r="C657" s="1" t="s">
        <v>8</v>
      </c>
      <c r="I657" s="1">
        <v>0</v>
      </c>
    </row>
    <row r="658" spans="1:9" x14ac:dyDescent="0.25">
      <c r="A658" s="1" t="s">
        <v>639</v>
      </c>
      <c r="B658" s="1">
        <v>41</v>
      </c>
      <c r="C658" s="1" t="s">
        <v>8</v>
      </c>
      <c r="I658" s="1">
        <v>0</v>
      </c>
    </row>
    <row r="659" spans="1:9" x14ac:dyDescent="0.25">
      <c r="A659" s="1" t="s">
        <v>640</v>
      </c>
      <c r="B659" s="1">
        <v>41</v>
      </c>
      <c r="C659" s="1" t="s">
        <v>8</v>
      </c>
      <c r="I659" s="1">
        <v>0</v>
      </c>
    </row>
    <row r="660" spans="1:9" x14ac:dyDescent="0.25">
      <c r="A660" s="1" t="s">
        <v>641</v>
      </c>
      <c r="B660" s="1">
        <v>41</v>
      </c>
      <c r="C660" s="1" t="s">
        <v>8</v>
      </c>
      <c r="I660" s="1">
        <v>0</v>
      </c>
    </row>
    <row r="661" spans="1:9" x14ac:dyDescent="0.25">
      <c r="A661" s="1" t="s">
        <v>642</v>
      </c>
      <c r="B661" s="1">
        <v>41</v>
      </c>
      <c r="C661" s="1" t="s">
        <v>8</v>
      </c>
      <c r="I661" s="1">
        <v>0</v>
      </c>
    </row>
    <row r="662" spans="1:9" x14ac:dyDescent="0.25">
      <c r="A662" s="1" t="s">
        <v>643</v>
      </c>
      <c r="B662" s="1">
        <v>41</v>
      </c>
      <c r="C662" s="1" t="s">
        <v>8</v>
      </c>
      <c r="I662" s="1">
        <v>0</v>
      </c>
    </row>
    <row r="663" spans="1:9" x14ac:dyDescent="0.25">
      <c r="A663" s="1" t="s">
        <v>644</v>
      </c>
      <c r="B663" s="1">
        <v>41</v>
      </c>
      <c r="C663" s="1" t="s">
        <v>8</v>
      </c>
      <c r="I663" s="1">
        <v>0</v>
      </c>
    </row>
    <row r="664" spans="1:9" x14ac:dyDescent="0.25">
      <c r="A664" s="1" t="s">
        <v>645</v>
      </c>
      <c r="B664" s="1">
        <v>41</v>
      </c>
      <c r="C664" s="1" t="s">
        <v>8</v>
      </c>
      <c r="I664" s="1">
        <v>-1</v>
      </c>
    </row>
    <row r="665" spans="1:9" x14ac:dyDescent="0.25">
      <c r="A665" s="1" t="s">
        <v>646</v>
      </c>
      <c r="B665" s="1">
        <v>41</v>
      </c>
      <c r="C665" s="1" t="s">
        <v>8</v>
      </c>
      <c r="I665" s="1">
        <v>0</v>
      </c>
    </row>
    <row r="666" spans="1:9" x14ac:dyDescent="0.25">
      <c r="A666" s="1" t="s">
        <v>647</v>
      </c>
      <c r="B666" s="1">
        <v>41</v>
      </c>
      <c r="C666" s="1" t="s">
        <v>8</v>
      </c>
      <c r="I666" s="1">
        <v>0</v>
      </c>
    </row>
    <row r="667" spans="1:9" x14ac:dyDescent="0.25">
      <c r="A667" s="1" t="s">
        <v>648</v>
      </c>
      <c r="B667" s="1">
        <v>41</v>
      </c>
      <c r="C667" s="1" t="s">
        <v>8</v>
      </c>
      <c r="I667" s="1">
        <v>-1</v>
      </c>
    </row>
    <row r="668" spans="1:9" x14ac:dyDescent="0.25">
      <c r="A668" s="1" t="s">
        <v>649</v>
      </c>
      <c r="B668" s="1">
        <v>41</v>
      </c>
      <c r="C668" s="1" t="s">
        <v>8</v>
      </c>
      <c r="I668" s="1">
        <v>0</v>
      </c>
    </row>
    <row r="669" spans="1:9" x14ac:dyDescent="0.25">
      <c r="A669" s="1" t="s">
        <v>650</v>
      </c>
      <c r="B669" s="1">
        <v>41</v>
      </c>
      <c r="C669" s="1" t="s">
        <v>8</v>
      </c>
      <c r="I669" s="1">
        <v>0</v>
      </c>
    </row>
    <row r="670" spans="1:9" x14ac:dyDescent="0.25">
      <c r="A670" s="1" t="s">
        <v>651</v>
      </c>
      <c r="B670" s="1">
        <v>41</v>
      </c>
      <c r="C670" s="1" t="s">
        <v>8</v>
      </c>
      <c r="I670" s="1">
        <v>0</v>
      </c>
    </row>
    <row r="671" spans="1:9" x14ac:dyDescent="0.25">
      <c r="A671" s="1" t="s">
        <v>652</v>
      </c>
      <c r="B671" s="1">
        <v>41</v>
      </c>
      <c r="C671" s="1" t="s">
        <v>8</v>
      </c>
      <c r="I671" s="1">
        <v>0</v>
      </c>
    </row>
    <row r="672" spans="1:9" x14ac:dyDescent="0.25">
      <c r="A672" s="1" t="s">
        <v>653</v>
      </c>
      <c r="B672" s="1">
        <v>41</v>
      </c>
      <c r="C672" s="1" t="s">
        <v>8</v>
      </c>
      <c r="I672" s="1">
        <v>0</v>
      </c>
    </row>
    <row r="673" spans="1:9" x14ac:dyDescent="0.25">
      <c r="A673" s="1" t="s">
        <v>656</v>
      </c>
      <c r="B673" s="1">
        <v>41</v>
      </c>
      <c r="C673" s="1" t="s">
        <v>8</v>
      </c>
      <c r="I673" s="1">
        <v>0</v>
      </c>
    </row>
    <row r="674" spans="1:9" x14ac:dyDescent="0.25">
      <c r="A674" s="1" t="s">
        <v>657</v>
      </c>
      <c r="B674" s="1">
        <v>41</v>
      </c>
      <c r="C674" s="1" t="s">
        <v>8</v>
      </c>
      <c r="I674" s="1">
        <v>0</v>
      </c>
    </row>
    <row r="675" spans="1:9" x14ac:dyDescent="0.25">
      <c r="A675" s="1" t="s">
        <v>658</v>
      </c>
      <c r="B675" s="1">
        <v>41</v>
      </c>
      <c r="C675" s="1" t="s">
        <v>8</v>
      </c>
      <c r="I675" s="1">
        <v>0</v>
      </c>
    </row>
    <row r="676" spans="1:9" x14ac:dyDescent="0.25">
      <c r="A676" s="1" t="s">
        <v>659</v>
      </c>
      <c r="B676" s="1">
        <v>41</v>
      </c>
      <c r="C676" s="1" t="s">
        <v>8</v>
      </c>
      <c r="I676" s="1">
        <v>0</v>
      </c>
    </row>
    <row r="677" spans="1:9" x14ac:dyDescent="0.25">
      <c r="A677" s="1" t="s">
        <v>660</v>
      </c>
      <c r="B677" s="1">
        <v>41</v>
      </c>
      <c r="C677" s="1" t="s">
        <v>8</v>
      </c>
      <c r="I677" s="1">
        <v>0</v>
      </c>
    </row>
    <row r="678" spans="1:9" x14ac:dyDescent="0.25">
      <c r="A678" s="1" t="s">
        <v>662</v>
      </c>
      <c r="B678" s="1">
        <v>41</v>
      </c>
      <c r="C678" s="1" t="s">
        <v>8</v>
      </c>
      <c r="I678" s="1">
        <v>0</v>
      </c>
    </row>
    <row r="679" spans="1:9" x14ac:dyDescent="0.25">
      <c r="A679" s="1" t="s">
        <v>663</v>
      </c>
      <c r="B679" s="1">
        <v>41</v>
      </c>
      <c r="C679" s="1" t="s">
        <v>8</v>
      </c>
      <c r="I679" s="1">
        <v>0</v>
      </c>
    </row>
    <row r="680" spans="1:9" x14ac:dyDescent="0.25">
      <c r="A680" s="1" t="s">
        <v>665</v>
      </c>
      <c r="B680" s="1">
        <v>41</v>
      </c>
      <c r="C680" s="1" t="s">
        <v>8</v>
      </c>
      <c r="I680" s="1">
        <v>0</v>
      </c>
    </row>
    <row r="681" spans="1:9" x14ac:dyDescent="0.25">
      <c r="A681" s="1" t="s">
        <v>666</v>
      </c>
      <c r="B681" s="1">
        <v>41</v>
      </c>
      <c r="C681" s="1" t="s">
        <v>8</v>
      </c>
      <c r="I681" s="1">
        <v>0</v>
      </c>
    </row>
    <row r="682" spans="1:9" x14ac:dyDescent="0.25">
      <c r="A682" s="1" t="s">
        <v>667</v>
      </c>
      <c r="B682" s="1">
        <v>41</v>
      </c>
      <c r="C682" s="1" t="s">
        <v>8</v>
      </c>
      <c r="I682" s="1">
        <v>0</v>
      </c>
    </row>
    <row r="683" spans="1:9" x14ac:dyDescent="0.25">
      <c r="A683" s="1" t="s">
        <v>668</v>
      </c>
      <c r="B683" s="1">
        <v>41</v>
      </c>
      <c r="C683" s="1" t="s">
        <v>8</v>
      </c>
      <c r="I683" s="1">
        <v>0</v>
      </c>
    </row>
    <row r="684" spans="1:9" x14ac:dyDescent="0.25">
      <c r="A684" s="1" t="s">
        <v>669</v>
      </c>
      <c r="B684" s="1">
        <v>41</v>
      </c>
      <c r="C684" s="1" t="s">
        <v>8</v>
      </c>
      <c r="I684" s="1">
        <v>0</v>
      </c>
    </row>
    <row r="685" spans="1:9" x14ac:dyDescent="0.25">
      <c r="A685" s="1" t="s">
        <v>670</v>
      </c>
      <c r="B685" s="1">
        <v>41</v>
      </c>
      <c r="C685" s="1" t="s">
        <v>8</v>
      </c>
      <c r="I685" s="1">
        <v>0</v>
      </c>
    </row>
    <row r="686" spans="1:9" x14ac:dyDescent="0.25">
      <c r="A686" s="1" t="s">
        <v>671</v>
      </c>
      <c r="B686" s="1">
        <v>41</v>
      </c>
      <c r="C686" s="1" t="s">
        <v>8</v>
      </c>
      <c r="I686" s="1">
        <v>0</v>
      </c>
    </row>
    <row r="687" spans="1:9" x14ac:dyDescent="0.25">
      <c r="A687" s="1" t="s">
        <v>672</v>
      </c>
      <c r="B687" s="1">
        <v>41</v>
      </c>
      <c r="C687" s="1" t="s">
        <v>8</v>
      </c>
      <c r="I687" s="1">
        <v>0</v>
      </c>
    </row>
    <row r="688" spans="1:9" x14ac:dyDescent="0.25">
      <c r="A688" s="1" t="s">
        <v>673</v>
      </c>
      <c r="B688" s="1">
        <v>41</v>
      </c>
      <c r="C688" s="1" t="s">
        <v>8</v>
      </c>
      <c r="I688" s="1">
        <v>0</v>
      </c>
    </row>
    <row r="689" spans="1:9" x14ac:dyDescent="0.25">
      <c r="A689" s="1" t="s">
        <v>674</v>
      </c>
      <c r="B689" s="1">
        <v>41</v>
      </c>
      <c r="C689" s="1" t="s">
        <v>8</v>
      </c>
      <c r="I689" s="1">
        <v>0</v>
      </c>
    </row>
    <row r="690" spans="1:9" x14ac:dyDescent="0.25">
      <c r="A690" s="1" t="s">
        <v>675</v>
      </c>
      <c r="B690" s="1">
        <v>41</v>
      </c>
      <c r="C690" s="1" t="s">
        <v>8</v>
      </c>
      <c r="I690" s="1">
        <v>0</v>
      </c>
    </row>
    <row r="691" spans="1:9" x14ac:dyDescent="0.25">
      <c r="A691" s="1" t="s">
        <v>677</v>
      </c>
      <c r="B691" s="1">
        <v>41</v>
      </c>
      <c r="C691" s="1" t="s">
        <v>8</v>
      </c>
      <c r="I691" s="1">
        <v>0</v>
      </c>
    </row>
    <row r="692" spans="1:9" x14ac:dyDescent="0.25">
      <c r="A692" s="1" t="s">
        <v>679</v>
      </c>
      <c r="B692" s="1">
        <v>41</v>
      </c>
      <c r="C692" s="1" t="s">
        <v>8</v>
      </c>
      <c r="I692" s="1">
        <v>-1</v>
      </c>
    </row>
    <row r="693" spans="1:9" x14ac:dyDescent="0.25">
      <c r="A693" s="1" t="s">
        <v>680</v>
      </c>
      <c r="B693" s="1">
        <v>41</v>
      </c>
      <c r="C693" s="1" t="s">
        <v>8</v>
      </c>
      <c r="I693" s="1">
        <v>0</v>
      </c>
    </row>
    <row r="694" spans="1:9" x14ac:dyDescent="0.25">
      <c r="A694" s="1" t="s">
        <v>681</v>
      </c>
      <c r="B694" s="1">
        <v>41</v>
      </c>
      <c r="C694" s="1" t="s">
        <v>8</v>
      </c>
      <c r="I694" s="1">
        <v>0</v>
      </c>
    </row>
    <row r="695" spans="1:9" x14ac:dyDescent="0.25">
      <c r="A695" s="1" t="s">
        <v>683</v>
      </c>
      <c r="B695" s="1">
        <v>41</v>
      </c>
      <c r="C695" s="1" t="s">
        <v>8</v>
      </c>
      <c r="I695" s="1">
        <v>0</v>
      </c>
    </row>
    <row r="696" spans="1:9" x14ac:dyDescent="0.25">
      <c r="A696" s="1" t="s">
        <v>684</v>
      </c>
      <c r="B696" s="1">
        <v>41</v>
      </c>
      <c r="C696" s="1" t="s">
        <v>8</v>
      </c>
      <c r="I696" s="1">
        <v>0</v>
      </c>
    </row>
    <row r="697" spans="1:9" x14ac:dyDescent="0.25">
      <c r="A697" s="1" t="s">
        <v>686</v>
      </c>
      <c r="B697" s="1">
        <v>41</v>
      </c>
      <c r="C697" s="1" t="s">
        <v>8</v>
      </c>
      <c r="I697" s="1">
        <v>0</v>
      </c>
    </row>
    <row r="698" spans="1:9" x14ac:dyDescent="0.25">
      <c r="A698" s="1" t="s">
        <v>687</v>
      </c>
      <c r="B698" s="1">
        <v>41</v>
      </c>
      <c r="C698" s="1" t="s">
        <v>8</v>
      </c>
      <c r="I698" s="1">
        <v>0</v>
      </c>
    </row>
    <row r="699" spans="1:9" x14ac:dyDescent="0.25">
      <c r="A699" s="1" t="s">
        <v>688</v>
      </c>
      <c r="B699" s="1">
        <v>41</v>
      </c>
      <c r="C699" s="1" t="s">
        <v>8</v>
      </c>
      <c r="I699" s="1">
        <v>0</v>
      </c>
    </row>
    <row r="700" spans="1:9" x14ac:dyDescent="0.25">
      <c r="A700" s="1" t="s">
        <v>690</v>
      </c>
      <c r="B700" s="1">
        <v>41</v>
      </c>
      <c r="C700" s="1" t="s">
        <v>8</v>
      </c>
      <c r="I700" s="1">
        <v>0</v>
      </c>
    </row>
    <row r="701" spans="1:9" x14ac:dyDescent="0.25">
      <c r="A701" s="1" t="s">
        <v>691</v>
      </c>
      <c r="B701" s="1">
        <v>41</v>
      </c>
      <c r="C701" s="1" t="s">
        <v>8</v>
      </c>
      <c r="I701" s="1">
        <v>0</v>
      </c>
    </row>
    <row r="702" spans="1:9" x14ac:dyDescent="0.25">
      <c r="A702" s="1" t="s">
        <v>692</v>
      </c>
      <c r="B702" s="1">
        <v>41</v>
      </c>
      <c r="C702" s="1" t="s">
        <v>8</v>
      </c>
      <c r="I702" s="1">
        <v>0</v>
      </c>
    </row>
    <row r="703" spans="1:9" x14ac:dyDescent="0.25">
      <c r="A703" s="1" t="s">
        <v>693</v>
      </c>
      <c r="B703" s="1">
        <v>41</v>
      </c>
      <c r="C703" s="1" t="s">
        <v>8</v>
      </c>
      <c r="I703" s="1">
        <v>0</v>
      </c>
    </row>
    <row r="704" spans="1:9" x14ac:dyDescent="0.25">
      <c r="A704" s="1" t="s">
        <v>694</v>
      </c>
      <c r="B704" s="1">
        <v>41</v>
      </c>
      <c r="C704" s="1" t="s">
        <v>8</v>
      </c>
      <c r="I704" s="1">
        <v>-1</v>
      </c>
    </row>
    <row r="705" spans="1:9" x14ac:dyDescent="0.25">
      <c r="A705" s="1" t="s">
        <v>695</v>
      </c>
      <c r="B705" s="1">
        <v>41</v>
      </c>
      <c r="C705" s="1" t="s">
        <v>8</v>
      </c>
      <c r="I705" s="1">
        <v>-1</v>
      </c>
    </row>
    <row r="706" spans="1:9" x14ac:dyDescent="0.25">
      <c r="A706" s="1" t="s">
        <v>697</v>
      </c>
      <c r="B706" s="1">
        <v>41</v>
      </c>
      <c r="C706" s="1" t="s">
        <v>8</v>
      </c>
      <c r="I706" s="1">
        <v>-1</v>
      </c>
    </row>
    <row r="707" spans="1:9" x14ac:dyDescent="0.25">
      <c r="A707" s="1" t="s">
        <v>698</v>
      </c>
      <c r="B707" s="1">
        <v>41</v>
      </c>
      <c r="C707" s="1" t="s">
        <v>8</v>
      </c>
      <c r="I707" s="1">
        <v>0</v>
      </c>
    </row>
    <row r="708" spans="1:9" x14ac:dyDescent="0.25">
      <c r="A708" s="1" t="s">
        <v>699</v>
      </c>
      <c r="B708" s="1">
        <v>41</v>
      </c>
      <c r="C708" s="1" t="s">
        <v>8</v>
      </c>
      <c r="I708" s="1">
        <v>-1</v>
      </c>
    </row>
    <row r="709" spans="1:9" x14ac:dyDescent="0.25">
      <c r="A709" s="1" t="s">
        <v>700</v>
      </c>
      <c r="B709" s="1">
        <v>41</v>
      </c>
      <c r="C709" s="1" t="s">
        <v>8</v>
      </c>
      <c r="I709" s="1">
        <v>0</v>
      </c>
    </row>
    <row r="710" spans="1:9" x14ac:dyDescent="0.25">
      <c r="A710" s="1" t="s">
        <v>701</v>
      </c>
      <c r="B710" s="1">
        <v>41</v>
      </c>
      <c r="C710" s="1" t="s">
        <v>8</v>
      </c>
      <c r="I710" s="1">
        <v>-1</v>
      </c>
    </row>
    <row r="711" spans="1:9" x14ac:dyDescent="0.25">
      <c r="A711" s="1" t="s">
        <v>702</v>
      </c>
      <c r="B711" s="1">
        <v>41</v>
      </c>
      <c r="C711" s="1" t="s">
        <v>8</v>
      </c>
      <c r="I711" s="1">
        <v>0</v>
      </c>
    </row>
    <row r="712" spans="1:9" x14ac:dyDescent="0.25">
      <c r="A712" s="1" t="s">
        <v>703</v>
      </c>
      <c r="B712" s="1">
        <v>41</v>
      </c>
      <c r="C712" s="1" t="s">
        <v>8</v>
      </c>
      <c r="I712" s="1">
        <v>-1</v>
      </c>
    </row>
    <row r="713" spans="1:9" x14ac:dyDescent="0.25">
      <c r="A713" s="1" t="s">
        <v>704</v>
      </c>
      <c r="B713" s="1">
        <v>41</v>
      </c>
      <c r="C713" s="1" t="s">
        <v>8</v>
      </c>
      <c r="I713" s="1">
        <v>-1</v>
      </c>
    </row>
    <row r="714" spans="1:9" x14ac:dyDescent="0.25">
      <c r="A714" s="1" t="s">
        <v>708</v>
      </c>
      <c r="B714" s="1">
        <v>41</v>
      </c>
      <c r="C714" s="1" t="s">
        <v>8</v>
      </c>
      <c r="I714" s="1">
        <v>0</v>
      </c>
    </row>
    <row r="715" spans="1:9" x14ac:dyDescent="0.25">
      <c r="A715" s="1" t="s">
        <v>714</v>
      </c>
      <c r="B715" s="1">
        <v>41</v>
      </c>
      <c r="C715" s="1" t="s">
        <v>8</v>
      </c>
      <c r="I715" s="1">
        <v>0</v>
      </c>
    </row>
    <row r="716" spans="1:9" x14ac:dyDescent="0.25">
      <c r="A716" s="1" t="s">
        <v>716</v>
      </c>
      <c r="B716" s="1">
        <v>41</v>
      </c>
      <c r="C716" s="1" t="s">
        <v>8</v>
      </c>
      <c r="I716" s="1">
        <v>-1</v>
      </c>
    </row>
    <row r="717" spans="1:9" x14ac:dyDescent="0.25">
      <c r="A717" s="1" t="s">
        <v>718</v>
      </c>
      <c r="B717" s="1">
        <v>41</v>
      </c>
      <c r="C717" s="1" t="s">
        <v>8</v>
      </c>
      <c r="I717" s="1">
        <v>0</v>
      </c>
    </row>
    <row r="718" spans="1:9" x14ac:dyDescent="0.25">
      <c r="A718" s="1" t="s">
        <v>724</v>
      </c>
      <c r="B718" s="1">
        <v>41</v>
      </c>
      <c r="C718" s="1" t="s">
        <v>8</v>
      </c>
      <c r="I718" s="1">
        <v>0</v>
      </c>
    </row>
    <row r="719" spans="1:9" x14ac:dyDescent="0.25">
      <c r="A719" s="1" t="s">
        <v>725</v>
      </c>
      <c r="B719" s="1">
        <v>41</v>
      </c>
      <c r="C719" s="1" t="s">
        <v>8</v>
      </c>
      <c r="I719" s="1">
        <v>0</v>
      </c>
    </row>
    <row r="720" spans="1:9" x14ac:dyDescent="0.25">
      <c r="A720" s="1" t="s">
        <v>726</v>
      </c>
      <c r="B720" s="1">
        <v>41</v>
      </c>
      <c r="C720" s="1" t="s">
        <v>8</v>
      </c>
      <c r="I720" s="1">
        <v>-1</v>
      </c>
    </row>
    <row r="721" spans="1:9" x14ac:dyDescent="0.25">
      <c r="A721" s="1" t="s">
        <v>728</v>
      </c>
      <c r="B721" s="1">
        <v>41</v>
      </c>
      <c r="C721" s="1" t="s">
        <v>8</v>
      </c>
      <c r="I721" s="1">
        <v>-1</v>
      </c>
    </row>
    <row r="722" spans="1:9" x14ac:dyDescent="0.25">
      <c r="A722" s="1" t="s">
        <v>729</v>
      </c>
      <c r="B722" s="1">
        <v>41</v>
      </c>
      <c r="C722" s="1" t="s">
        <v>8</v>
      </c>
      <c r="I722" s="1">
        <v>0</v>
      </c>
    </row>
    <row r="723" spans="1:9" x14ac:dyDescent="0.25">
      <c r="A723" s="1" t="s">
        <v>730</v>
      </c>
      <c r="B723" s="1">
        <v>41</v>
      </c>
      <c r="C723" s="1" t="s">
        <v>8</v>
      </c>
      <c r="I723" s="1">
        <v>-1</v>
      </c>
    </row>
    <row r="724" spans="1:9" x14ac:dyDescent="0.25">
      <c r="A724" s="1" t="s">
        <v>731</v>
      </c>
      <c r="B724" s="1">
        <v>41</v>
      </c>
      <c r="C724" s="1" t="s">
        <v>8</v>
      </c>
      <c r="I724" s="1">
        <v>0</v>
      </c>
    </row>
    <row r="725" spans="1:9" x14ac:dyDescent="0.25">
      <c r="A725" s="1" t="s">
        <v>732</v>
      </c>
      <c r="B725" s="1">
        <v>41</v>
      </c>
      <c r="C725" s="1" t="s">
        <v>8</v>
      </c>
      <c r="I725" s="1">
        <v>0</v>
      </c>
    </row>
    <row r="726" spans="1:9" x14ac:dyDescent="0.25">
      <c r="A726" s="1" t="s">
        <v>733</v>
      </c>
      <c r="B726" s="1">
        <v>41</v>
      </c>
      <c r="C726" s="1" t="s">
        <v>8</v>
      </c>
      <c r="I726" s="1">
        <v>0</v>
      </c>
    </row>
    <row r="727" spans="1:9" x14ac:dyDescent="0.25">
      <c r="A727" s="1" t="s">
        <v>737</v>
      </c>
      <c r="B727" s="1">
        <v>41</v>
      </c>
      <c r="C727" s="1" t="s">
        <v>8</v>
      </c>
      <c r="I727" s="1">
        <v>0</v>
      </c>
    </row>
    <row r="728" spans="1:9" x14ac:dyDescent="0.25">
      <c r="A728" s="1" t="s">
        <v>738</v>
      </c>
      <c r="B728" s="1">
        <v>41</v>
      </c>
      <c r="C728" s="1" t="s">
        <v>8</v>
      </c>
      <c r="I728" s="1">
        <v>0</v>
      </c>
    </row>
    <row r="729" spans="1:9" x14ac:dyDescent="0.25">
      <c r="A729" s="1" t="s">
        <v>739</v>
      </c>
      <c r="B729" s="1">
        <v>41</v>
      </c>
      <c r="C729" s="1" t="s">
        <v>8</v>
      </c>
      <c r="I729" s="1">
        <v>0</v>
      </c>
    </row>
    <row r="730" spans="1:9" x14ac:dyDescent="0.25">
      <c r="A730" s="1" t="s">
        <v>740</v>
      </c>
      <c r="B730" s="1">
        <v>41</v>
      </c>
      <c r="C730" s="1" t="s">
        <v>8</v>
      </c>
      <c r="I730" s="1">
        <v>0</v>
      </c>
    </row>
    <row r="731" spans="1:9" x14ac:dyDescent="0.25">
      <c r="A731" s="1" t="s">
        <v>741</v>
      </c>
      <c r="B731" s="1">
        <v>41</v>
      </c>
      <c r="C731" s="1" t="s">
        <v>8</v>
      </c>
      <c r="I731" s="1">
        <v>0</v>
      </c>
    </row>
    <row r="732" spans="1:9" x14ac:dyDescent="0.25">
      <c r="A732" s="1" t="s">
        <v>742</v>
      </c>
      <c r="B732" s="1">
        <v>41</v>
      </c>
      <c r="C732" s="1" t="s">
        <v>8</v>
      </c>
      <c r="I732" s="1">
        <v>0</v>
      </c>
    </row>
    <row r="733" spans="1:9" x14ac:dyDescent="0.25">
      <c r="A733" s="1" t="s">
        <v>743</v>
      </c>
      <c r="B733" s="1">
        <v>41</v>
      </c>
      <c r="C733" s="1" t="s">
        <v>8</v>
      </c>
      <c r="I733" s="1">
        <v>-1</v>
      </c>
    </row>
    <row r="734" spans="1:9" x14ac:dyDescent="0.25">
      <c r="A734" s="1" t="s">
        <v>744</v>
      </c>
      <c r="B734" s="1">
        <v>41</v>
      </c>
      <c r="C734" s="1" t="s">
        <v>8</v>
      </c>
      <c r="I734" s="1">
        <v>0</v>
      </c>
    </row>
    <row r="735" spans="1:9" x14ac:dyDescent="0.25">
      <c r="A735" s="1" t="s">
        <v>745</v>
      </c>
      <c r="B735" s="1">
        <v>41</v>
      </c>
      <c r="C735" s="1" t="s">
        <v>8</v>
      </c>
      <c r="I735" s="1">
        <v>0</v>
      </c>
    </row>
    <row r="736" spans="1:9" x14ac:dyDescent="0.25">
      <c r="A736" s="1" t="s">
        <v>746</v>
      </c>
      <c r="B736" s="1">
        <v>41</v>
      </c>
      <c r="C736" s="1" t="s">
        <v>8</v>
      </c>
      <c r="I736" s="1">
        <v>0</v>
      </c>
    </row>
    <row r="737" spans="1:9" x14ac:dyDescent="0.25">
      <c r="A737" s="1" t="s">
        <v>747</v>
      </c>
      <c r="B737" s="1">
        <v>41</v>
      </c>
      <c r="C737" s="1" t="s">
        <v>8</v>
      </c>
      <c r="I737" s="1">
        <v>0</v>
      </c>
    </row>
    <row r="738" spans="1:9" x14ac:dyDescent="0.25">
      <c r="A738" s="1" t="s">
        <v>748</v>
      </c>
      <c r="B738" s="1">
        <v>41</v>
      </c>
      <c r="C738" s="1" t="s">
        <v>8</v>
      </c>
      <c r="I738" s="1">
        <v>0</v>
      </c>
    </row>
    <row r="739" spans="1:9" x14ac:dyDescent="0.25">
      <c r="A739" s="1" t="s">
        <v>749</v>
      </c>
      <c r="B739" s="1">
        <v>41</v>
      </c>
      <c r="C739" s="1" t="s">
        <v>8</v>
      </c>
      <c r="I739" s="1">
        <v>0</v>
      </c>
    </row>
    <row r="740" spans="1:9" x14ac:dyDescent="0.25">
      <c r="A740" s="1" t="s">
        <v>750</v>
      </c>
      <c r="B740" s="1">
        <v>41</v>
      </c>
      <c r="C740" s="1" t="s">
        <v>8</v>
      </c>
      <c r="I740" s="1">
        <v>0</v>
      </c>
    </row>
    <row r="741" spans="1:9" x14ac:dyDescent="0.25">
      <c r="A741" s="1" t="s">
        <v>751</v>
      </c>
      <c r="B741" s="1">
        <v>41</v>
      </c>
      <c r="C741" s="1" t="s">
        <v>8</v>
      </c>
      <c r="I741" s="1">
        <v>0</v>
      </c>
    </row>
    <row r="742" spans="1:9" x14ac:dyDescent="0.25">
      <c r="A742" s="1" t="s">
        <v>752</v>
      </c>
      <c r="B742" s="1">
        <v>41</v>
      </c>
      <c r="C742" s="1" t="s">
        <v>8</v>
      </c>
      <c r="I742" s="1">
        <v>0</v>
      </c>
    </row>
    <row r="743" spans="1:9" x14ac:dyDescent="0.25">
      <c r="A743" s="1" t="s">
        <v>754</v>
      </c>
      <c r="B743" s="1">
        <v>41</v>
      </c>
      <c r="C743" s="1" t="s">
        <v>8</v>
      </c>
      <c r="I743" s="1">
        <v>0</v>
      </c>
    </row>
    <row r="744" spans="1:9" x14ac:dyDescent="0.25">
      <c r="A744" s="1" t="s">
        <v>755</v>
      </c>
      <c r="B744" s="1">
        <v>41</v>
      </c>
      <c r="C744" s="1" t="s">
        <v>8</v>
      </c>
      <c r="I744" s="1">
        <v>0</v>
      </c>
    </row>
    <row r="745" spans="1:9" x14ac:dyDescent="0.25">
      <c r="A745" s="1" t="s">
        <v>756</v>
      </c>
      <c r="B745" s="1">
        <v>41</v>
      </c>
      <c r="C745" s="1" t="s">
        <v>8</v>
      </c>
      <c r="I745" s="1">
        <v>-1</v>
      </c>
    </row>
    <row r="746" spans="1:9" x14ac:dyDescent="0.25">
      <c r="A746" s="1" t="s">
        <v>757</v>
      </c>
      <c r="B746" s="1">
        <v>41</v>
      </c>
      <c r="C746" s="1" t="s">
        <v>8</v>
      </c>
      <c r="I746" s="1">
        <v>0</v>
      </c>
    </row>
    <row r="747" spans="1:9" x14ac:dyDescent="0.25">
      <c r="A747" s="1" t="s">
        <v>758</v>
      </c>
      <c r="B747" s="1">
        <v>41</v>
      </c>
      <c r="C747" s="1" t="s">
        <v>8</v>
      </c>
      <c r="I747" s="1">
        <v>0</v>
      </c>
    </row>
    <row r="748" spans="1:9" x14ac:dyDescent="0.25">
      <c r="A748" s="1" t="s">
        <v>759</v>
      </c>
      <c r="B748" s="1">
        <v>41</v>
      </c>
      <c r="C748" s="1" t="s">
        <v>8</v>
      </c>
      <c r="I748" s="1">
        <v>0</v>
      </c>
    </row>
    <row r="749" spans="1:9" x14ac:dyDescent="0.25">
      <c r="A749" s="1" t="s">
        <v>760</v>
      </c>
      <c r="B749" s="1">
        <v>41</v>
      </c>
      <c r="C749" s="1" t="s">
        <v>8</v>
      </c>
      <c r="I749" s="1">
        <v>0</v>
      </c>
    </row>
    <row r="750" spans="1:9" x14ac:dyDescent="0.25">
      <c r="A750" s="1" t="s">
        <v>761</v>
      </c>
      <c r="B750" s="1">
        <v>41</v>
      </c>
      <c r="C750" s="1" t="s">
        <v>8</v>
      </c>
      <c r="I750" s="1">
        <v>0</v>
      </c>
    </row>
    <row r="751" spans="1:9" x14ac:dyDescent="0.25">
      <c r="A751" s="1" t="s">
        <v>762</v>
      </c>
      <c r="B751" s="1">
        <v>41</v>
      </c>
      <c r="C751" s="1" t="s">
        <v>8</v>
      </c>
      <c r="I751" s="1">
        <v>-1</v>
      </c>
    </row>
    <row r="752" spans="1:9" x14ac:dyDescent="0.25">
      <c r="A752" s="1" t="s">
        <v>763</v>
      </c>
      <c r="B752" s="1">
        <v>41</v>
      </c>
      <c r="C752" s="1" t="s">
        <v>8</v>
      </c>
      <c r="I752" s="1">
        <v>0</v>
      </c>
    </row>
    <row r="753" spans="1:9" x14ac:dyDescent="0.25">
      <c r="A753" s="1" t="s">
        <v>764</v>
      </c>
      <c r="B753" s="1">
        <v>41</v>
      </c>
      <c r="C753" s="1" t="s">
        <v>8</v>
      </c>
      <c r="I753" s="1">
        <v>-1</v>
      </c>
    </row>
    <row r="754" spans="1:9" x14ac:dyDescent="0.25">
      <c r="A754" s="1" t="s">
        <v>765</v>
      </c>
      <c r="B754" s="1">
        <v>41</v>
      </c>
      <c r="C754" s="1" t="s">
        <v>8</v>
      </c>
      <c r="I754" s="1">
        <v>0</v>
      </c>
    </row>
    <row r="755" spans="1:9" x14ac:dyDescent="0.25">
      <c r="A755" s="1" t="s">
        <v>766</v>
      </c>
      <c r="B755" s="1">
        <v>41</v>
      </c>
      <c r="C755" s="1" t="s">
        <v>8</v>
      </c>
      <c r="I755" s="1">
        <v>0</v>
      </c>
    </row>
    <row r="756" spans="1:9" x14ac:dyDescent="0.25">
      <c r="A756" s="1" t="s">
        <v>767</v>
      </c>
      <c r="B756" s="1">
        <v>41</v>
      </c>
      <c r="C756" s="1" t="s">
        <v>8</v>
      </c>
      <c r="I756" s="1">
        <v>0</v>
      </c>
    </row>
    <row r="757" spans="1:9" x14ac:dyDescent="0.25">
      <c r="A757" s="1" t="s">
        <v>768</v>
      </c>
      <c r="B757" s="1">
        <v>41</v>
      </c>
      <c r="C757" s="1" t="s">
        <v>8</v>
      </c>
      <c r="I757" s="1">
        <v>0</v>
      </c>
    </row>
    <row r="758" spans="1:9" x14ac:dyDescent="0.25">
      <c r="A758" s="1" t="s">
        <v>769</v>
      </c>
      <c r="B758" s="1">
        <v>41</v>
      </c>
      <c r="C758" s="1" t="s">
        <v>8</v>
      </c>
      <c r="I758" s="1">
        <v>0</v>
      </c>
    </row>
    <row r="759" spans="1:9" x14ac:dyDescent="0.25">
      <c r="A759" s="1" t="s">
        <v>770</v>
      </c>
      <c r="B759" s="1">
        <v>41</v>
      </c>
      <c r="C759" s="1" t="s">
        <v>8</v>
      </c>
      <c r="I759" s="1">
        <v>-1</v>
      </c>
    </row>
    <row r="760" spans="1:9" x14ac:dyDescent="0.25">
      <c r="A760" s="1" t="s">
        <v>771</v>
      </c>
      <c r="B760" s="1">
        <v>41</v>
      </c>
      <c r="C760" s="1" t="s">
        <v>8</v>
      </c>
      <c r="I760" s="1">
        <v>0</v>
      </c>
    </row>
    <row r="761" spans="1:9" x14ac:dyDescent="0.25">
      <c r="A761" s="1" t="s">
        <v>772</v>
      </c>
      <c r="B761" s="1">
        <v>41</v>
      </c>
      <c r="C761" s="1" t="s">
        <v>8</v>
      </c>
      <c r="I761" s="1">
        <v>-1</v>
      </c>
    </row>
    <row r="762" spans="1:9" x14ac:dyDescent="0.25">
      <c r="A762" s="1" t="s">
        <v>773</v>
      </c>
      <c r="B762" s="1">
        <v>41</v>
      </c>
      <c r="C762" s="1" t="s">
        <v>8</v>
      </c>
      <c r="I762" s="1">
        <v>-1</v>
      </c>
    </row>
    <row r="763" spans="1:9" x14ac:dyDescent="0.25">
      <c r="A763" s="1" t="s">
        <v>774</v>
      </c>
      <c r="B763" s="1">
        <v>41</v>
      </c>
      <c r="C763" s="1" t="s">
        <v>8</v>
      </c>
      <c r="I763" s="1">
        <v>0</v>
      </c>
    </row>
    <row r="764" spans="1:9" x14ac:dyDescent="0.25">
      <c r="A764" s="1" t="s">
        <v>775</v>
      </c>
      <c r="B764" s="1">
        <v>41</v>
      </c>
      <c r="C764" s="1" t="s">
        <v>8</v>
      </c>
      <c r="I764" s="1">
        <v>0</v>
      </c>
    </row>
    <row r="765" spans="1:9" x14ac:dyDescent="0.25">
      <c r="A765" s="1" t="s">
        <v>776</v>
      </c>
      <c r="B765" s="1">
        <v>41</v>
      </c>
      <c r="C765" s="1" t="s">
        <v>8</v>
      </c>
      <c r="I765" s="1">
        <v>-1</v>
      </c>
    </row>
    <row r="766" spans="1:9" x14ac:dyDescent="0.25">
      <c r="A766" s="1" t="s">
        <v>777</v>
      </c>
      <c r="B766" s="1">
        <v>41</v>
      </c>
      <c r="C766" s="1" t="s">
        <v>8</v>
      </c>
      <c r="I766" s="1">
        <v>0</v>
      </c>
    </row>
    <row r="767" spans="1:9" x14ac:dyDescent="0.25">
      <c r="A767" s="1" t="s">
        <v>778</v>
      </c>
      <c r="B767" s="1">
        <v>41</v>
      </c>
      <c r="C767" s="1" t="s">
        <v>8</v>
      </c>
      <c r="I767" s="1">
        <v>0</v>
      </c>
    </row>
    <row r="768" spans="1:9" x14ac:dyDescent="0.25">
      <c r="A768" s="1" t="s">
        <v>779</v>
      </c>
      <c r="B768" s="1">
        <v>41</v>
      </c>
      <c r="C768" s="1" t="s">
        <v>8</v>
      </c>
      <c r="I768" s="1">
        <v>0</v>
      </c>
    </row>
    <row r="769" spans="1:9" x14ac:dyDescent="0.25">
      <c r="A769" s="1" t="s">
        <v>780</v>
      </c>
      <c r="B769" s="1">
        <v>41</v>
      </c>
      <c r="C769" s="1" t="s">
        <v>8</v>
      </c>
      <c r="I769" s="1">
        <v>0</v>
      </c>
    </row>
    <row r="770" spans="1:9" x14ac:dyDescent="0.25">
      <c r="A770" s="1" t="s">
        <v>781</v>
      </c>
      <c r="B770" s="1">
        <v>41</v>
      </c>
      <c r="C770" s="1" t="s">
        <v>8</v>
      </c>
      <c r="I770" s="1">
        <v>-1</v>
      </c>
    </row>
    <row r="771" spans="1:9" x14ac:dyDescent="0.25">
      <c r="A771" s="1" t="s">
        <v>782</v>
      </c>
      <c r="B771" s="1">
        <v>41</v>
      </c>
      <c r="C771" s="1" t="s">
        <v>8</v>
      </c>
      <c r="I771" s="1">
        <v>0</v>
      </c>
    </row>
    <row r="772" spans="1:9" x14ac:dyDescent="0.25">
      <c r="A772" s="1" t="s">
        <v>783</v>
      </c>
      <c r="B772" s="1">
        <v>41</v>
      </c>
      <c r="C772" s="1" t="s">
        <v>8</v>
      </c>
      <c r="I772" s="1">
        <v>-1</v>
      </c>
    </row>
    <row r="773" spans="1:9" x14ac:dyDescent="0.25">
      <c r="A773" s="1" t="s">
        <v>784</v>
      </c>
      <c r="B773" s="1">
        <v>41</v>
      </c>
      <c r="C773" s="1" t="s">
        <v>8</v>
      </c>
      <c r="I773" s="1">
        <v>-1</v>
      </c>
    </row>
    <row r="774" spans="1:9" x14ac:dyDescent="0.25">
      <c r="A774" s="1" t="s">
        <v>785</v>
      </c>
      <c r="B774" s="1">
        <v>41</v>
      </c>
      <c r="C774" s="1" t="s">
        <v>8</v>
      </c>
      <c r="I774" s="1">
        <v>0</v>
      </c>
    </row>
    <row r="775" spans="1:9" x14ac:dyDescent="0.25">
      <c r="A775" s="1" t="s">
        <v>786</v>
      </c>
      <c r="B775" s="1">
        <v>41</v>
      </c>
      <c r="C775" s="1" t="s">
        <v>8</v>
      </c>
      <c r="I775" s="1">
        <v>0</v>
      </c>
    </row>
    <row r="776" spans="1:9" x14ac:dyDescent="0.25">
      <c r="A776" s="1" t="s">
        <v>787</v>
      </c>
      <c r="B776" s="1">
        <v>41</v>
      </c>
      <c r="C776" s="1" t="s">
        <v>8</v>
      </c>
      <c r="I776" s="1">
        <v>-1</v>
      </c>
    </row>
    <row r="777" spans="1:9" x14ac:dyDescent="0.25">
      <c r="A777" s="1" t="s">
        <v>788</v>
      </c>
      <c r="B777" s="1">
        <v>41</v>
      </c>
      <c r="C777" s="1" t="s">
        <v>8</v>
      </c>
      <c r="I777" s="1">
        <v>0</v>
      </c>
    </row>
    <row r="778" spans="1:9" x14ac:dyDescent="0.25">
      <c r="A778" s="1" t="s">
        <v>789</v>
      </c>
      <c r="B778" s="1">
        <v>41</v>
      </c>
      <c r="C778" s="1" t="s">
        <v>8</v>
      </c>
      <c r="I778" s="1">
        <v>0</v>
      </c>
    </row>
    <row r="779" spans="1:9" x14ac:dyDescent="0.25">
      <c r="A779" s="1" t="s">
        <v>790</v>
      </c>
      <c r="B779" s="1">
        <v>41</v>
      </c>
      <c r="C779" s="1" t="s">
        <v>8</v>
      </c>
      <c r="I779" s="1">
        <v>0</v>
      </c>
    </row>
    <row r="780" spans="1:9" x14ac:dyDescent="0.25">
      <c r="A780" s="1" t="s">
        <v>791</v>
      </c>
      <c r="B780" s="1">
        <v>41</v>
      </c>
      <c r="C780" s="1" t="s">
        <v>8</v>
      </c>
      <c r="I780" s="1">
        <v>0</v>
      </c>
    </row>
    <row r="781" spans="1:9" x14ac:dyDescent="0.25">
      <c r="A781" s="1" t="s">
        <v>792</v>
      </c>
      <c r="B781" s="1">
        <v>41</v>
      </c>
      <c r="C781" s="1" t="s">
        <v>8</v>
      </c>
      <c r="I781" s="1">
        <v>-1</v>
      </c>
    </row>
    <row r="782" spans="1:9" x14ac:dyDescent="0.25">
      <c r="A782" s="1" t="s">
        <v>793</v>
      </c>
      <c r="B782" s="1">
        <v>41</v>
      </c>
      <c r="C782" s="1" t="s">
        <v>8</v>
      </c>
      <c r="I782" s="1">
        <v>0</v>
      </c>
    </row>
    <row r="783" spans="1:9" x14ac:dyDescent="0.25">
      <c r="A783" s="1" t="s">
        <v>794</v>
      </c>
      <c r="B783" s="1">
        <v>41</v>
      </c>
      <c r="C783" s="1" t="s">
        <v>8</v>
      </c>
      <c r="I783" s="1">
        <v>0</v>
      </c>
    </row>
    <row r="784" spans="1:9" x14ac:dyDescent="0.25">
      <c r="A784" s="1" t="s">
        <v>795</v>
      </c>
      <c r="B784" s="1">
        <v>41</v>
      </c>
      <c r="C784" s="1" t="s">
        <v>8</v>
      </c>
      <c r="I784" s="1">
        <v>0</v>
      </c>
    </row>
    <row r="785" spans="1:9" x14ac:dyDescent="0.25">
      <c r="A785" s="1" t="s">
        <v>796</v>
      </c>
      <c r="B785" s="1">
        <v>41</v>
      </c>
      <c r="C785" s="1" t="s">
        <v>8</v>
      </c>
      <c r="I785" s="1">
        <v>0</v>
      </c>
    </row>
    <row r="786" spans="1:9" x14ac:dyDescent="0.25">
      <c r="A786" s="1" t="s">
        <v>798</v>
      </c>
      <c r="B786" s="1">
        <v>41</v>
      </c>
      <c r="C786" s="1" t="s">
        <v>8</v>
      </c>
      <c r="I786" s="1">
        <v>0</v>
      </c>
    </row>
    <row r="787" spans="1:9" x14ac:dyDescent="0.25">
      <c r="A787" s="1" t="s">
        <v>799</v>
      </c>
      <c r="B787" s="1">
        <v>41</v>
      </c>
      <c r="C787" s="1" t="s">
        <v>8</v>
      </c>
      <c r="I787" s="1">
        <v>-1</v>
      </c>
    </row>
    <row r="788" spans="1:9" x14ac:dyDescent="0.25">
      <c r="A788" s="1" t="s">
        <v>800</v>
      </c>
      <c r="B788" s="1">
        <v>41</v>
      </c>
      <c r="C788" s="1" t="s">
        <v>8</v>
      </c>
      <c r="I788" s="1">
        <v>0</v>
      </c>
    </row>
    <row r="789" spans="1:9" x14ac:dyDescent="0.25">
      <c r="A789" s="1" t="s">
        <v>801</v>
      </c>
      <c r="B789" s="1">
        <v>41</v>
      </c>
      <c r="C789" s="1" t="s">
        <v>8</v>
      </c>
      <c r="I789" s="1">
        <v>0</v>
      </c>
    </row>
    <row r="790" spans="1:9" x14ac:dyDescent="0.25">
      <c r="A790" s="1" t="s">
        <v>802</v>
      </c>
      <c r="B790" s="1">
        <v>41</v>
      </c>
      <c r="C790" s="1" t="s">
        <v>8</v>
      </c>
      <c r="I790" s="1">
        <v>0</v>
      </c>
    </row>
    <row r="791" spans="1:9" x14ac:dyDescent="0.25">
      <c r="A791" s="1" t="s">
        <v>803</v>
      </c>
      <c r="B791" s="1">
        <v>41</v>
      </c>
      <c r="C791" s="1" t="s">
        <v>8</v>
      </c>
      <c r="I791" s="1">
        <v>0</v>
      </c>
    </row>
    <row r="792" spans="1:9" x14ac:dyDescent="0.25">
      <c r="A792" s="1" t="s">
        <v>804</v>
      </c>
      <c r="B792" s="1">
        <v>41</v>
      </c>
      <c r="C792" s="1" t="s">
        <v>8</v>
      </c>
      <c r="I792" s="1">
        <v>0</v>
      </c>
    </row>
    <row r="793" spans="1:9" x14ac:dyDescent="0.25">
      <c r="A793" s="1" t="s">
        <v>805</v>
      </c>
      <c r="B793" s="1">
        <v>41</v>
      </c>
      <c r="C793" s="1" t="s">
        <v>8</v>
      </c>
      <c r="I793" s="1">
        <v>0</v>
      </c>
    </row>
    <row r="794" spans="1:9" x14ac:dyDescent="0.25">
      <c r="A794" s="1" t="s">
        <v>806</v>
      </c>
      <c r="B794" s="1">
        <v>41</v>
      </c>
      <c r="C794" s="1" t="s">
        <v>8</v>
      </c>
      <c r="I794" s="1">
        <v>0</v>
      </c>
    </row>
    <row r="795" spans="1:9" x14ac:dyDescent="0.25">
      <c r="A795" s="1" t="s">
        <v>807</v>
      </c>
      <c r="B795" s="1">
        <v>41</v>
      </c>
      <c r="C795" s="1" t="s">
        <v>8</v>
      </c>
      <c r="I795" s="1">
        <v>0</v>
      </c>
    </row>
    <row r="796" spans="1:9" x14ac:dyDescent="0.25">
      <c r="A796" s="1" t="s">
        <v>808</v>
      </c>
      <c r="B796" s="1">
        <v>41</v>
      </c>
      <c r="C796" s="1" t="s">
        <v>8</v>
      </c>
      <c r="I796" s="1">
        <v>0</v>
      </c>
    </row>
    <row r="797" spans="1:9" x14ac:dyDescent="0.25">
      <c r="A797" s="1" t="s">
        <v>809</v>
      </c>
      <c r="B797" s="1">
        <v>41</v>
      </c>
      <c r="C797" s="1" t="s">
        <v>8</v>
      </c>
      <c r="I797" s="1">
        <v>0</v>
      </c>
    </row>
    <row r="798" spans="1:9" x14ac:dyDescent="0.25">
      <c r="A798" s="1" t="s">
        <v>810</v>
      </c>
      <c r="B798" s="1">
        <v>41</v>
      </c>
      <c r="C798" s="1" t="s">
        <v>8</v>
      </c>
      <c r="I798" s="1">
        <v>0</v>
      </c>
    </row>
    <row r="799" spans="1:9" x14ac:dyDescent="0.25">
      <c r="A799" s="1" t="s">
        <v>813</v>
      </c>
      <c r="B799" s="1">
        <v>41</v>
      </c>
      <c r="C799" s="1" t="s">
        <v>8</v>
      </c>
      <c r="I799" s="1">
        <v>0</v>
      </c>
    </row>
    <row r="800" spans="1:9" x14ac:dyDescent="0.25">
      <c r="A800" s="1" t="s">
        <v>814</v>
      </c>
      <c r="B800" s="1">
        <v>41</v>
      </c>
      <c r="C800" s="1" t="s">
        <v>8</v>
      </c>
      <c r="I800" s="1">
        <v>0</v>
      </c>
    </row>
    <row r="801" spans="1:9" x14ac:dyDescent="0.25">
      <c r="A801" s="1" t="s">
        <v>815</v>
      </c>
      <c r="B801" s="1">
        <v>41</v>
      </c>
      <c r="C801" s="1" t="s">
        <v>8</v>
      </c>
      <c r="I801" s="1">
        <v>0</v>
      </c>
    </row>
    <row r="802" spans="1:9" x14ac:dyDescent="0.25">
      <c r="A802" s="1" t="s">
        <v>816</v>
      </c>
      <c r="B802" s="1">
        <v>41</v>
      </c>
      <c r="C802" s="1" t="s">
        <v>8</v>
      </c>
      <c r="I802" s="1">
        <v>0</v>
      </c>
    </row>
    <row r="803" spans="1:9" x14ac:dyDescent="0.25">
      <c r="A803" s="1" t="s">
        <v>817</v>
      </c>
      <c r="B803" s="1">
        <v>41</v>
      </c>
      <c r="C803" s="1" t="s">
        <v>8</v>
      </c>
      <c r="I803" s="1">
        <v>0</v>
      </c>
    </row>
    <row r="804" spans="1:9" x14ac:dyDescent="0.25">
      <c r="A804" s="1" t="s">
        <v>818</v>
      </c>
      <c r="B804" s="1">
        <v>41</v>
      </c>
      <c r="C804" s="1" t="s">
        <v>8</v>
      </c>
      <c r="I804" s="1">
        <v>0</v>
      </c>
    </row>
    <row r="805" spans="1:9" x14ac:dyDescent="0.25">
      <c r="A805" s="1" t="s">
        <v>819</v>
      </c>
      <c r="B805" s="1">
        <v>41</v>
      </c>
      <c r="C805" s="1" t="s">
        <v>8</v>
      </c>
      <c r="I805" s="1">
        <v>0</v>
      </c>
    </row>
    <row r="806" spans="1:9" x14ac:dyDescent="0.25">
      <c r="A806" s="1" t="s">
        <v>820</v>
      </c>
      <c r="B806" s="1">
        <v>41</v>
      </c>
      <c r="C806" s="1" t="s">
        <v>8</v>
      </c>
      <c r="I806" s="1">
        <v>0</v>
      </c>
    </row>
    <row r="807" spans="1:9" x14ac:dyDescent="0.25">
      <c r="A807" s="1" t="s">
        <v>821</v>
      </c>
      <c r="B807" s="1">
        <v>41</v>
      </c>
      <c r="C807" s="1" t="s">
        <v>8</v>
      </c>
      <c r="I807" s="1">
        <v>0</v>
      </c>
    </row>
    <row r="808" spans="1:9" x14ac:dyDescent="0.25">
      <c r="A808" s="1" t="s">
        <v>822</v>
      </c>
      <c r="B808" s="1">
        <v>41</v>
      </c>
      <c r="C808" s="1" t="s">
        <v>8</v>
      </c>
      <c r="I808" s="1">
        <v>-1</v>
      </c>
    </row>
    <row r="809" spans="1:9" x14ac:dyDescent="0.25">
      <c r="A809" s="1" t="s">
        <v>823</v>
      </c>
      <c r="B809" s="1">
        <v>41</v>
      </c>
      <c r="C809" s="1" t="s">
        <v>8</v>
      </c>
      <c r="I809" s="1">
        <v>0</v>
      </c>
    </row>
    <row r="810" spans="1:9" x14ac:dyDescent="0.25">
      <c r="A810" s="1" t="s">
        <v>824</v>
      </c>
      <c r="B810" s="1">
        <v>41</v>
      </c>
      <c r="C810" s="1" t="s">
        <v>8</v>
      </c>
      <c r="I810" s="1">
        <v>0</v>
      </c>
    </row>
    <row r="811" spans="1:9" x14ac:dyDescent="0.25">
      <c r="A811" s="1" t="s">
        <v>825</v>
      </c>
      <c r="B811" s="1">
        <v>41</v>
      </c>
      <c r="C811" s="1" t="s">
        <v>8</v>
      </c>
      <c r="I811" s="1">
        <v>-1</v>
      </c>
    </row>
    <row r="812" spans="1:9" x14ac:dyDescent="0.25">
      <c r="A812" s="1" t="s">
        <v>826</v>
      </c>
      <c r="B812" s="1">
        <v>41</v>
      </c>
      <c r="C812" s="1" t="s">
        <v>8</v>
      </c>
      <c r="I812" s="1">
        <v>0</v>
      </c>
    </row>
    <row r="813" spans="1:9" x14ac:dyDescent="0.25">
      <c r="A813" s="1" t="s">
        <v>827</v>
      </c>
      <c r="B813" s="1">
        <v>41</v>
      </c>
      <c r="C813" s="1" t="s">
        <v>8</v>
      </c>
      <c r="I813" s="1">
        <v>0</v>
      </c>
    </row>
    <row r="814" spans="1:9" x14ac:dyDescent="0.25">
      <c r="A814" s="1" t="s">
        <v>828</v>
      </c>
      <c r="B814" s="1">
        <v>41</v>
      </c>
      <c r="C814" s="1" t="s">
        <v>8</v>
      </c>
      <c r="I814" s="1">
        <v>0</v>
      </c>
    </row>
    <row r="815" spans="1:9" x14ac:dyDescent="0.25">
      <c r="A815" s="1" t="s">
        <v>829</v>
      </c>
      <c r="B815" s="1">
        <v>41</v>
      </c>
      <c r="C815" s="1" t="s">
        <v>8</v>
      </c>
      <c r="I815" s="1">
        <v>-1</v>
      </c>
    </row>
    <row r="816" spans="1:9" x14ac:dyDescent="0.25">
      <c r="A816" s="1" t="s">
        <v>832</v>
      </c>
      <c r="B816" s="1">
        <v>41</v>
      </c>
      <c r="C816" s="1" t="s">
        <v>8</v>
      </c>
      <c r="I816" s="1">
        <v>0</v>
      </c>
    </row>
    <row r="817" spans="1:9" x14ac:dyDescent="0.25">
      <c r="A817" s="1" t="s">
        <v>833</v>
      </c>
      <c r="B817" s="1">
        <v>41</v>
      </c>
      <c r="C817" s="1" t="s">
        <v>8</v>
      </c>
      <c r="I817" s="1">
        <v>0</v>
      </c>
    </row>
    <row r="818" spans="1:9" x14ac:dyDescent="0.25">
      <c r="A818" s="1" t="s">
        <v>834</v>
      </c>
      <c r="B818" s="1">
        <v>41</v>
      </c>
      <c r="C818" s="1" t="s">
        <v>8</v>
      </c>
      <c r="I818" s="1">
        <v>0</v>
      </c>
    </row>
    <row r="819" spans="1:9" x14ac:dyDescent="0.25">
      <c r="A819" s="1" t="s">
        <v>835</v>
      </c>
      <c r="B819" s="1">
        <v>41</v>
      </c>
      <c r="C819" s="1" t="s">
        <v>8</v>
      </c>
      <c r="I819" s="1">
        <v>0</v>
      </c>
    </row>
    <row r="820" spans="1:9" x14ac:dyDescent="0.25">
      <c r="A820" s="1" t="s">
        <v>836</v>
      </c>
      <c r="B820" s="1">
        <v>41</v>
      </c>
      <c r="C820" s="1" t="s">
        <v>8</v>
      </c>
      <c r="I820" s="1">
        <v>0</v>
      </c>
    </row>
    <row r="821" spans="1:9" x14ac:dyDescent="0.25">
      <c r="A821" s="1" t="s">
        <v>839</v>
      </c>
      <c r="B821" s="1">
        <v>41</v>
      </c>
      <c r="C821" s="1" t="s">
        <v>8</v>
      </c>
      <c r="I821" s="1">
        <v>0</v>
      </c>
    </row>
    <row r="822" spans="1:9" x14ac:dyDescent="0.25">
      <c r="A822" s="1" t="s">
        <v>840</v>
      </c>
      <c r="B822" s="1">
        <v>41</v>
      </c>
      <c r="C822" s="1" t="s">
        <v>8</v>
      </c>
      <c r="I822" s="1">
        <v>0</v>
      </c>
    </row>
    <row r="823" spans="1:9" x14ac:dyDescent="0.25">
      <c r="A823" s="1" t="s">
        <v>842</v>
      </c>
      <c r="B823" s="1">
        <v>41</v>
      </c>
      <c r="C823" s="1" t="s">
        <v>8</v>
      </c>
      <c r="I823" s="1">
        <v>0</v>
      </c>
    </row>
    <row r="824" spans="1:9" x14ac:dyDescent="0.25">
      <c r="A824" s="1" t="s">
        <v>845</v>
      </c>
      <c r="B824" s="1">
        <v>41</v>
      </c>
      <c r="C824" s="1" t="s">
        <v>8</v>
      </c>
      <c r="I824" s="1">
        <v>0</v>
      </c>
    </row>
    <row r="825" spans="1:9" x14ac:dyDescent="0.25">
      <c r="A825" s="1" t="s">
        <v>846</v>
      </c>
      <c r="B825" s="1">
        <v>41</v>
      </c>
      <c r="C825" s="1" t="s">
        <v>8</v>
      </c>
      <c r="I825" s="1">
        <v>0</v>
      </c>
    </row>
    <row r="826" spans="1:9" x14ac:dyDescent="0.25">
      <c r="A826" s="1" t="s">
        <v>847</v>
      </c>
      <c r="B826" s="1">
        <v>41</v>
      </c>
      <c r="C826" s="1" t="s">
        <v>8</v>
      </c>
      <c r="I826" s="1">
        <v>-1</v>
      </c>
    </row>
    <row r="827" spans="1:9" x14ac:dyDescent="0.25">
      <c r="A827" s="1" t="s">
        <v>848</v>
      </c>
      <c r="B827" s="1">
        <v>41</v>
      </c>
      <c r="C827" s="1" t="s">
        <v>8</v>
      </c>
      <c r="I827" s="1">
        <v>0</v>
      </c>
    </row>
    <row r="828" spans="1:9" x14ac:dyDescent="0.25">
      <c r="A828" s="1" t="s">
        <v>850</v>
      </c>
      <c r="B828" s="1">
        <v>41</v>
      </c>
      <c r="C828" s="1" t="s">
        <v>8</v>
      </c>
      <c r="I828" s="1">
        <v>0</v>
      </c>
    </row>
    <row r="829" spans="1:9" x14ac:dyDescent="0.25">
      <c r="A829" s="1" t="s">
        <v>851</v>
      </c>
      <c r="B829" s="1">
        <v>41</v>
      </c>
      <c r="C829" s="1" t="s">
        <v>8</v>
      </c>
      <c r="I829" s="1">
        <v>0</v>
      </c>
    </row>
    <row r="830" spans="1:9" x14ac:dyDescent="0.25">
      <c r="A830" s="1" t="s">
        <v>852</v>
      </c>
      <c r="B830" s="1">
        <v>41</v>
      </c>
      <c r="C830" s="1" t="s">
        <v>8</v>
      </c>
      <c r="I830" s="1">
        <v>0</v>
      </c>
    </row>
    <row r="831" spans="1:9" x14ac:dyDescent="0.25">
      <c r="A831" s="1" t="s">
        <v>853</v>
      </c>
      <c r="B831" s="1">
        <v>41</v>
      </c>
      <c r="C831" s="1" t="s">
        <v>8</v>
      </c>
      <c r="I831" s="1">
        <v>0</v>
      </c>
    </row>
    <row r="832" spans="1:9" x14ac:dyDescent="0.25">
      <c r="A832" s="1" t="s">
        <v>854</v>
      </c>
      <c r="B832" s="1">
        <v>41</v>
      </c>
      <c r="C832" s="1" t="s">
        <v>8</v>
      </c>
      <c r="I832" s="1">
        <v>-1</v>
      </c>
    </row>
    <row r="833" spans="1:9" x14ac:dyDescent="0.25">
      <c r="A833" s="1" t="s">
        <v>855</v>
      </c>
      <c r="B833" s="1">
        <v>41</v>
      </c>
      <c r="C833" s="1" t="s">
        <v>8</v>
      </c>
      <c r="I833" s="1">
        <v>0</v>
      </c>
    </row>
    <row r="834" spans="1:9" x14ac:dyDescent="0.25">
      <c r="A834" s="1" t="s">
        <v>856</v>
      </c>
      <c r="B834" s="1">
        <v>41</v>
      </c>
      <c r="C834" s="1" t="s">
        <v>8</v>
      </c>
      <c r="I834" s="1">
        <v>-1</v>
      </c>
    </row>
    <row r="835" spans="1:9" x14ac:dyDescent="0.25">
      <c r="A835" s="1" t="s">
        <v>857</v>
      </c>
      <c r="B835" s="1">
        <v>41</v>
      </c>
      <c r="C835" s="1" t="s">
        <v>8</v>
      </c>
      <c r="I835" s="1">
        <v>0</v>
      </c>
    </row>
    <row r="836" spans="1:9" x14ac:dyDescent="0.25">
      <c r="A836" s="1" t="s">
        <v>858</v>
      </c>
      <c r="B836" s="1">
        <v>41</v>
      </c>
      <c r="C836" s="1" t="s">
        <v>8</v>
      </c>
      <c r="I836" s="1">
        <v>0</v>
      </c>
    </row>
    <row r="837" spans="1:9" x14ac:dyDescent="0.25">
      <c r="A837" s="1" t="s">
        <v>859</v>
      </c>
      <c r="B837" s="1">
        <v>41</v>
      </c>
      <c r="C837" s="1" t="s">
        <v>8</v>
      </c>
      <c r="I837" s="1">
        <v>0</v>
      </c>
    </row>
    <row r="838" spans="1:9" x14ac:dyDescent="0.25">
      <c r="A838" s="1" t="s">
        <v>860</v>
      </c>
      <c r="B838" s="1">
        <v>41</v>
      </c>
      <c r="C838" s="1" t="s">
        <v>8</v>
      </c>
      <c r="I838" s="1">
        <v>0</v>
      </c>
    </row>
    <row r="839" spans="1:9" x14ac:dyDescent="0.25">
      <c r="A839" s="1" t="s">
        <v>861</v>
      </c>
      <c r="B839" s="1">
        <v>41</v>
      </c>
      <c r="C839" s="1" t="s">
        <v>8</v>
      </c>
      <c r="I839" s="1">
        <v>0</v>
      </c>
    </row>
    <row r="840" spans="1:9" x14ac:dyDescent="0.25">
      <c r="A840" s="1" t="s">
        <v>862</v>
      </c>
      <c r="B840" s="1">
        <v>41</v>
      </c>
      <c r="C840" s="1" t="s">
        <v>8</v>
      </c>
      <c r="I840" s="1">
        <v>-1</v>
      </c>
    </row>
    <row r="841" spans="1:9" x14ac:dyDescent="0.25">
      <c r="A841" s="1" t="s">
        <v>863</v>
      </c>
      <c r="B841" s="1">
        <v>41</v>
      </c>
      <c r="C841" s="1" t="s">
        <v>8</v>
      </c>
      <c r="I841" s="1">
        <v>0</v>
      </c>
    </row>
    <row r="842" spans="1:9" x14ac:dyDescent="0.25">
      <c r="A842" s="1" t="s">
        <v>864</v>
      </c>
      <c r="B842" s="1">
        <v>41</v>
      </c>
      <c r="C842" s="1" t="s">
        <v>8</v>
      </c>
      <c r="I842" s="1">
        <v>-1</v>
      </c>
    </row>
    <row r="843" spans="1:9" x14ac:dyDescent="0.25">
      <c r="A843" s="1" t="s">
        <v>865</v>
      </c>
      <c r="B843" s="1">
        <v>41</v>
      </c>
      <c r="C843" s="1" t="s">
        <v>8</v>
      </c>
      <c r="I843" s="1">
        <v>0</v>
      </c>
    </row>
    <row r="844" spans="1:9" x14ac:dyDescent="0.25">
      <c r="A844" s="1" t="s">
        <v>866</v>
      </c>
      <c r="B844" s="1">
        <v>41</v>
      </c>
      <c r="C844" s="1" t="s">
        <v>8</v>
      </c>
      <c r="I844" s="1">
        <v>0</v>
      </c>
    </row>
    <row r="845" spans="1:9" x14ac:dyDescent="0.25">
      <c r="A845" s="1" t="s">
        <v>867</v>
      </c>
      <c r="B845" s="1">
        <v>41</v>
      </c>
      <c r="C845" s="1" t="s">
        <v>8</v>
      </c>
      <c r="I845" s="1">
        <v>-1</v>
      </c>
    </row>
    <row r="846" spans="1:9" x14ac:dyDescent="0.25">
      <c r="A846" s="1" t="s">
        <v>868</v>
      </c>
      <c r="B846" s="1">
        <v>41</v>
      </c>
      <c r="C846" s="1" t="s">
        <v>8</v>
      </c>
      <c r="I846" s="1">
        <v>0</v>
      </c>
    </row>
    <row r="847" spans="1:9" x14ac:dyDescent="0.25">
      <c r="A847" s="1" t="s">
        <v>869</v>
      </c>
      <c r="B847" s="1">
        <v>41</v>
      </c>
      <c r="C847" s="1" t="s">
        <v>8</v>
      </c>
      <c r="I847" s="1">
        <v>-1</v>
      </c>
    </row>
    <row r="848" spans="1:9" x14ac:dyDescent="0.25">
      <c r="A848" s="1" t="s">
        <v>870</v>
      </c>
      <c r="B848" s="1">
        <v>41</v>
      </c>
      <c r="C848" s="1" t="s">
        <v>8</v>
      </c>
      <c r="I848" s="1">
        <v>-1</v>
      </c>
    </row>
    <row r="849" spans="1:9" x14ac:dyDescent="0.25">
      <c r="A849" s="1" t="s">
        <v>871</v>
      </c>
      <c r="B849" s="1">
        <v>41</v>
      </c>
      <c r="C849" s="1" t="s">
        <v>8</v>
      </c>
      <c r="I849" s="1">
        <v>0</v>
      </c>
    </row>
    <row r="850" spans="1:9" x14ac:dyDescent="0.25">
      <c r="A850" s="1" t="s">
        <v>874</v>
      </c>
      <c r="B850" s="1">
        <v>41</v>
      </c>
      <c r="C850" s="1" t="s">
        <v>8</v>
      </c>
      <c r="I850" s="1">
        <v>0</v>
      </c>
    </row>
    <row r="851" spans="1:9" x14ac:dyDescent="0.25">
      <c r="A851" s="1" t="s">
        <v>875</v>
      </c>
      <c r="B851" s="1">
        <v>41</v>
      </c>
      <c r="C851" s="1" t="s">
        <v>8</v>
      </c>
      <c r="I851" s="1">
        <v>0</v>
      </c>
    </row>
    <row r="852" spans="1:9" x14ac:dyDescent="0.25">
      <c r="A852" s="1" t="s">
        <v>876</v>
      </c>
      <c r="B852" s="1">
        <v>41</v>
      </c>
      <c r="C852" s="1" t="s">
        <v>8</v>
      </c>
      <c r="I852" s="1">
        <v>-1</v>
      </c>
    </row>
    <row r="853" spans="1:9" x14ac:dyDescent="0.25">
      <c r="A853" s="1" t="s">
        <v>877</v>
      </c>
      <c r="B853" s="1">
        <v>41</v>
      </c>
      <c r="C853" s="1" t="s">
        <v>8</v>
      </c>
      <c r="I853" s="1">
        <v>0</v>
      </c>
    </row>
    <row r="854" spans="1:9" x14ac:dyDescent="0.25">
      <c r="A854" s="1" t="s">
        <v>878</v>
      </c>
      <c r="B854" s="1">
        <v>41</v>
      </c>
      <c r="C854" s="1" t="s">
        <v>8</v>
      </c>
      <c r="I854" s="1">
        <v>0</v>
      </c>
    </row>
    <row r="855" spans="1:9" x14ac:dyDescent="0.25">
      <c r="A855" s="1" t="s">
        <v>879</v>
      </c>
      <c r="B855" s="1">
        <v>41</v>
      </c>
      <c r="C855" s="1" t="s">
        <v>8</v>
      </c>
      <c r="I855" s="1">
        <v>0</v>
      </c>
    </row>
    <row r="856" spans="1:9" x14ac:dyDescent="0.25">
      <c r="A856" s="1" t="s">
        <v>880</v>
      </c>
      <c r="B856" s="1">
        <v>41</v>
      </c>
      <c r="C856" s="1" t="s">
        <v>8</v>
      </c>
      <c r="I856" s="1">
        <v>0</v>
      </c>
    </row>
    <row r="857" spans="1:9" x14ac:dyDescent="0.25">
      <c r="A857" s="1" t="s">
        <v>881</v>
      </c>
      <c r="B857" s="1">
        <v>41</v>
      </c>
      <c r="C857" s="1" t="s">
        <v>8</v>
      </c>
      <c r="I857" s="1">
        <v>0</v>
      </c>
    </row>
    <row r="858" spans="1:9" x14ac:dyDescent="0.25">
      <c r="A858" s="1" t="s">
        <v>882</v>
      </c>
      <c r="B858" s="1">
        <v>41</v>
      </c>
      <c r="C858" s="1" t="s">
        <v>8</v>
      </c>
      <c r="I858" s="1">
        <v>0</v>
      </c>
    </row>
    <row r="859" spans="1:9" x14ac:dyDescent="0.25">
      <c r="A859" s="1" t="s">
        <v>883</v>
      </c>
      <c r="B859" s="1">
        <v>41</v>
      </c>
      <c r="C859" s="1" t="s">
        <v>8</v>
      </c>
      <c r="I859" s="1">
        <v>-1</v>
      </c>
    </row>
    <row r="860" spans="1:9" x14ac:dyDescent="0.25">
      <c r="A860" s="1" t="s">
        <v>884</v>
      </c>
      <c r="B860" s="1">
        <v>41</v>
      </c>
      <c r="C860" s="1" t="s">
        <v>8</v>
      </c>
      <c r="I860" s="1">
        <v>0</v>
      </c>
    </row>
    <row r="861" spans="1:9" x14ac:dyDescent="0.25">
      <c r="A861" s="1" t="s">
        <v>885</v>
      </c>
      <c r="B861" s="1">
        <v>41</v>
      </c>
      <c r="C861" s="1" t="s">
        <v>8</v>
      </c>
      <c r="I861" s="1">
        <v>0</v>
      </c>
    </row>
    <row r="862" spans="1:9" x14ac:dyDescent="0.25">
      <c r="A862" s="1" t="s">
        <v>886</v>
      </c>
      <c r="B862" s="1">
        <v>41</v>
      </c>
      <c r="C862" s="1" t="s">
        <v>8</v>
      </c>
      <c r="I862" s="1">
        <v>0</v>
      </c>
    </row>
    <row r="863" spans="1:9" x14ac:dyDescent="0.25">
      <c r="A863" s="1" t="s">
        <v>887</v>
      </c>
      <c r="B863" s="1">
        <v>41</v>
      </c>
      <c r="C863" s="1" t="s">
        <v>8</v>
      </c>
      <c r="I863" s="1">
        <v>-1</v>
      </c>
    </row>
    <row r="864" spans="1:9" x14ac:dyDescent="0.25">
      <c r="A864" s="1" t="s">
        <v>888</v>
      </c>
      <c r="B864" s="1">
        <v>41</v>
      </c>
      <c r="C864" s="1" t="s">
        <v>8</v>
      </c>
      <c r="I864" s="1">
        <v>0</v>
      </c>
    </row>
    <row r="865" spans="1:9" x14ac:dyDescent="0.25">
      <c r="A865" s="1" t="s">
        <v>891</v>
      </c>
      <c r="B865" s="1">
        <v>41</v>
      </c>
      <c r="C865" s="1" t="s">
        <v>8</v>
      </c>
      <c r="I865" s="1">
        <v>0</v>
      </c>
    </row>
    <row r="866" spans="1:9" x14ac:dyDescent="0.25">
      <c r="A866" s="1" t="s">
        <v>892</v>
      </c>
      <c r="B866" s="1">
        <v>41</v>
      </c>
      <c r="C866" s="1" t="s">
        <v>8</v>
      </c>
      <c r="I866" s="1">
        <v>0</v>
      </c>
    </row>
    <row r="867" spans="1:9" x14ac:dyDescent="0.25">
      <c r="A867" s="1" t="s">
        <v>893</v>
      </c>
      <c r="B867" s="1">
        <v>41</v>
      </c>
      <c r="C867" s="1" t="s">
        <v>8</v>
      </c>
      <c r="I867" s="1">
        <v>0</v>
      </c>
    </row>
    <row r="868" spans="1:9" x14ac:dyDescent="0.25">
      <c r="A868" s="1" t="s">
        <v>894</v>
      </c>
      <c r="B868" s="1">
        <v>41</v>
      </c>
      <c r="C868" s="1" t="s">
        <v>8</v>
      </c>
      <c r="I868" s="1">
        <v>0</v>
      </c>
    </row>
    <row r="869" spans="1:9" x14ac:dyDescent="0.25">
      <c r="A869" s="1" t="s">
        <v>895</v>
      </c>
      <c r="B869" s="1">
        <v>41</v>
      </c>
      <c r="C869" s="1" t="s">
        <v>8</v>
      </c>
      <c r="I869" s="1">
        <v>0</v>
      </c>
    </row>
    <row r="870" spans="1:9" x14ac:dyDescent="0.25">
      <c r="A870" s="1" t="s">
        <v>896</v>
      </c>
      <c r="B870" s="1">
        <v>41</v>
      </c>
      <c r="C870" s="1" t="s">
        <v>8</v>
      </c>
      <c r="I870" s="1">
        <v>0</v>
      </c>
    </row>
    <row r="871" spans="1:9" x14ac:dyDescent="0.25">
      <c r="A871" s="1" t="s">
        <v>897</v>
      </c>
      <c r="B871" s="1">
        <v>41</v>
      </c>
      <c r="C871" s="1" t="s">
        <v>8</v>
      </c>
      <c r="I871" s="1">
        <v>0</v>
      </c>
    </row>
    <row r="872" spans="1:9" x14ac:dyDescent="0.25">
      <c r="A872" s="1" t="s">
        <v>898</v>
      </c>
      <c r="B872" s="1">
        <v>41</v>
      </c>
      <c r="C872" s="1" t="s">
        <v>8</v>
      </c>
      <c r="I872" s="1">
        <v>0</v>
      </c>
    </row>
    <row r="873" spans="1:9" x14ac:dyDescent="0.25">
      <c r="A873" s="1" t="s">
        <v>899</v>
      </c>
      <c r="B873" s="1">
        <v>41</v>
      </c>
      <c r="C873" s="1" t="s">
        <v>8</v>
      </c>
      <c r="I873" s="1">
        <v>0</v>
      </c>
    </row>
    <row r="874" spans="1:9" x14ac:dyDescent="0.25">
      <c r="A874" s="1" t="s">
        <v>900</v>
      </c>
      <c r="B874" s="1">
        <v>41</v>
      </c>
      <c r="C874" s="1" t="s">
        <v>8</v>
      </c>
      <c r="I874" s="1">
        <v>-1</v>
      </c>
    </row>
    <row r="875" spans="1:9" x14ac:dyDescent="0.25">
      <c r="A875" s="1" t="s">
        <v>901</v>
      </c>
      <c r="B875" s="1">
        <v>41</v>
      </c>
      <c r="C875" s="1" t="s">
        <v>8</v>
      </c>
      <c r="I875" s="1">
        <v>0</v>
      </c>
    </row>
    <row r="876" spans="1:9" x14ac:dyDescent="0.25">
      <c r="A876" s="1" t="s">
        <v>902</v>
      </c>
      <c r="B876" s="1">
        <v>41</v>
      </c>
      <c r="C876" s="1" t="s">
        <v>8</v>
      </c>
      <c r="I876" s="1">
        <v>0</v>
      </c>
    </row>
    <row r="877" spans="1:9" x14ac:dyDescent="0.25">
      <c r="A877" s="1" t="s">
        <v>903</v>
      </c>
      <c r="B877" s="1">
        <v>41</v>
      </c>
      <c r="C877" s="1" t="s">
        <v>8</v>
      </c>
      <c r="I877" s="1">
        <v>0</v>
      </c>
    </row>
    <row r="878" spans="1:9" x14ac:dyDescent="0.25">
      <c r="A878" s="1" t="s">
        <v>904</v>
      </c>
      <c r="B878" s="1">
        <v>41</v>
      </c>
      <c r="C878" s="1" t="s">
        <v>8</v>
      </c>
      <c r="I878" s="1">
        <v>0</v>
      </c>
    </row>
    <row r="879" spans="1:9" x14ac:dyDescent="0.25">
      <c r="A879" s="1" t="s">
        <v>905</v>
      </c>
      <c r="B879" s="1">
        <v>41</v>
      </c>
      <c r="C879" s="1" t="s">
        <v>8</v>
      </c>
      <c r="I879" s="1">
        <v>0</v>
      </c>
    </row>
    <row r="880" spans="1:9" x14ac:dyDescent="0.25">
      <c r="A880" s="1" t="s">
        <v>906</v>
      </c>
      <c r="B880" s="1">
        <v>41</v>
      </c>
      <c r="C880" s="1" t="s">
        <v>8</v>
      </c>
      <c r="I880" s="1">
        <v>0</v>
      </c>
    </row>
    <row r="881" spans="1:9" x14ac:dyDescent="0.25">
      <c r="A881" s="1" t="s">
        <v>907</v>
      </c>
      <c r="B881" s="1">
        <v>41</v>
      </c>
      <c r="C881" s="1" t="s">
        <v>8</v>
      </c>
      <c r="I881" s="1">
        <v>0</v>
      </c>
    </row>
    <row r="882" spans="1:9" x14ac:dyDescent="0.25">
      <c r="A882" s="1" t="s">
        <v>908</v>
      </c>
      <c r="B882" s="1">
        <v>41</v>
      </c>
      <c r="C882" s="1" t="s">
        <v>8</v>
      </c>
      <c r="I882" s="1">
        <v>-1</v>
      </c>
    </row>
    <row r="883" spans="1:9" x14ac:dyDescent="0.25">
      <c r="A883" s="1" t="s">
        <v>909</v>
      </c>
      <c r="B883" s="1">
        <v>41</v>
      </c>
      <c r="C883" s="1" t="s">
        <v>8</v>
      </c>
      <c r="I883" s="1">
        <v>0</v>
      </c>
    </row>
    <row r="884" spans="1:9" x14ac:dyDescent="0.25">
      <c r="A884" s="1" t="s">
        <v>910</v>
      </c>
      <c r="B884" s="1">
        <v>41</v>
      </c>
      <c r="C884" s="1" t="s">
        <v>8</v>
      </c>
      <c r="I884" s="1">
        <v>0</v>
      </c>
    </row>
    <row r="885" spans="1:9" x14ac:dyDescent="0.25">
      <c r="A885" s="1" t="s">
        <v>911</v>
      </c>
      <c r="B885" s="1">
        <v>41</v>
      </c>
      <c r="C885" s="1" t="s">
        <v>8</v>
      </c>
      <c r="I885" s="1">
        <v>0</v>
      </c>
    </row>
    <row r="886" spans="1:9" x14ac:dyDescent="0.25">
      <c r="A886" s="1" t="s">
        <v>912</v>
      </c>
      <c r="B886" s="1">
        <v>41</v>
      </c>
      <c r="C886" s="1" t="s">
        <v>8</v>
      </c>
      <c r="I886" s="1">
        <v>0</v>
      </c>
    </row>
    <row r="887" spans="1:9" x14ac:dyDescent="0.25">
      <c r="A887" s="1" t="s">
        <v>913</v>
      </c>
      <c r="B887" s="1">
        <v>41</v>
      </c>
      <c r="C887" s="1" t="s">
        <v>8</v>
      </c>
      <c r="I887" s="1">
        <v>0</v>
      </c>
    </row>
    <row r="888" spans="1:9" x14ac:dyDescent="0.25">
      <c r="A888" s="1" t="s">
        <v>914</v>
      </c>
      <c r="B888" s="1">
        <v>41</v>
      </c>
      <c r="C888" s="1" t="s">
        <v>8</v>
      </c>
      <c r="I888" s="1">
        <v>0</v>
      </c>
    </row>
    <row r="889" spans="1:9" x14ac:dyDescent="0.25">
      <c r="A889" s="1" t="s">
        <v>915</v>
      </c>
      <c r="B889" s="1">
        <v>41</v>
      </c>
      <c r="C889" s="1" t="s">
        <v>8</v>
      </c>
      <c r="I889" s="1">
        <v>-1</v>
      </c>
    </row>
    <row r="890" spans="1:9" x14ac:dyDescent="0.25">
      <c r="A890" s="1" t="s">
        <v>916</v>
      </c>
      <c r="B890" s="1">
        <v>41</v>
      </c>
      <c r="C890" s="1" t="s">
        <v>8</v>
      </c>
      <c r="I890" s="1">
        <v>0</v>
      </c>
    </row>
    <row r="891" spans="1:9" x14ac:dyDescent="0.25">
      <c r="A891" s="1" t="s">
        <v>917</v>
      </c>
      <c r="B891" s="1">
        <v>41</v>
      </c>
      <c r="C891" s="1" t="s">
        <v>8</v>
      </c>
      <c r="I891" s="1">
        <v>0</v>
      </c>
    </row>
    <row r="892" spans="1:9" x14ac:dyDescent="0.25">
      <c r="A892" s="1" t="s">
        <v>918</v>
      </c>
      <c r="B892" s="1">
        <v>41</v>
      </c>
      <c r="C892" s="1" t="s">
        <v>8</v>
      </c>
      <c r="I892" s="1">
        <v>0</v>
      </c>
    </row>
    <row r="893" spans="1:9" x14ac:dyDescent="0.25">
      <c r="A893" s="1" t="s">
        <v>919</v>
      </c>
      <c r="B893" s="1">
        <v>41</v>
      </c>
      <c r="C893" s="1" t="s">
        <v>8</v>
      </c>
      <c r="I893" s="1">
        <v>0</v>
      </c>
    </row>
    <row r="894" spans="1:9" x14ac:dyDescent="0.25">
      <c r="A894" s="1" t="s">
        <v>920</v>
      </c>
      <c r="B894" s="1">
        <v>41</v>
      </c>
      <c r="C894" s="1" t="s">
        <v>8</v>
      </c>
      <c r="I894" s="1">
        <v>0</v>
      </c>
    </row>
    <row r="895" spans="1:9" x14ac:dyDescent="0.25">
      <c r="A895" s="1" t="s">
        <v>921</v>
      </c>
      <c r="B895" s="1">
        <v>41</v>
      </c>
      <c r="C895" s="1" t="s">
        <v>8</v>
      </c>
      <c r="I895" s="1">
        <v>0</v>
      </c>
    </row>
    <row r="896" spans="1:9" x14ac:dyDescent="0.25">
      <c r="A896" s="1" t="s">
        <v>922</v>
      </c>
      <c r="B896" s="1">
        <v>41</v>
      </c>
      <c r="C896" s="1" t="s">
        <v>8</v>
      </c>
      <c r="I896" s="1">
        <v>0</v>
      </c>
    </row>
    <row r="897" spans="1:9" x14ac:dyDescent="0.25">
      <c r="A897" s="1" t="s">
        <v>923</v>
      </c>
      <c r="B897" s="1">
        <v>41</v>
      </c>
      <c r="C897" s="1" t="s">
        <v>8</v>
      </c>
      <c r="I897" s="1">
        <v>0</v>
      </c>
    </row>
    <row r="898" spans="1:9" x14ac:dyDescent="0.25">
      <c r="A898" s="1" t="s">
        <v>924</v>
      </c>
      <c r="B898" s="1">
        <v>41</v>
      </c>
      <c r="C898" s="1" t="s">
        <v>8</v>
      </c>
      <c r="I898" s="1">
        <v>-1</v>
      </c>
    </row>
    <row r="899" spans="1:9" x14ac:dyDescent="0.25">
      <c r="A899" s="1" t="s">
        <v>925</v>
      </c>
      <c r="B899" s="1">
        <v>41</v>
      </c>
      <c r="C899" s="1" t="s">
        <v>8</v>
      </c>
      <c r="I899" s="1">
        <v>0</v>
      </c>
    </row>
    <row r="900" spans="1:9" x14ac:dyDescent="0.25">
      <c r="A900" s="1" t="s">
        <v>926</v>
      </c>
      <c r="B900" s="1">
        <v>41</v>
      </c>
      <c r="C900" s="1" t="s">
        <v>8</v>
      </c>
      <c r="I900" s="1">
        <v>0</v>
      </c>
    </row>
    <row r="901" spans="1:9" x14ac:dyDescent="0.25">
      <c r="A901" s="1" t="s">
        <v>927</v>
      </c>
      <c r="B901" s="1">
        <v>41</v>
      </c>
      <c r="C901" s="1" t="s">
        <v>8</v>
      </c>
      <c r="I901" s="1">
        <v>0</v>
      </c>
    </row>
    <row r="902" spans="1:9" x14ac:dyDescent="0.25">
      <c r="A902" s="1" t="s">
        <v>928</v>
      </c>
      <c r="B902" s="1">
        <v>41</v>
      </c>
      <c r="C902" s="1" t="s">
        <v>8</v>
      </c>
      <c r="I902" s="1">
        <v>0</v>
      </c>
    </row>
    <row r="903" spans="1:9" x14ac:dyDescent="0.25">
      <c r="A903" s="1" t="s">
        <v>929</v>
      </c>
      <c r="B903" s="1">
        <v>41</v>
      </c>
      <c r="C903" s="1" t="s">
        <v>8</v>
      </c>
      <c r="I903" s="1">
        <v>0</v>
      </c>
    </row>
    <row r="904" spans="1:9" x14ac:dyDescent="0.25">
      <c r="A904" s="1" t="s">
        <v>931</v>
      </c>
      <c r="B904" s="1">
        <v>41</v>
      </c>
      <c r="C904" s="1" t="s">
        <v>8</v>
      </c>
      <c r="I904" s="1">
        <v>0</v>
      </c>
    </row>
    <row r="905" spans="1:9" x14ac:dyDescent="0.25">
      <c r="A905" s="1" t="s">
        <v>934</v>
      </c>
      <c r="B905" s="1">
        <v>41</v>
      </c>
      <c r="C905" s="1" t="s">
        <v>8</v>
      </c>
      <c r="I905" s="1">
        <v>0</v>
      </c>
    </row>
    <row r="906" spans="1:9" x14ac:dyDescent="0.25">
      <c r="A906" s="1" t="s">
        <v>935</v>
      </c>
      <c r="B906" s="1">
        <v>41</v>
      </c>
      <c r="C906" s="1" t="s">
        <v>8</v>
      </c>
      <c r="I906" s="1">
        <v>0</v>
      </c>
    </row>
    <row r="907" spans="1:9" x14ac:dyDescent="0.25">
      <c r="A907" s="1" t="s">
        <v>936</v>
      </c>
      <c r="B907" s="1">
        <v>41</v>
      </c>
      <c r="C907" s="1" t="s">
        <v>8</v>
      </c>
      <c r="I907" s="1">
        <v>0</v>
      </c>
    </row>
    <row r="908" spans="1:9" x14ac:dyDescent="0.25">
      <c r="A908" s="1" t="s">
        <v>937</v>
      </c>
      <c r="B908" s="1">
        <v>41</v>
      </c>
      <c r="C908" s="1" t="s">
        <v>8</v>
      </c>
      <c r="I908" s="1">
        <v>0</v>
      </c>
    </row>
    <row r="909" spans="1:9" x14ac:dyDescent="0.25">
      <c r="A909" s="1" t="s">
        <v>938</v>
      </c>
      <c r="B909" s="1">
        <v>41</v>
      </c>
      <c r="C909" s="1" t="s">
        <v>8</v>
      </c>
      <c r="I909" s="1">
        <v>-1</v>
      </c>
    </row>
    <row r="910" spans="1:9" x14ac:dyDescent="0.25">
      <c r="A910" s="1" t="s">
        <v>939</v>
      </c>
      <c r="B910" s="1">
        <v>41</v>
      </c>
      <c r="C910" s="1" t="s">
        <v>8</v>
      </c>
      <c r="I910" s="1">
        <v>-1</v>
      </c>
    </row>
  </sheetData>
  <sortState xmlns:xlrd2="http://schemas.microsoft.com/office/spreadsheetml/2017/richdata2" ref="A2:I910">
    <sortCondition ref="F2:F9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9F78-41FF-4948-B5FA-AFDD3E115412}">
  <dimension ref="A1:D10"/>
  <sheetViews>
    <sheetView topLeftCell="C1" workbookViewId="0">
      <selection activeCell="C10" sqref="C10"/>
    </sheetView>
  </sheetViews>
  <sheetFormatPr defaultRowHeight="15" x14ac:dyDescent="0.25"/>
  <cols>
    <col min="1" max="1" width="34.42578125" style="5" bestFit="1" customWidth="1"/>
    <col min="2" max="2" width="95.140625" style="7" customWidth="1"/>
    <col min="3" max="3" width="46.28515625" style="5" customWidth="1"/>
    <col min="4" max="4" width="30" style="5" bestFit="1" customWidth="1"/>
    <col min="5" max="5" width="20.85546875" style="5" bestFit="1" customWidth="1"/>
    <col min="6" max="6" width="19.7109375" style="5" bestFit="1" customWidth="1"/>
    <col min="7" max="7" width="34.42578125" style="5" bestFit="1" customWidth="1"/>
    <col min="8" max="8" width="25.28515625" style="5" bestFit="1" customWidth="1"/>
    <col min="9" max="9" width="22.5703125" style="5" bestFit="1" customWidth="1"/>
    <col min="10" max="16384" width="9.140625" style="5"/>
  </cols>
  <sheetData>
    <row r="1" spans="1:4" x14ac:dyDescent="0.25">
      <c r="A1" s="3" t="s">
        <v>940</v>
      </c>
      <c r="B1" s="4" t="s">
        <v>941</v>
      </c>
      <c r="C1" s="4" t="s">
        <v>942</v>
      </c>
      <c r="D1" s="3" t="s">
        <v>943</v>
      </c>
    </row>
    <row r="2" spans="1:4" x14ac:dyDescent="0.25">
      <c r="A2" s="5" t="s">
        <v>22</v>
      </c>
      <c r="B2" s="6" t="s">
        <v>944</v>
      </c>
    </row>
    <row r="3" spans="1:4" ht="28.5" x14ac:dyDescent="0.25">
      <c r="A3" s="5" t="s">
        <v>23</v>
      </c>
      <c r="B3" s="6" t="s">
        <v>945</v>
      </c>
      <c r="C3" s="6" t="s">
        <v>946</v>
      </c>
    </row>
    <row r="4" spans="1:4" ht="30" x14ac:dyDescent="0.25">
      <c r="A4" s="5" t="s">
        <v>24</v>
      </c>
      <c r="B4" s="7" t="s">
        <v>947</v>
      </c>
      <c r="C4" s="5" t="s">
        <v>948</v>
      </c>
    </row>
    <row r="5" spans="1:4" ht="45" x14ac:dyDescent="0.25">
      <c r="A5" s="5" t="s">
        <v>25</v>
      </c>
      <c r="B5" s="7" t="s">
        <v>949</v>
      </c>
      <c r="D5" s="5" t="s">
        <v>950</v>
      </c>
    </row>
    <row r="6" spans="1:4" ht="30" x14ac:dyDescent="0.25">
      <c r="A6" s="5" t="s">
        <v>26</v>
      </c>
      <c r="B6" s="7" t="s">
        <v>951</v>
      </c>
      <c r="D6" s="5" t="s">
        <v>952</v>
      </c>
    </row>
    <row r="7" spans="1:4" ht="30" x14ac:dyDescent="0.25">
      <c r="A7" s="5" t="s">
        <v>27</v>
      </c>
      <c r="B7" s="7" t="s">
        <v>953</v>
      </c>
      <c r="C7" s="5" t="s">
        <v>948</v>
      </c>
    </row>
    <row r="8" spans="1:4" ht="45" x14ac:dyDescent="0.25">
      <c r="A8" s="5" t="s">
        <v>28</v>
      </c>
      <c r="B8" s="7" t="s">
        <v>954</v>
      </c>
      <c r="D8" s="5" t="s">
        <v>950</v>
      </c>
    </row>
    <row r="9" spans="1:4" ht="30" x14ac:dyDescent="0.25">
      <c r="A9" s="5" t="s">
        <v>29</v>
      </c>
      <c r="B9" s="7" t="s">
        <v>955</v>
      </c>
      <c r="D9" s="5" t="s">
        <v>952</v>
      </c>
    </row>
    <row r="10" spans="1:4" ht="75" x14ac:dyDescent="0.25">
      <c r="A10" s="5" t="s">
        <v>30</v>
      </c>
      <c r="B10" s="7" t="s">
        <v>956</v>
      </c>
      <c r="C10" s="5" t="s">
        <v>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Symptom Summary</vt:lpstr>
      <vt:lpstr>Symptom Data</vt:lpstr>
      <vt:lpstr>Data_Dictionary</vt:lpstr>
      <vt:lpstr>'Symptom Summary'!Extract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Breads, Patrick (NIH/NCI) [C]</cp:lastModifiedBy>
  <cp:revision/>
  <dcterms:created xsi:type="dcterms:W3CDTF">2022-09-12T16:37:39Z</dcterms:created>
  <dcterms:modified xsi:type="dcterms:W3CDTF">2024-04-30T18:11:52Z</dcterms:modified>
  <cp:category/>
  <cp:contentStatus/>
</cp:coreProperties>
</file>