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GitHub/SeroNet/VRSS_Ref/data/reff/"/>
    </mc:Choice>
  </mc:AlternateContent>
  <xr:revisionPtr revIDLastSave="0" documentId="13_ncr:1_{28C51D08-857A-1846-9066-06B18AE582FA}" xr6:coauthVersionLast="47" xr6:coauthVersionMax="47" xr10:uidLastSave="{00000000-0000-0000-0000-000000000000}"/>
  <bookViews>
    <workbookView xWindow="16200" yWindow="2300" windowWidth="19640" windowHeight="17680" firstSheet="1" activeTab="1" xr2:uid="{7C351D05-E2AD-4C4D-9A3E-7C01A1195346}"/>
  </bookViews>
  <sheets>
    <sheet name="Demographic_Summary" sheetId="2" r:id="rId1"/>
    <sheet name="Demographic_Data" sheetId="1" r:id="rId2"/>
    <sheet name="Data_Dictionary" sheetId="3" r:id="rId3"/>
  </sheets>
  <definedNames>
    <definedName name="_xlnm._FilterDatabase" localSheetId="1" hidden="1">Demographic_Data!$A$1:$H$910</definedName>
    <definedName name="_xlnm.Extract" localSheetId="1">Demographic_Data!#REF!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2" i="1" l="1"/>
  <c r="E162" i="1"/>
  <c r="E219" i="1"/>
  <c r="E245" i="1"/>
  <c r="E248" i="1"/>
  <c r="E266" i="1"/>
  <c r="E285" i="1"/>
  <c r="E331" i="1"/>
  <c r="E353" i="1"/>
  <c r="E462" i="1"/>
  <c r="E466" i="1"/>
  <c r="E536" i="1"/>
  <c r="E538" i="1"/>
  <c r="E556" i="1"/>
  <c r="E618" i="1"/>
  <c r="E643" i="1"/>
  <c r="E676" i="1"/>
  <c r="E698" i="1"/>
  <c r="E730" i="1"/>
  <c r="E767" i="1"/>
  <c r="E810" i="1"/>
  <c r="E837" i="1"/>
  <c r="E855" i="1"/>
  <c r="E10" i="1"/>
  <c r="E540" i="1"/>
  <c r="E544" i="1"/>
  <c r="E666" i="1"/>
  <c r="E680" i="1"/>
  <c r="E824" i="1"/>
  <c r="E843" i="1"/>
  <c r="E883" i="1"/>
  <c r="E884" i="1"/>
  <c r="E907" i="1"/>
  <c r="E3" i="1"/>
  <c r="E17" i="1"/>
  <c r="E45" i="1"/>
  <c r="E49" i="1"/>
  <c r="E52" i="1"/>
  <c r="E66" i="1"/>
  <c r="E69" i="1"/>
  <c r="E115" i="1"/>
  <c r="E138" i="1"/>
  <c r="E221" i="1"/>
  <c r="E225" i="1"/>
  <c r="E311" i="1"/>
  <c r="E335" i="1"/>
  <c r="E415" i="1"/>
  <c r="E429" i="1"/>
  <c r="E526" i="1"/>
  <c r="E530" i="1"/>
  <c r="E603" i="1"/>
  <c r="E623" i="1"/>
  <c r="E706" i="1"/>
  <c r="E719" i="1"/>
  <c r="E832" i="1"/>
  <c r="E841" i="1"/>
  <c r="E38" i="1"/>
  <c r="E55" i="1"/>
  <c r="E58" i="1"/>
  <c r="E74" i="1"/>
  <c r="E75" i="1"/>
  <c r="E118" i="1"/>
  <c r="E122" i="1"/>
  <c r="E123" i="1"/>
  <c r="E125" i="1"/>
  <c r="E152" i="1"/>
  <c r="E183" i="1"/>
  <c r="E187" i="1"/>
  <c r="E205" i="1"/>
  <c r="E234" i="1"/>
  <c r="E238" i="1"/>
  <c r="E262" i="1"/>
  <c r="E274" i="1"/>
  <c r="E278" i="1"/>
  <c r="E300" i="1"/>
  <c r="E315" i="1"/>
  <c r="E339" i="1"/>
  <c r="E341" i="1"/>
  <c r="E342" i="1"/>
  <c r="E380" i="1"/>
  <c r="E397" i="1"/>
  <c r="E400" i="1"/>
  <c r="E435" i="1"/>
  <c r="E450" i="1"/>
  <c r="E481" i="1"/>
  <c r="E484" i="1"/>
  <c r="E513" i="1"/>
  <c r="E517" i="1"/>
  <c r="E519" i="1"/>
  <c r="E520" i="1"/>
  <c r="E563" i="1"/>
  <c r="E585" i="1"/>
  <c r="E586" i="1"/>
  <c r="E607" i="1"/>
  <c r="E608" i="1"/>
  <c r="E641" i="1"/>
  <c r="E658" i="1"/>
  <c r="E674" i="1"/>
  <c r="E690" i="1"/>
  <c r="E691" i="1"/>
  <c r="E742" i="1"/>
  <c r="E746" i="1"/>
  <c r="E760" i="1"/>
  <c r="E791" i="1"/>
  <c r="E795" i="1"/>
  <c r="E818" i="1"/>
  <c r="E830" i="1"/>
  <c r="E876" i="1"/>
  <c r="E886" i="1"/>
  <c r="E890" i="1"/>
  <c r="E891" i="1"/>
  <c r="E60" i="1"/>
  <c r="E61" i="1"/>
  <c r="E82" i="1"/>
  <c r="E83" i="1"/>
  <c r="E101" i="1"/>
  <c r="E102" i="1"/>
  <c r="E103" i="1"/>
  <c r="E104" i="1"/>
  <c r="E105" i="1"/>
  <c r="E106" i="1"/>
  <c r="E127" i="1"/>
  <c r="E128" i="1"/>
  <c r="E129" i="1"/>
  <c r="E130" i="1"/>
  <c r="E131" i="1"/>
  <c r="E133" i="1"/>
  <c r="E160" i="1"/>
  <c r="E161" i="1"/>
  <c r="E163" i="1"/>
  <c r="E189" i="1"/>
  <c r="E190" i="1"/>
  <c r="E191" i="1"/>
  <c r="E192" i="1"/>
  <c r="E193" i="1"/>
  <c r="E194" i="1"/>
  <c r="E215" i="1"/>
  <c r="E216" i="1"/>
  <c r="E217" i="1"/>
  <c r="E218" i="1"/>
  <c r="E242" i="1"/>
  <c r="E243" i="1"/>
  <c r="E244" i="1"/>
  <c r="E246" i="1"/>
  <c r="E247" i="1"/>
  <c r="E249" i="1"/>
  <c r="E250" i="1"/>
  <c r="E263" i="1"/>
  <c r="E264" i="1"/>
  <c r="E265" i="1"/>
  <c r="E283" i="1"/>
  <c r="E284" i="1"/>
  <c r="E286" i="1"/>
  <c r="E303" i="1"/>
  <c r="E304" i="1"/>
  <c r="E305" i="1"/>
  <c r="E306" i="1"/>
  <c r="E307" i="1"/>
  <c r="E322" i="1"/>
  <c r="E323" i="1"/>
  <c r="E324" i="1"/>
  <c r="E325" i="1"/>
  <c r="E326" i="1"/>
  <c r="E327" i="1"/>
  <c r="E328" i="1"/>
  <c r="E329" i="1"/>
  <c r="E330" i="1"/>
  <c r="E332" i="1"/>
  <c r="E351" i="1"/>
  <c r="E352" i="1"/>
  <c r="E354" i="1"/>
  <c r="E355" i="1"/>
  <c r="E356" i="1"/>
  <c r="E357" i="1"/>
  <c r="E358" i="1"/>
  <c r="E359" i="1"/>
  <c r="E382" i="1"/>
  <c r="E383" i="1"/>
  <c r="E384" i="1"/>
  <c r="E385" i="1"/>
  <c r="E403" i="1"/>
  <c r="E404" i="1"/>
  <c r="E405" i="1"/>
  <c r="E406" i="1"/>
  <c r="E421" i="1"/>
  <c r="E422" i="1"/>
  <c r="E423" i="1"/>
  <c r="E424" i="1"/>
  <c r="E439" i="1"/>
  <c r="E440" i="1"/>
  <c r="E441" i="1"/>
  <c r="E442" i="1"/>
  <c r="E443" i="1"/>
  <c r="E444" i="1"/>
  <c r="E459" i="1"/>
  <c r="E460" i="1"/>
  <c r="E461" i="1"/>
  <c r="E463" i="1"/>
  <c r="E464" i="1"/>
  <c r="E465" i="1"/>
  <c r="E495" i="1"/>
  <c r="E496" i="1"/>
  <c r="E497" i="1"/>
  <c r="E498" i="1"/>
  <c r="E499" i="1"/>
  <c r="E500" i="1"/>
  <c r="E521" i="1"/>
  <c r="E522" i="1"/>
  <c r="E523" i="1"/>
  <c r="E537" i="1"/>
  <c r="E539" i="1"/>
  <c r="E554" i="1"/>
  <c r="E555" i="1"/>
  <c r="E587" i="1"/>
  <c r="E588" i="1"/>
  <c r="E597" i="1"/>
  <c r="E598" i="1"/>
  <c r="E599" i="1"/>
  <c r="E600" i="1"/>
  <c r="E613" i="1"/>
  <c r="E614" i="1"/>
  <c r="E615" i="1"/>
  <c r="E616" i="1"/>
  <c r="E617" i="1"/>
  <c r="E628" i="1"/>
  <c r="E629" i="1"/>
  <c r="E630" i="1"/>
  <c r="E644" i="1"/>
  <c r="E645" i="1"/>
  <c r="E646" i="1"/>
  <c r="E647" i="1"/>
  <c r="E659" i="1"/>
  <c r="E660" i="1"/>
  <c r="E661" i="1"/>
  <c r="E662" i="1"/>
  <c r="E663" i="1"/>
  <c r="E664" i="1"/>
  <c r="E675" i="1"/>
  <c r="E677" i="1"/>
  <c r="E696" i="1"/>
  <c r="E697" i="1"/>
  <c r="E699" i="1"/>
  <c r="E713" i="1"/>
  <c r="E731" i="1"/>
  <c r="E732" i="1"/>
  <c r="E733" i="1"/>
  <c r="E734" i="1"/>
  <c r="E748" i="1"/>
  <c r="E749" i="1"/>
  <c r="E765" i="1"/>
  <c r="E766" i="1"/>
  <c r="E768" i="1"/>
  <c r="E769" i="1"/>
  <c r="E770" i="1"/>
  <c r="E779" i="1"/>
  <c r="E780" i="1"/>
  <c r="E781" i="1"/>
  <c r="E782" i="1"/>
  <c r="E783" i="1"/>
  <c r="E784" i="1"/>
  <c r="E785" i="1"/>
  <c r="E797" i="1"/>
  <c r="E798" i="1"/>
  <c r="E799" i="1"/>
  <c r="E800" i="1"/>
  <c r="E801" i="1"/>
  <c r="E821" i="1"/>
  <c r="E822" i="1"/>
  <c r="E823" i="1"/>
  <c r="E848" i="1"/>
  <c r="E849" i="1"/>
  <c r="E856" i="1"/>
  <c r="E869" i="1"/>
  <c r="E887" i="1"/>
  <c r="E894" i="1"/>
  <c r="E901" i="1"/>
  <c r="E906" i="1"/>
  <c r="E19" i="1"/>
  <c r="E20" i="1"/>
  <c r="E107" i="1"/>
  <c r="E134" i="1"/>
  <c r="E195" i="1"/>
  <c r="E251" i="1"/>
  <c r="E333" i="1"/>
  <c r="E360" i="1"/>
  <c r="E407" i="1"/>
  <c r="E408" i="1"/>
  <c r="E409" i="1"/>
  <c r="E425" i="1"/>
  <c r="E445" i="1"/>
  <c r="E467" i="1"/>
  <c r="E501" i="1"/>
  <c r="E502" i="1"/>
  <c r="E524" i="1"/>
  <c r="E541" i="1"/>
  <c r="E542" i="1"/>
  <c r="E543" i="1"/>
  <c r="E557" i="1"/>
  <c r="E619" i="1"/>
  <c r="E620" i="1"/>
  <c r="E631" i="1"/>
  <c r="E632" i="1"/>
  <c r="E648" i="1"/>
  <c r="E649" i="1"/>
  <c r="E665" i="1"/>
  <c r="E678" i="1"/>
  <c r="E679" i="1"/>
  <c r="E714" i="1"/>
  <c r="E715" i="1"/>
  <c r="E716" i="1"/>
  <c r="E735" i="1"/>
  <c r="E750" i="1"/>
  <c r="E751" i="1"/>
  <c r="E771" i="1"/>
  <c r="E772" i="1"/>
  <c r="E786" i="1"/>
  <c r="E787" i="1"/>
  <c r="E802" i="1"/>
  <c r="E811" i="1"/>
  <c r="E812" i="1"/>
  <c r="E813" i="1"/>
  <c r="E814" i="1"/>
  <c r="E825" i="1"/>
  <c r="E826" i="1"/>
  <c r="E838" i="1"/>
  <c r="E844" i="1"/>
  <c r="E845" i="1"/>
  <c r="E850" i="1"/>
  <c r="E857" i="1"/>
  <c r="E858" i="1"/>
  <c r="E859" i="1"/>
  <c r="E870" i="1"/>
  <c r="E874" i="1"/>
  <c r="E877" i="1"/>
  <c r="E878" i="1"/>
  <c r="E892" i="1"/>
  <c r="E897" i="1"/>
  <c r="E905" i="1"/>
  <c r="E909" i="1"/>
  <c r="E2" i="1"/>
  <c r="E4" i="1"/>
  <c r="E5" i="1"/>
  <c r="E6" i="1"/>
  <c r="E7" i="1"/>
  <c r="E8" i="1"/>
  <c r="E9" i="1"/>
  <c r="E11" i="1"/>
  <c r="E12" i="1"/>
  <c r="E13" i="1"/>
  <c r="E14" i="1"/>
  <c r="E15" i="1"/>
  <c r="E16" i="1"/>
  <c r="E21" i="1"/>
  <c r="E22" i="1"/>
  <c r="E23" i="1"/>
  <c r="E24" i="1"/>
  <c r="E25" i="1"/>
  <c r="E26" i="1"/>
  <c r="E27" i="1"/>
  <c r="E28" i="1"/>
  <c r="E42" i="1"/>
  <c r="E43" i="1"/>
  <c r="E44" i="1"/>
  <c r="E46" i="1"/>
  <c r="E47" i="1"/>
  <c r="E48" i="1"/>
  <c r="E50" i="1"/>
  <c r="E51" i="1"/>
  <c r="E53" i="1"/>
  <c r="E62" i="1"/>
  <c r="E63" i="1"/>
  <c r="E64" i="1"/>
  <c r="E65" i="1"/>
  <c r="E67" i="1"/>
  <c r="E68" i="1"/>
  <c r="E84" i="1"/>
  <c r="E85" i="1"/>
  <c r="E86" i="1"/>
  <c r="E87" i="1"/>
  <c r="E88" i="1"/>
  <c r="E89" i="1"/>
  <c r="E90" i="1"/>
  <c r="E91" i="1"/>
  <c r="E108" i="1"/>
  <c r="E109" i="1"/>
  <c r="E110" i="1"/>
  <c r="E111" i="1"/>
  <c r="E112" i="1"/>
  <c r="E113" i="1"/>
  <c r="E114" i="1"/>
  <c r="E135" i="1"/>
  <c r="E136" i="1"/>
  <c r="E137" i="1"/>
  <c r="E139" i="1"/>
  <c r="E140" i="1"/>
  <c r="E141" i="1"/>
  <c r="E142" i="1"/>
  <c r="E143" i="1"/>
  <c r="E144" i="1"/>
  <c r="E164" i="1"/>
  <c r="E165" i="1"/>
  <c r="E166" i="1"/>
  <c r="E167" i="1"/>
  <c r="E168" i="1"/>
  <c r="E169" i="1"/>
  <c r="E170" i="1"/>
  <c r="E171" i="1"/>
  <c r="E172" i="1"/>
  <c r="E173" i="1"/>
  <c r="E174" i="1"/>
  <c r="E196" i="1"/>
  <c r="E197" i="1"/>
  <c r="E198" i="1"/>
  <c r="E199" i="1"/>
  <c r="E200" i="1"/>
  <c r="E201" i="1"/>
  <c r="E202" i="1"/>
  <c r="E203" i="1"/>
  <c r="E204" i="1"/>
  <c r="E220" i="1"/>
  <c r="E222" i="1"/>
  <c r="E223" i="1"/>
  <c r="E224" i="1"/>
  <c r="E226" i="1"/>
  <c r="E227" i="1"/>
  <c r="E228" i="1"/>
  <c r="E229" i="1"/>
  <c r="E230" i="1"/>
  <c r="E231" i="1"/>
  <c r="E232" i="1"/>
  <c r="E233" i="1"/>
  <c r="E252" i="1"/>
  <c r="E253" i="1"/>
  <c r="E254" i="1"/>
  <c r="E255" i="1"/>
  <c r="E267" i="1"/>
  <c r="E268" i="1"/>
  <c r="E269" i="1"/>
  <c r="E270" i="1"/>
  <c r="E271" i="1"/>
  <c r="E272" i="1"/>
  <c r="E287" i="1"/>
  <c r="E288" i="1"/>
  <c r="E289" i="1"/>
  <c r="E290" i="1"/>
  <c r="E291" i="1"/>
  <c r="E292" i="1"/>
  <c r="E308" i="1"/>
  <c r="E309" i="1"/>
  <c r="E310" i="1"/>
  <c r="E312" i="1"/>
  <c r="E313" i="1"/>
  <c r="E334" i="1"/>
  <c r="E336" i="1"/>
  <c r="E337" i="1"/>
  <c r="E338" i="1"/>
  <c r="E361" i="1"/>
  <c r="E362" i="1"/>
  <c r="E363" i="1"/>
  <c r="E364" i="1"/>
  <c r="E365" i="1"/>
  <c r="E366" i="1"/>
  <c r="E367" i="1"/>
  <c r="E368" i="1"/>
  <c r="E369" i="1"/>
  <c r="E370" i="1"/>
  <c r="E386" i="1"/>
  <c r="E387" i="1"/>
  <c r="E388" i="1"/>
  <c r="E389" i="1"/>
  <c r="E390" i="1"/>
  <c r="E391" i="1"/>
  <c r="E392" i="1"/>
  <c r="E393" i="1"/>
  <c r="E394" i="1"/>
  <c r="E410" i="1"/>
  <c r="E411" i="1"/>
  <c r="E412" i="1"/>
  <c r="E413" i="1"/>
  <c r="E414" i="1"/>
  <c r="E426" i="1"/>
  <c r="E427" i="1"/>
  <c r="E428" i="1"/>
  <c r="E430" i="1"/>
  <c r="E431" i="1"/>
  <c r="E432" i="1"/>
  <c r="E433" i="1"/>
  <c r="E446" i="1"/>
  <c r="E447" i="1"/>
  <c r="E448" i="1"/>
  <c r="E449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503" i="1"/>
  <c r="E504" i="1"/>
  <c r="E505" i="1"/>
  <c r="E506" i="1"/>
  <c r="E507" i="1"/>
  <c r="E525" i="1"/>
  <c r="E527" i="1"/>
  <c r="E528" i="1"/>
  <c r="E529" i="1"/>
  <c r="E531" i="1"/>
  <c r="E545" i="1"/>
  <c r="E546" i="1"/>
  <c r="E547" i="1"/>
  <c r="E548" i="1"/>
  <c r="E549" i="1"/>
  <c r="E550" i="1"/>
  <c r="E551" i="1"/>
  <c r="E558" i="1"/>
  <c r="E559" i="1"/>
  <c r="E560" i="1"/>
  <c r="E570" i="1"/>
  <c r="E571" i="1"/>
  <c r="E572" i="1"/>
  <c r="E573" i="1"/>
  <c r="E574" i="1"/>
  <c r="E575" i="1"/>
  <c r="E576" i="1"/>
  <c r="E589" i="1"/>
  <c r="E590" i="1"/>
  <c r="E591" i="1"/>
  <c r="E592" i="1"/>
  <c r="E593" i="1"/>
  <c r="E594" i="1"/>
  <c r="E595" i="1"/>
  <c r="E601" i="1"/>
  <c r="E602" i="1"/>
  <c r="E604" i="1"/>
  <c r="E621" i="1"/>
  <c r="E622" i="1"/>
  <c r="E633" i="1"/>
  <c r="E634" i="1"/>
  <c r="E635" i="1"/>
  <c r="E636" i="1"/>
  <c r="E637" i="1"/>
  <c r="E638" i="1"/>
  <c r="E650" i="1"/>
  <c r="E651" i="1"/>
  <c r="E652" i="1"/>
  <c r="E653" i="1"/>
  <c r="E654" i="1"/>
  <c r="E655" i="1"/>
  <c r="E667" i="1"/>
  <c r="E681" i="1"/>
  <c r="E682" i="1"/>
  <c r="E683" i="1"/>
  <c r="E684" i="1"/>
  <c r="E685" i="1"/>
  <c r="E686" i="1"/>
  <c r="E687" i="1"/>
  <c r="E688" i="1"/>
  <c r="E700" i="1"/>
  <c r="E701" i="1"/>
  <c r="E702" i="1"/>
  <c r="E703" i="1"/>
  <c r="E704" i="1"/>
  <c r="E705" i="1"/>
  <c r="E707" i="1"/>
  <c r="E717" i="1"/>
  <c r="E718" i="1"/>
  <c r="E720" i="1"/>
  <c r="E721" i="1"/>
  <c r="E722" i="1"/>
  <c r="E736" i="1"/>
  <c r="E737" i="1"/>
  <c r="E738" i="1"/>
  <c r="E739" i="1"/>
  <c r="E740" i="1"/>
  <c r="E752" i="1"/>
  <c r="E753" i="1"/>
  <c r="E754" i="1"/>
  <c r="E755" i="1"/>
  <c r="E756" i="1"/>
  <c r="E757" i="1"/>
  <c r="E758" i="1"/>
  <c r="E773" i="1"/>
  <c r="E774" i="1"/>
  <c r="E788" i="1"/>
  <c r="E789" i="1"/>
  <c r="E790" i="1"/>
  <c r="E803" i="1"/>
  <c r="E804" i="1"/>
  <c r="E815" i="1"/>
  <c r="E827" i="1"/>
  <c r="E828" i="1"/>
  <c r="E829" i="1"/>
  <c r="E831" i="1"/>
  <c r="E833" i="1"/>
  <c r="E839" i="1"/>
  <c r="E840" i="1"/>
  <c r="E846" i="1"/>
  <c r="E851" i="1"/>
  <c r="E852" i="1"/>
  <c r="E860" i="1"/>
  <c r="E861" i="1"/>
  <c r="E862" i="1"/>
  <c r="E863" i="1"/>
  <c r="E871" i="1"/>
  <c r="E879" i="1"/>
  <c r="E885" i="1"/>
  <c r="E888" i="1"/>
  <c r="E893" i="1"/>
  <c r="E898" i="1"/>
  <c r="E899" i="1"/>
  <c r="E900" i="1"/>
  <c r="E902" i="1"/>
  <c r="E910" i="1"/>
  <c r="E18" i="1"/>
  <c r="E29" i="1"/>
  <c r="E30" i="1"/>
  <c r="E31" i="1"/>
  <c r="E32" i="1"/>
  <c r="E33" i="1"/>
  <c r="E34" i="1"/>
  <c r="E35" i="1"/>
  <c r="E36" i="1"/>
  <c r="E37" i="1"/>
  <c r="E39" i="1"/>
  <c r="E40" i="1"/>
  <c r="E54" i="1"/>
  <c r="E56" i="1"/>
  <c r="E57" i="1"/>
  <c r="E59" i="1"/>
  <c r="E70" i="1"/>
  <c r="E71" i="1"/>
  <c r="E72" i="1"/>
  <c r="E73" i="1"/>
  <c r="E76" i="1"/>
  <c r="E77" i="1"/>
  <c r="E78" i="1"/>
  <c r="E79" i="1"/>
  <c r="E80" i="1"/>
  <c r="E81" i="1"/>
  <c r="E92" i="1"/>
  <c r="E93" i="1"/>
  <c r="E94" i="1"/>
  <c r="E95" i="1"/>
  <c r="E96" i="1"/>
  <c r="E97" i="1"/>
  <c r="E98" i="1"/>
  <c r="E99" i="1"/>
  <c r="E100" i="1"/>
  <c r="E116" i="1"/>
  <c r="E117" i="1"/>
  <c r="E119" i="1"/>
  <c r="E120" i="1"/>
  <c r="E121" i="1"/>
  <c r="E124" i="1"/>
  <c r="E126" i="1"/>
  <c r="E145" i="1"/>
  <c r="E146" i="1"/>
  <c r="E147" i="1"/>
  <c r="E148" i="1"/>
  <c r="E149" i="1"/>
  <c r="E150" i="1"/>
  <c r="E151" i="1"/>
  <c r="E153" i="1"/>
  <c r="E154" i="1"/>
  <c r="E155" i="1"/>
  <c r="E156" i="1"/>
  <c r="E157" i="1"/>
  <c r="E158" i="1"/>
  <c r="E159" i="1"/>
  <c r="E175" i="1"/>
  <c r="E176" i="1"/>
  <c r="E177" i="1"/>
  <c r="E178" i="1"/>
  <c r="E179" i="1"/>
  <c r="E180" i="1"/>
  <c r="E181" i="1"/>
  <c r="E182" i="1"/>
  <c r="E184" i="1"/>
  <c r="E185" i="1"/>
  <c r="E186" i="1"/>
  <c r="E188" i="1"/>
  <c r="E206" i="1"/>
  <c r="E207" i="1"/>
  <c r="E208" i="1"/>
  <c r="E209" i="1"/>
  <c r="E210" i="1"/>
  <c r="E211" i="1"/>
  <c r="E212" i="1"/>
  <c r="E213" i="1"/>
  <c r="E214" i="1"/>
  <c r="E235" i="1"/>
  <c r="E236" i="1"/>
  <c r="E237" i="1"/>
  <c r="E239" i="1"/>
  <c r="E240" i="1"/>
  <c r="E241" i="1"/>
  <c r="E256" i="1"/>
  <c r="E257" i="1"/>
  <c r="E258" i="1"/>
  <c r="E259" i="1"/>
  <c r="E260" i="1"/>
  <c r="E261" i="1"/>
  <c r="E273" i="1"/>
  <c r="E275" i="1"/>
  <c r="E276" i="1"/>
  <c r="E277" i="1"/>
  <c r="E279" i="1"/>
  <c r="E280" i="1"/>
  <c r="E281" i="1"/>
  <c r="E282" i="1"/>
  <c r="E293" i="1"/>
  <c r="E294" i="1"/>
  <c r="E295" i="1"/>
  <c r="E296" i="1"/>
  <c r="E297" i="1"/>
  <c r="E298" i="1"/>
  <c r="E299" i="1"/>
  <c r="E301" i="1"/>
  <c r="E302" i="1"/>
  <c r="E314" i="1"/>
  <c r="E316" i="1"/>
  <c r="E317" i="1"/>
  <c r="E318" i="1"/>
  <c r="E319" i="1"/>
  <c r="E320" i="1"/>
  <c r="E321" i="1"/>
  <c r="E340" i="1"/>
  <c r="E343" i="1"/>
  <c r="E344" i="1"/>
  <c r="E345" i="1"/>
  <c r="E346" i="1"/>
  <c r="E347" i="1"/>
  <c r="E348" i="1"/>
  <c r="E349" i="1"/>
  <c r="E350" i="1"/>
  <c r="E371" i="1"/>
  <c r="E372" i="1"/>
  <c r="E373" i="1"/>
  <c r="E374" i="1"/>
  <c r="E375" i="1"/>
  <c r="E376" i="1"/>
  <c r="E377" i="1"/>
  <c r="E378" i="1"/>
  <c r="E379" i="1"/>
  <c r="E381" i="1"/>
  <c r="E395" i="1"/>
  <c r="E396" i="1"/>
  <c r="E398" i="1"/>
  <c r="E399" i="1"/>
  <c r="E401" i="1"/>
  <c r="E402" i="1"/>
  <c r="E416" i="1"/>
  <c r="E417" i="1"/>
  <c r="E418" i="1"/>
  <c r="E419" i="1"/>
  <c r="E420" i="1"/>
  <c r="E434" i="1"/>
  <c r="E436" i="1"/>
  <c r="E437" i="1"/>
  <c r="E438" i="1"/>
  <c r="E451" i="1"/>
  <c r="E452" i="1"/>
  <c r="E453" i="1"/>
  <c r="E454" i="1"/>
  <c r="E455" i="1"/>
  <c r="E456" i="1"/>
  <c r="E457" i="1"/>
  <c r="E458" i="1"/>
  <c r="E482" i="1"/>
  <c r="E483" i="1"/>
  <c r="E485" i="1"/>
  <c r="E486" i="1"/>
  <c r="E487" i="1"/>
  <c r="E488" i="1"/>
  <c r="E489" i="1"/>
  <c r="E490" i="1"/>
  <c r="E491" i="1"/>
  <c r="E492" i="1"/>
  <c r="E493" i="1"/>
  <c r="E494" i="1"/>
  <c r="E508" i="1"/>
  <c r="E509" i="1"/>
  <c r="E510" i="1"/>
  <c r="E511" i="1"/>
  <c r="E512" i="1"/>
  <c r="E514" i="1"/>
  <c r="E515" i="1"/>
  <c r="E516" i="1"/>
  <c r="E518" i="1"/>
  <c r="E532" i="1"/>
  <c r="E533" i="1"/>
  <c r="E534" i="1"/>
  <c r="E535" i="1"/>
  <c r="E552" i="1"/>
  <c r="E553" i="1"/>
  <c r="E561" i="1"/>
  <c r="E562" i="1"/>
  <c r="E564" i="1"/>
  <c r="E565" i="1"/>
  <c r="E566" i="1"/>
  <c r="E567" i="1"/>
  <c r="E568" i="1"/>
  <c r="E569" i="1"/>
  <c r="E577" i="1"/>
  <c r="E578" i="1"/>
  <c r="E579" i="1"/>
  <c r="E580" i="1"/>
  <c r="E581" i="1"/>
  <c r="E582" i="1"/>
  <c r="E583" i="1"/>
  <c r="E584" i="1"/>
  <c r="E596" i="1"/>
  <c r="E605" i="1"/>
  <c r="E606" i="1"/>
  <c r="E609" i="1"/>
  <c r="E610" i="1"/>
  <c r="E611" i="1"/>
  <c r="E612" i="1"/>
  <c r="E624" i="1"/>
  <c r="E625" i="1"/>
  <c r="E626" i="1"/>
  <c r="E627" i="1"/>
  <c r="E639" i="1"/>
  <c r="E640" i="1"/>
  <c r="E642" i="1"/>
  <c r="E656" i="1"/>
  <c r="E657" i="1"/>
  <c r="E668" i="1"/>
  <c r="E669" i="1"/>
  <c r="E670" i="1"/>
  <c r="E671" i="1"/>
  <c r="E672" i="1"/>
  <c r="E673" i="1"/>
  <c r="E689" i="1"/>
  <c r="E692" i="1"/>
  <c r="E693" i="1"/>
  <c r="E694" i="1"/>
  <c r="E695" i="1"/>
  <c r="E708" i="1"/>
  <c r="E709" i="1"/>
  <c r="E710" i="1"/>
  <c r="E711" i="1"/>
  <c r="E712" i="1"/>
  <c r="E723" i="1"/>
  <c r="E724" i="1"/>
  <c r="E725" i="1"/>
  <c r="E726" i="1"/>
  <c r="E727" i="1"/>
  <c r="E728" i="1"/>
  <c r="E729" i="1"/>
  <c r="E741" i="1"/>
  <c r="E743" i="1"/>
  <c r="E744" i="1"/>
  <c r="E745" i="1"/>
  <c r="E747" i="1"/>
  <c r="E759" i="1"/>
  <c r="E761" i="1"/>
  <c r="E762" i="1"/>
  <c r="E763" i="1"/>
  <c r="E764" i="1"/>
  <c r="E775" i="1"/>
  <c r="E776" i="1"/>
  <c r="E777" i="1"/>
  <c r="E778" i="1"/>
  <c r="E792" i="1"/>
  <c r="E793" i="1"/>
  <c r="E794" i="1"/>
  <c r="E796" i="1"/>
  <c r="E805" i="1"/>
  <c r="E806" i="1"/>
  <c r="E807" i="1"/>
  <c r="E808" i="1"/>
  <c r="E809" i="1"/>
  <c r="E816" i="1"/>
  <c r="E817" i="1"/>
  <c r="E819" i="1"/>
  <c r="E820" i="1"/>
  <c r="E834" i="1"/>
  <c r="E835" i="1"/>
  <c r="E836" i="1"/>
  <c r="E842" i="1"/>
  <c r="E847" i="1"/>
  <c r="E853" i="1"/>
  <c r="E854" i="1"/>
  <c r="E864" i="1"/>
  <c r="E865" i="1"/>
  <c r="E866" i="1"/>
  <c r="E867" i="1"/>
  <c r="E868" i="1"/>
  <c r="E872" i="1"/>
  <c r="E873" i="1"/>
  <c r="E875" i="1"/>
  <c r="E880" i="1"/>
  <c r="E881" i="1"/>
  <c r="E882" i="1"/>
  <c r="E889" i="1"/>
  <c r="E895" i="1"/>
  <c r="E896" i="1"/>
  <c r="E903" i="1"/>
  <c r="E904" i="1"/>
  <c r="E908" i="1"/>
  <c r="E41" i="1"/>
  <c r="D5" i="2"/>
  <c r="D6" i="2"/>
  <c r="D4" i="2"/>
  <c r="C6" i="2"/>
  <c r="C5" i="2"/>
  <c r="C4" i="2"/>
  <c r="C3" i="2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B381" i="1"/>
  <c r="B380" i="1"/>
  <c r="B241" i="1"/>
  <c r="B350" i="1"/>
  <c r="B81" i="1"/>
  <c r="B349" i="1"/>
  <c r="B695" i="1"/>
  <c r="B520" i="1"/>
  <c r="B80" i="1"/>
  <c r="B159" i="1"/>
  <c r="B100" i="1"/>
  <c r="B214" i="1"/>
  <c r="B596" i="1"/>
  <c r="B282" i="1"/>
  <c r="B126" i="1"/>
  <c r="B348" i="1"/>
  <c r="B240" i="1"/>
  <c r="B764" i="1"/>
  <c r="B873" i="1"/>
  <c r="B213" i="1"/>
  <c r="B79" i="1"/>
  <c r="B458" i="1"/>
  <c r="B494" i="1"/>
  <c r="B519" i="1"/>
  <c r="B158" i="1"/>
  <c r="B457" i="1"/>
  <c r="B868" i="1"/>
  <c r="B712" i="1"/>
  <c r="B518" i="1"/>
  <c r="B40" i="1"/>
  <c r="B59" i="1"/>
  <c r="B379" i="1"/>
  <c r="B212" i="1"/>
  <c r="B569" i="1"/>
  <c r="B99" i="1"/>
  <c r="B535" i="1"/>
  <c r="B886" i="1"/>
  <c r="B262" i="1"/>
  <c r="B39" i="1"/>
  <c r="B694" i="1"/>
  <c r="B612" i="1"/>
  <c r="B321" i="1"/>
  <c r="B493" i="1"/>
  <c r="B568" i="1"/>
  <c r="B492" i="1"/>
  <c r="B402" i="1"/>
  <c r="B58" i="1"/>
  <c r="B820" i="1"/>
  <c r="B420" i="1"/>
  <c r="B876" i="1"/>
  <c r="B57" i="1"/>
  <c r="B456" i="1"/>
  <c r="B378" i="1"/>
  <c r="B729" i="1"/>
  <c r="B491" i="1"/>
  <c r="B867" i="1"/>
  <c r="B642" i="1"/>
  <c r="B809" i="1"/>
  <c r="B586" i="1"/>
  <c r="B347" i="1"/>
  <c r="B377" i="1"/>
  <c r="B346" i="1"/>
  <c r="B438" i="1"/>
  <c r="B78" i="1"/>
  <c r="B125" i="1"/>
  <c r="B77" i="1"/>
  <c r="B455" i="1"/>
  <c r="B302" i="1"/>
  <c r="B763" i="1"/>
  <c r="B157" i="1"/>
  <c r="B567" i="1"/>
  <c r="B658" i="1"/>
  <c r="B38" i="1"/>
  <c r="B854" i="1"/>
  <c r="B188" i="1"/>
  <c r="B37" i="1"/>
  <c r="B98" i="1"/>
  <c r="B76" i="1"/>
  <c r="B345" i="1"/>
  <c r="B344" i="1"/>
  <c r="B419" i="1"/>
  <c r="B585" i="1"/>
  <c r="B124" i="1"/>
  <c r="B123" i="1"/>
  <c r="B156" i="1"/>
  <c r="B187" i="1"/>
  <c r="B186" i="1"/>
  <c r="B808" i="1"/>
  <c r="B866" i="1"/>
  <c r="B281" i="1"/>
  <c r="B584" i="1"/>
  <c r="B711" i="1"/>
  <c r="B155" i="1"/>
  <c r="B122" i="1"/>
  <c r="B693" i="1"/>
  <c r="B534" i="1"/>
  <c r="B819" i="1"/>
  <c r="B517" i="1"/>
  <c r="B320" i="1"/>
  <c r="B710" i="1"/>
  <c r="B674" i="1"/>
  <c r="B454" i="1"/>
  <c r="B583" i="1"/>
  <c r="B185" i="1"/>
  <c r="B211" i="1"/>
  <c r="B516" i="1"/>
  <c r="B533" i="1"/>
  <c r="B515" i="1"/>
  <c r="B514" i="1"/>
  <c r="B836" i="1"/>
  <c r="B891" i="1"/>
  <c r="B692" i="1"/>
  <c r="B280" i="1"/>
  <c r="B566" i="1"/>
  <c r="B490" i="1"/>
  <c r="B154" i="1"/>
  <c r="B153" i="1"/>
  <c r="B437" i="1"/>
  <c r="B184" i="1"/>
  <c r="B489" i="1"/>
  <c r="B778" i="1"/>
  <c r="B75" i="1"/>
  <c r="B152" i="1"/>
  <c r="B301" i="1"/>
  <c r="B239" i="1"/>
  <c r="B238" i="1"/>
  <c r="B300" i="1"/>
  <c r="B582" i="1"/>
  <c r="B673" i="1"/>
  <c r="B261" i="1"/>
  <c r="B565" i="1"/>
  <c r="B343" i="1"/>
  <c r="B418" i="1"/>
  <c r="B747" i="1"/>
  <c r="B299" i="1"/>
  <c r="B279" i="1"/>
  <c r="B183" i="1"/>
  <c r="B97" i="1"/>
  <c r="B818" i="1"/>
  <c r="B611" i="1"/>
  <c r="B777" i="1"/>
  <c r="B762" i="1"/>
  <c r="B298" i="1"/>
  <c r="B513" i="1"/>
  <c r="B488" i="1"/>
  <c r="B512" i="1"/>
  <c r="B182" i="1"/>
  <c r="B610" i="1"/>
  <c r="B181" i="1"/>
  <c r="B728" i="1"/>
  <c r="B553" i="1"/>
  <c r="B776" i="1"/>
  <c r="B36" i="1"/>
  <c r="B35" i="1"/>
  <c r="B319" i="1"/>
  <c r="B487" i="1"/>
  <c r="B890" i="1"/>
  <c r="B436" i="1"/>
  <c r="B453" i="1"/>
  <c r="B74" i="1"/>
  <c r="B401" i="1"/>
  <c r="B452" i="1"/>
  <c r="B486" i="1"/>
  <c r="B180" i="1"/>
  <c r="B237" i="1"/>
  <c r="B691" i="1"/>
  <c r="B796" i="1"/>
  <c r="B400" i="1"/>
  <c r="B399" i="1"/>
  <c r="B807" i="1"/>
  <c r="B342" i="1"/>
  <c r="B564" i="1"/>
  <c r="B609" i="1"/>
  <c r="B121" i="1"/>
  <c r="B672" i="1"/>
  <c r="B889" i="1"/>
  <c r="B727" i="1"/>
  <c r="B746" i="1"/>
  <c r="B278" i="1"/>
  <c r="B277" i="1"/>
  <c r="B745" i="1"/>
  <c r="B690" i="1"/>
  <c r="B627" i="1"/>
  <c r="B398" i="1"/>
  <c r="B151" i="1"/>
  <c r="B56" i="1"/>
  <c r="B761" i="1"/>
  <c r="B671" i="1"/>
  <c r="B397" i="1"/>
  <c r="G10" i="2" s="1"/>
  <c r="B511" i="1"/>
  <c r="B341" i="1"/>
  <c r="B485" i="1"/>
  <c r="B626" i="1"/>
  <c r="B120" i="1"/>
  <c r="B55" i="1"/>
  <c r="B150" i="1"/>
  <c r="B236" i="1"/>
  <c r="B210" i="1"/>
  <c r="B760" i="1"/>
  <c r="B149" i="1"/>
  <c r="B96" i="1"/>
  <c r="B451" i="1"/>
  <c r="B795" i="1"/>
  <c r="B726" i="1"/>
  <c r="B18" i="1"/>
  <c r="B34" i="1"/>
  <c r="B581" i="1"/>
  <c r="B532" i="1"/>
  <c r="B235" i="1"/>
  <c r="B806" i="1"/>
  <c r="B450" i="1"/>
  <c r="B276" i="1"/>
  <c r="B297" i="1"/>
  <c r="B54" i="1"/>
  <c r="B580" i="1"/>
  <c r="B794" i="1"/>
  <c r="B148" i="1"/>
  <c r="B709" i="1"/>
  <c r="B904" i="1"/>
  <c r="B510" i="1"/>
  <c r="B209" i="1"/>
  <c r="B579" i="1"/>
  <c r="B744" i="1"/>
  <c r="B147" i="1"/>
  <c r="B417" i="1"/>
  <c r="B340" i="1"/>
  <c r="B119" i="1"/>
  <c r="B641" i="1"/>
  <c r="B339" i="1"/>
  <c r="B708" i="1"/>
  <c r="B318" i="1"/>
  <c r="B625" i="1"/>
  <c r="B872" i="1"/>
  <c r="B793" i="1"/>
  <c r="B830" i="1"/>
  <c r="B208" i="1"/>
  <c r="B33" i="1"/>
  <c r="B376" i="1"/>
  <c r="B725" i="1"/>
  <c r="B670" i="1"/>
  <c r="B179" i="1"/>
  <c r="B178" i="1"/>
  <c r="B396" i="1"/>
  <c r="B73" i="1"/>
  <c r="B484" i="1"/>
  <c r="B317" i="1"/>
  <c r="B608" i="1"/>
  <c r="B95" i="1"/>
  <c r="B296" i="1"/>
  <c r="B835" i="1"/>
  <c r="B395" i="1"/>
  <c r="B234" i="1"/>
  <c r="B316" i="1"/>
  <c r="B509" i="1"/>
  <c r="B315" i="1"/>
  <c r="B775" i="1"/>
  <c r="B314" i="1"/>
  <c r="B563" i="1"/>
  <c r="B72" i="1"/>
  <c r="B375" i="1"/>
  <c r="B743" i="1"/>
  <c r="B640" i="1"/>
  <c r="B177" i="1"/>
  <c r="B260" i="1"/>
  <c r="B875" i="1"/>
  <c r="B805" i="1"/>
  <c r="B578" i="1"/>
  <c r="B295" i="1"/>
  <c r="B657" i="1"/>
  <c r="B562" i="1"/>
  <c r="B656" i="1"/>
  <c r="B724" i="1"/>
  <c r="B118" i="1"/>
  <c r="B71" i="1"/>
  <c r="B94" i="1"/>
  <c r="B882" i="1"/>
  <c r="B607" i="1"/>
  <c r="B207" i="1"/>
  <c r="B483" i="1"/>
  <c r="B206" i="1"/>
  <c r="B275" i="1"/>
  <c r="B482" i="1"/>
  <c r="B689" i="1"/>
  <c r="B865" i="1"/>
  <c r="B853" i="1"/>
  <c r="B847" i="1"/>
  <c r="B259" i="1"/>
  <c r="B416" i="1"/>
  <c r="B561" i="1"/>
  <c r="B374" i="1"/>
  <c r="B274" i="1"/>
  <c r="B373" i="1"/>
  <c r="B552" i="1"/>
  <c r="B117" i="1"/>
  <c r="B176" i="1"/>
  <c r="B146" i="1"/>
  <c r="B435" i="1"/>
  <c r="B372" i="1"/>
  <c r="B908" i="1"/>
  <c r="B508" i="1"/>
  <c r="B903" i="1"/>
  <c r="B70" i="1"/>
  <c r="B145" i="1"/>
  <c r="B639" i="1"/>
  <c r="B624" i="1"/>
  <c r="B817" i="1"/>
  <c r="B606" i="1"/>
  <c r="B881" i="1"/>
  <c r="B669" i="1"/>
  <c r="B842" i="1"/>
  <c r="B577" i="1"/>
  <c r="B742" i="1"/>
  <c r="B32" i="1"/>
  <c r="B434" i="1"/>
  <c r="B31" i="1"/>
  <c r="B792" i="1"/>
  <c r="B759" i="1"/>
  <c r="B723" i="1"/>
  <c r="B30" i="1"/>
  <c r="B605" i="1"/>
  <c r="B116" i="1"/>
  <c r="B481" i="1"/>
  <c r="B668" i="1"/>
  <c r="B273" i="1"/>
  <c r="B791" i="1"/>
  <c r="B741" i="1"/>
  <c r="B29" i="1"/>
  <c r="B93" i="1"/>
  <c r="B92" i="1"/>
  <c r="B816" i="1"/>
  <c r="B294" i="1"/>
  <c r="B896" i="1"/>
  <c r="B258" i="1"/>
  <c r="B834" i="1"/>
  <c r="B257" i="1"/>
  <c r="B293" i="1"/>
  <c r="B175" i="1"/>
  <c r="B256" i="1"/>
  <c r="B864" i="1"/>
  <c r="B880" i="1"/>
  <c r="B371" i="1"/>
  <c r="B205" i="1"/>
  <c r="B895" i="1"/>
  <c r="B688" i="1"/>
  <c r="B531" i="1"/>
  <c r="B655" i="1"/>
  <c r="B833" i="1"/>
  <c r="B687" i="1"/>
  <c r="B53" i="1"/>
  <c r="B841" i="1"/>
  <c r="B758" i="1"/>
  <c r="B900" i="1"/>
  <c r="B722" i="1"/>
  <c r="B576" i="1"/>
  <c r="B638" i="1"/>
  <c r="B707" i="1"/>
  <c r="B313" i="1"/>
  <c r="B52" i="1"/>
  <c r="B595" i="1"/>
  <c r="B449" i="1"/>
  <c r="B394" i="1"/>
  <c r="B338" i="1"/>
  <c r="B480" i="1"/>
  <c r="B829" i="1"/>
  <c r="B530" i="1"/>
  <c r="B233" i="1"/>
  <c r="B479" i="1"/>
  <c r="B604" i="1"/>
  <c r="B7" i="1"/>
  <c r="B654" i="1"/>
  <c r="B529" i="1"/>
  <c r="B551" i="1"/>
  <c r="B804" i="1"/>
  <c r="B91" i="1"/>
  <c r="B740" i="1"/>
  <c r="B686" i="1"/>
  <c r="B899" i="1"/>
  <c r="B774" i="1"/>
  <c r="B51" i="1"/>
  <c r="B50" i="1"/>
  <c r="B292" i="1"/>
  <c r="B773" i="1"/>
  <c r="B69" i="1"/>
  <c r="B174" i="1"/>
  <c r="B828" i="1"/>
  <c r="B706" i="1"/>
  <c r="B9" i="1"/>
  <c r="B370" i="1"/>
  <c r="B115" i="1"/>
  <c r="B337" i="1"/>
  <c r="B232" i="1"/>
  <c r="B393" i="1"/>
  <c r="B478" i="1"/>
  <c r="B114" i="1"/>
  <c r="B575" i="1"/>
  <c r="B790" i="1"/>
  <c r="B757" i="1"/>
  <c r="B90" i="1"/>
  <c r="B739" i="1"/>
  <c r="B738" i="1"/>
  <c r="B863" i="1"/>
  <c r="B392" i="1"/>
  <c r="B789" i="1"/>
  <c r="B705" i="1"/>
  <c r="B231" i="1"/>
  <c r="B204" i="1"/>
  <c r="B144" i="1"/>
  <c r="B685" i="1"/>
  <c r="B862" i="1"/>
  <c r="B448" i="1"/>
  <c r="B391" i="1"/>
  <c r="B272" i="1"/>
  <c r="B390" i="1"/>
  <c r="B637" i="1"/>
  <c r="B415" i="1"/>
  <c r="B885" i="1"/>
  <c r="B893" i="1"/>
  <c r="B271" i="1"/>
  <c r="B49" i="1"/>
  <c r="B28" i="1"/>
  <c r="B684" i="1"/>
  <c r="B721" i="1"/>
  <c r="B507" i="1"/>
  <c r="B653" i="1"/>
  <c r="B910" i="1"/>
  <c r="B89" i="1"/>
  <c r="B369" i="1"/>
  <c r="B230" i="1"/>
  <c r="B898" i="1"/>
  <c r="B4" i="1"/>
  <c r="B3" i="1"/>
  <c r="B368" i="1"/>
  <c r="B48" i="1"/>
  <c r="B846" i="1"/>
  <c r="B737" i="1"/>
  <c r="B312" i="1"/>
  <c r="B815" i="1"/>
  <c r="B652" i="1"/>
  <c r="B291" i="1"/>
  <c r="B173" i="1"/>
  <c r="B433" i="1"/>
  <c r="B88" i="1"/>
  <c r="B623" i="1"/>
  <c r="B143" i="1"/>
  <c r="B756" i="1"/>
  <c r="B68" i="1"/>
  <c r="B622" i="1"/>
  <c r="B574" i="1"/>
  <c r="B229" i="1"/>
  <c r="B113" i="1"/>
  <c r="B87" i="1"/>
  <c r="B67" i="1"/>
  <c r="B172" i="1"/>
  <c r="B228" i="1"/>
  <c r="B17" i="1"/>
  <c r="B203" i="1"/>
  <c r="B227" i="1"/>
  <c r="B704" i="1"/>
  <c r="B902" i="1"/>
  <c r="B311" i="1"/>
  <c r="B788" i="1"/>
  <c r="B861" i="1"/>
  <c r="B550" i="1"/>
  <c r="B2" i="1"/>
  <c r="B16" i="1"/>
  <c r="B226" i="1"/>
  <c r="B47" i="1"/>
  <c r="B171" i="1"/>
  <c r="B683" i="1"/>
  <c r="B432" i="1"/>
  <c r="B225" i="1"/>
  <c r="B594" i="1"/>
  <c r="B573" i="1"/>
  <c r="B560" i="1"/>
  <c r="B170" i="1"/>
  <c r="B66" i="1"/>
  <c r="B86" i="1"/>
  <c r="B682" i="1"/>
  <c r="B112" i="1"/>
  <c r="B111" i="1"/>
  <c r="B559" i="1"/>
  <c r="B593" i="1"/>
  <c r="B27" i="1"/>
  <c r="B389" i="1"/>
  <c r="B572" i="1"/>
  <c r="B46" i="1"/>
  <c r="B290" i="1"/>
  <c r="B26" i="1"/>
  <c r="B447" i="1"/>
  <c r="B636" i="1"/>
  <c r="B879" i="1"/>
  <c r="B15" i="1"/>
  <c r="B635" i="1"/>
  <c r="B477" i="1"/>
  <c r="B549" i="1"/>
  <c r="B667" i="1"/>
  <c r="B14" i="1"/>
  <c r="B506" i="1"/>
  <c r="B414" i="1"/>
  <c r="B528" i="1"/>
  <c r="B431" i="1"/>
  <c r="B367" i="1"/>
  <c r="B270" i="1"/>
  <c r="B388" i="1"/>
  <c r="B446" i="1"/>
  <c r="B720" i="1"/>
  <c r="B476" i="1"/>
  <c r="B634" i="1"/>
  <c r="B142" i="1"/>
  <c r="B827" i="1"/>
  <c r="B736" i="1"/>
  <c r="B310" i="1"/>
  <c r="B651" i="1"/>
  <c r="B366" i="1"/>
  <c r="B13" i="1"/>
  <c r="B289" i="1"/>
  <c r="B65" i="1"/>
  <c r="B852" i="1"/>
  <c r="B365" i="1"/>
  <c r="B840" i="1"/>
  <c r="B558" i="1"/>
  <c r="B755" i="1"/>
  <c r="B548" i="1"/>
  <c r="B202" i="1"/>
  <c r="B505" i="1"/>
  <c r="B413" i="1"/>
  <c r="B754" i="1"/>
  <c r="B753" i="1"/>
  <c r="B571" i="1"/>
  <c r="B871" i="1"/>
  <c r="B430" i="1"/>
  <c r="B336" i="1"/>
  <c r="B335" i="1"/>
  <c r="B719" i="1"/>
  <c r="B25" i="1"/>
  <c r="B429" i="1"/>
  <c r="B12" i="1"/>
  <c r="B428" i="1"/>
  <c r="B64" i="1"/>
  <c r="B269" i="1"/>
  <c r="B703" i="1"/>
  <c r="B702" i="1"/>
  <c r="B527" i="1"/>
  <c r="B309" i="1"/>
  <c r="B268" i="1"/>
  <c r="B308" i="1"/>
  <c r="B288" i="1"/>
  <c r="B832" i="1"/>
  <c r="B412" i="1"/>
  <c r="B267" i="1"/>
  <c r="B427" i="1"/>
  <c r="B141" i="1"/>
  <c r="B475" i="1"/>
  <c r="B474" i="1"/>
  <c r="B547" i="1"/>
  <c r="B364" i="1"/>
  <c r="B224" i="1"/>
  <c r="B63" i="1"/>
  <c r="B110" i="1"/>
  <c r="B62" i="1"/>
  <c r="B169" i="1"/>
  <c r="B426" i="1"/>
  <c r="B24" i="1"/>
  <c r="B603" i="1"/>
  <c r="B718" i="1"/>
  <c r="B140" i="1"/>
  <c r="B592" i="1"/>
  <c r="B411" i="1"/>
  <c r="B860" i="1"/>
  <c r="B591" i="1"/>
  <c r="B45" i="1"/>
  <c r="B570" i="1"/>
  <c r="B473" i="1"/>
  <c r="B223" i="1"/>
  <c r="B139" i="1"/>
  <c r="B526" i="1"/>
  <c r="B201" i="1"/>
  <c r="B200" i="1"/>
  <c r="B199" i="1"/>
  <c r="B504" i="1"/>
  <c r="B701" i="1"/>
  <c r="B138" i="1"/>
  <c r="B5" i="1"/>
  <c r="B198" i="1"/>
  <c r="B472" i="1"/>
  <c r="B287" i="1"/>
  <c r="B255" i="1"/>
  <c r="B831" i="1"/>
  <c r="B11" i="1"/>
  <c r="B85" i="1"/>
  <c r="B717" i="1"/>
  <c r="B888" i="1"/>
  <c r="B546" i="1"/>
  <c r="B6" i="1"/>
  <c r="B8" i="1"/>
  <c r="B471" i="1"/>
  <c r="B23" i="1"/>
  <c r="B633" i="1"/>
  <c r="B470" i="1"/>
  <c r="B363" i="1"/>
  <c r="B22" i="1"/>
  <c r="B469" i="1"/>
  <c r="B168" i="1"/>
  <c r="B525" i="1"/>
  <c r="B602" i="1"/>
  <c r="B468" i="1"/>
  <c r="B167" i="1"/>
  <c r="B410" i="1"/>
  <c r="B681" i="1"/>
  <c r="B137" i="1"/>
  <c r="B254" i="1"/>
  <c r="B503" i="1"/>
  <c r="B44" i="1"/>
  <c r="B752" i="1"/>
  <c r="B650" i="1"/>
  <c r="B803" i="1"/>
  <c r="B136" i="1"/>
  <c r="B43" i="1"/>
  <c r="B851" i="1"/>
  <c r="B197" i="1"/>
  <c r="B253" i="1"/>
  <c r="B252" i="1"/>
  <c r="B387" i="1"/>
  <c r="B21" i="1"/>
  <c r="B84" i="1"/>
  <c r="B621" i="1"/>
  <c r="B362" i="1"/>
  <c r="B334" i="1"/>
  <c r="B166" i="1"/>
  <c r="B545" i="1"/>
  <c r="B109" i="1"/>
  <c r="B222" i="1"/>
  <c r="B165" i="1"/>
  <c r="B221" i="1"/>
  <c r="B164" i="1"/>
  <c r="B42" i="1"/>
  <c r="B839" i="1"/>
  <c r="B220" i="1"/>
  <c r="B361" i="1"/>
  <c r="B135" i="1"/>
  <c r="B196" i="1"/>
  <c r="B601" i="1"/>
  <c r="B700" i="1"/>
  <c r="B386" i="1"/>
  <c r="B108" i="1"/>
  <c r="B590" i="1"/>
  <c r="B589" i="1"/>
  <c r="B632" i="1"/>
  <c r="B544" i="1"/>
  <c r="B897" i="1"/>
  <c r="B620" i="1"/>
  <c r="B360" i="1"/>
  <c r="B787" i="1"/>
  <c r="B716" i="1"/>
  <c r="B502" i="1"/>
  <c r="B409" i="1"/>
  <c r="B878" i="1"/>
  <c r="B408" i="1"/>
  <c r="B543" i="1"/>
  <c r="B814" i="1"/>
  <c r="B542" i="1"/>
  <c r="B859" i="1"/>
  <c r="B649" i="1"/>
  <c r="B751" i="1"/>
  <c r="B772" i="1"/>
  <c r="B195" i="1"/>
  <c r="B826" i="1"/>
  <c r="B680" i="1"/>
  <c r="B541" i="1"/>
  <c r="B877" i="1"/>
  <c r="B540" i="1"/>
  <c r="B825" i="1"/>
  <c r="B631" i="1"/>
  <c r="B524" i="1"/>
  <c r="B838" i="1"/>
  <c r="B333" i="1"/>
  <c r="B884" i="1"/>
  <c r="B883" i="1"/>
  <c r="B134" i="1"/>
  <c r="B501" i="1"/>
  <c r="B858" i="1"/>
  <c r="B467" i="1"/>
  <c r="B857" i="1"/>
  <c r="B813" i="1"/>
  <c r="B715" i="1"/>
  <c r="B905" i="1"/>
  <c r="B20" i="1"/>
  <c r="B10" i="1"/>
  <c r="B679" i="1"/>
  <c r="B786" i="1"/>
  <c r="B666" i="1"/>
  <c r="B812" i="1"/>
  <c r="B909" i="1"/>
  <c r="B802" i="1"/>
  <c r="B445" i="1"/>
  <c r="B892" i="1"/>
  <c r="B407" i="1"/>
  <c r="B845" i="1"/>
  <c r="B870" i="1"/>
  <c r="B665" i="1"/>
  <c r="B251" i="1"/>
  <c r="B19" i="1"/>
  <c r="B678" i="1"/>
  <c r="B850" i="1"/>
  <c r="B735" i="1"/>
  <c r="B714" i="1"/>
  <c r="B750" i="1"/>
  <c r="B107" i="1"/>
  <c r="B907" i="1"/>
  <c r="B619" i="1"/>
  <c r="B874" i="1"/>
  <c r="B844" i="1"/>
  <c r="B425" i="1"/>
  <c r="B771" i="1"/>
  <c r="B843" i="1"/>
  <c r="B811" i="1"/>
  <c r="B557" i="1"/>
  <c r="B648" i="1"/>
  <c r="B824" i="1"/>
  <c r="B614" i="1"/>
  <c r="B734" i="1"/>
  <c r="B466" i="1"/>
  <c r="B266" i="1"/>
  <c r="B869" i="1"/>
  <c r="B462" i="1"/>
  <c r="B523" i="1"/>
  <c r="B647" i="1"/>
  <c r="B194" i="1"/>
  <c r="B521" i="1"/>
  <c r="B127" i="1"/>
  <c r="B161" i="1"/>
  <c r="B597" i="1"/>
  <c r="B500" i="1"/>
  <c r="B286" i="1"/>
  <c r="B465" i="1"/>
  <c r="B385" i="1"/>
  <c r="B359" i="1"/>
  <c r="B801" i="1"/>
  <c r="B307" i="1"/>
  <c r="B215" i="1"/>
  <c r="B306" i="1"/>
  <c r="B133" i="1"/>
  <c r="B193" i="1"/>
  <c r="B732" i="1"/>
  <c r="B439" i="1"/>
  <c r="B848" i="1"/>
  <c r="B587" i="1"/>
  <c r="B699" i="1"/>
  <c r="B539" i="1"/>
  <c r="B554" i="1"/>
  <c r="B618" i="1"/>
  <c r="B770" i="1"/>
  <c r="B421" i="1"/>
  <c r="B677" i="1"/>
  <c r="B675" i="1"/>
  <c r="B219" i="1"/>
  <c r="B61" i="1"/>
  <c r="B132" i="1"/>
  <c r="B106" i="1"/>
  <c r="B646" i="1"/>
  <c r="B250" i="1"/>
  <c r="B424" i="1"/>
  <c r="B628" i="1"/>
  <c r="B630" i="1"/>
  <c r="B659" i="1"/>
  <c r="B887" i="1"/>
  <c r="B785" i="1"/>
  <c r="B403" i="1"/>
  <c r="B645" i="1"/>
  <c r="B332" i="1"/>
  <c r="B323" i="1"/>
  <c r="B713" i="1"/>
  <c r="B769" i="1"/>
  <c r="B406" i="1"/>
  <c r="B242" i="1"/>
  <c r="B249" i="1"/>
  <c r="B537" i="1"/>
  <c r="B800" i="1"/>
  <c r="B768" i="1"/>
  <c r="B538" i="1"/>
  <c r="B906" i="1"/>
  <c r="B698" i="1"/>
  <c r="B696" i="1"/>
  <c r="B331" i="1"/>
  <c r="B163" i="1"/>
  <c r="B617" i="1"/>
  <c r="B218" i="1"/>
  <c r="B405" i="1"/>
  <c r="B849" i="1"/>
  <c r="B495" i="1"/>
  <c r="B105" i="1"/>
  <c r="B499" i="1"/>
  <c r="B129" i="1"/>
  <c r="B784" i="1"/>
  <c r="B855" i="1"/>
  <c r="B160" i="1"/>
  <c r="B351" i="1"/>
  <c r="B352" i="1"/>
  <c r="B498" i="1"/>
  <c r="B697" i="1"/>
  <c r="B131" i="1"/>
  <c r="B192" i="1"/>
  <c r="B248" i="1"/>
  <c r="B128" i="1"/>
  <c r="B330" i="1"/>
  <c r="B588" i="1"/>
  <c r="B799" i="1"/>
  <c r="B285" i="1"/>
  <c r="B329" i="1"/>
  <c r="B856" i="1"/>
  <c r="B766" i="1"/>
  <c r="B600" i="1"/>
  <c r="B83" i="1"/>
  <c r="B822" i="1"/>
  <c r="B423" i="1"/>
  <c r="B244" i="1"/>
  <c r="B104" i="1"/>
  <c r="B358" i="1"/>
  <c r="B103" i="1"/>
  <c r="B247" i="1"/>
  <c r="B464" i="1"/>
  <c r="B444" i="1"/>
  <c r="B384" i="1"/>
  <c r="B556" i="1"/>
  <c r="B191" i="1"/>
  <c r="B894" i="1"/>
  <c r="B901" i="1"/>
  <c r="B217" i="1"/>
  <c r="B676" i="1"/>
  <c r="B613" i="1"/>
  <c r="B102" i="1"/>
  <c r="B305" i="1"/>
  <c r="B422" i="1"/>
  <c r="B357" i="1"/>
  <c r="B497" i="1"/>
  <c r="B767" i="1"/>
  <c r="B265" i="1"/>
  <c r="B536" i="1"/>
  <c r="B162" i="1"/>
  <c r="B264" i="1"/>
  <c r="B60" i="1"/>
  <c r="B303" i="1"/>
  <c r="B328" i="1"/>
  <c r="B496" i="1"/>
  <c r="B382" i="1"/>
  <c r="B383" i="1"/>
  <c r="B263" i="1"/>
  <c r="B783" i="1"/>
  <c r="B41" i="1"/>
  <c r="B101" i="1"/>
  <c r="B765" i="1"/>
  <c r="B664" i="1"/>
  <c r="B644" i="1"/>
  <c r="B130" i="1"/>
  <c r="B730" i="1"/>
  <c r="B749" i="1"/>
  <c r="B663" i="1"/>
  <c r="B731" i="1"/>
  <c r="B327" i="1"/>
  <c r="I9" i="2" s="1"/>
  <c r="B443" i="1"/>
  <c r="B356" i="1"/>
  <c r="B522" i="1"/>
  <c r="B246" i="1"/>
  <c r="B643" i="1"/>
  <c r="B616" i="1"/>
  <c r="B190" i="1"/>
  <c r="B798" i="1"/>
  <c r="B463" i="1"/>
  <c r="B442" i="1"/>
  <c r="B245" i="1"/>
  <c r="B216" i="1"/>
  <c r="B441" i="1"/>
  <c r="B355" i="1"/>
  <c r="B243" i="1"/>
  <c r="B326" i="1"/>
  <c r="B810" i="1"/>
  <c r="B325" i="1"/>
  <c r="B461" i="1"/>
  <c r="B662" i="1"/>
  <c r="B440" i="1"/>
  <c r="B782" i="1"/>
  <c r="B797" i="1"/>
  <c r="B837" i="1"/>
  <c r="B324" i="1"/>
  <c r="B284" i="1"/>
  <c r="B748" i="1"/>
  <c r="B823" i="1"/>
  <c r="B322" i="1"/>
  <c r="B189" i="1"/>
  <c r="B459" i="1"/>
  <c r="B733" i="1"/>
  <c r="B354" i="1"/>
  <c r="B781" i="1"/>
  <c r="B304" i="1"/>
  <c r="B283" i="1"/>
  <c r="B599" i="1"/>
  <c r="B661" i="1"/>
  <c r="B404" i="1"/>
  <c r="B82" i="1"/>
  <c r="B821" i="1"/>
  <c r="B353" i="1"/>
  <c r="B460" i="1"/>
  <c r="B598" i="1"/>
  <c r="B629" i="1"/>
  <c r="B615" i="1"/>
  <c r="B555" i="1"/>
  <c r="B779" i="1"/>
  <c r="B780" i="1"/>
  <c r="B660" i="1"/>
  <c r="F6" i="2" l="1"/>
  <c r="K15" i="2"/>
  <c r="K14" i="2"/>
  <c r="K13" i="2"/>
  <c r="L5" i="2"/>
  <c r="K7" i="2"/>
  <c r="H6" i="2"/>
  <c r="I6" i="2"/>
  <c r="G20" i="2"/>
  <c r="E11" i="2"/>
  <c r="E21" i="2"/>
  <c r="K18" i="2"/>
  <c r="K8" i="2"/>
  <c r="I17" i="2"/>
  <c r="K23" i="2"/>
  <c r="G6" i="2"/>
  <c r="G18" i="2"/>
  <c r="H5" i="2"/>
  <c r="E16" i="2"/>
  <c r="E19" i="2"/>
  <c r="I19" i="2"/>
  <c r="K16" i="2"/>
  <c r="K10" i="2"/>
  <c r="E5" i="2"/>
  <c r="G5" i="2"/>
  <c r="J5" i="2"/>
  <c r="K6" i="2"/>
  <c r="E12" i="2"/>
  <c r="E20" i="2"/>
  <c r="G11" i="2"/>
  <c r="G19" i="2"/>
  <c r="I10" i="2"/>
  <c r="I18" i="2"/>
  <c r="K9" i="2"/>
  <c r="K17" i="2"/>
  <c r="J6" i="2"/>
  <c r="E2" i="2"/>
  <c r="E14" i="2"/>
  <c r="E22" i="2"/>
  <c r="G13" i="2"/>
  <c r="G21" i="2"/>
  <c r="I12" i="2"/>
  <c r="I20" i="2"/>
  <c r="K11" i="2"/>
  <c r="K19" i="2"/>
  <c r="L6" i="2"/>
  <c r="F5" i="2"/>
  <c r="K3" i="2"/>
  <c r="E8" i="2"/>
  <c r="E15" i="2"/>
  <c r="E23" i="2"/>
  <c r="G14" i="2"/>
  <c r="G22" i="2"/>
  <c r="I13" i="2"/>
  <c r="I21" i="2"/>
  <c r="K12" i="2"/>
  <c r="K20" i="2"/>
  <c r="E13" i="2"/>
  <c r="I3" i="2"/>
  <c r="E9" i="2"/>
  <c r="G7" i="2"/>
  <c r="I14" i="2"/>
  <c r="I22" i="2"/>
  <c r="K21" i="2"/>
  <c r="G12" i="2"/>
  <c r="I11" i="2"/>
  <c r="F4" i="2"/>
  <c r="K4" i="2"/>
  <c r="G15" i="2"/>
  <c r="G23" i="2"/>
  <c r="G2" i="2"/>
  <c r="G3" i="2"/>
  <c r="I4" i="2"/>
  <c r="L4" i="2"/>
  <c r="E10" i="2"/>
  <c r="E17" i="2"/>
  <c r="G8" i="2"/>
  <c r="G16" i="2"/>
  <c r="I7" i="2"/>
  <c r="I15" i="2"/>
  <c r="I23" i="2"/>
  <c r="K22" i="2"/>
  <c r="E6" i="2"/>
  <c r="I2" i="2"/>
  <c r="J9" i="2" s="1"/>
  <c r="E3" i="2"/>
  <c r="G4" i="2"/>
  <c r="J4" i="2"/>
  <c r="K5" i="2"/>
  <c r="E7" i="2"/>
  <c r="E18" i="2"/>
  <c r="G9" i="2"/>
  <c r="G17" i="2"/>
  <c r="I8" i="2"/>
  <c r="I16" i="2"/>
  <c r="K2" i="2"/>
  <c r="L16" i="2" s="1"/>
  <c r="E4" i="2"/>
  <c r="H4" i="2"/>
  <c r="I5" i="2"/>
  <c r="F10" i="2" l="1"/>
  <c r="F12" i="2"/>
  <c r="F13" i="2"/>
  <c r="F11" i="2"/>
  <c r="F7" i="2"/>
  <c r="F18" i="2"/>
  <c r="J18" i="2"/>
  <c r="J15" i="2"/>
  <c r="F22" i="2"/>
  <c r="H23" i="2"/>
  <c r="H14" i="2"/>
  <c r="J10" i="2"/>
  <c r="J12" i="2"/>
  <c r="F17" i="2"/>
  <c r="F15" i="2"/>
  <c r="J23" i="2"/>
  <c r="F8" i="2"/>
  <c r="F20" i="2"/>
  <c r="J7" i="2"/>
  <c r="J22" i="2"/>
  <c r="F23" i="2"/>
  <c r="J16" i="2"/>
  <c r="J14" i="2"/>
  <c r="F9" i="2"/>
  <c r="F16" i="2"/>
  <c r="F19" i="2"/>
  <c r="J8" i="2"/>
  <c r="F21" i="2"/>
  <c r="J20" i="2"/>
  <c r="F14" i="2"/>
  <c r="H21" i="2"/>
  <c r="J19" i="2"/>
  <c r="J11" i="2"/>
  <c r="H19" i="2"/>
  <c r="J17" i="2"/>
  <c r="H9" i="2"/>
  <c r="J21" i="2"/>
  <c r="J13" i="2"/>
  <c r="H20" i="2"/>
  <c r="H7" i="2"/>
  <c r="H13" i="2"/>
  <c r="H22" i="2"/>
  <c r="H8" i="2"/>
  <c r="L18" i="2"/>
  <c r="L11" i="2"/>
  <c r="H18" i="2"/>
  <c r="L17" i="2"/>
  <c r="L23" i="2"/>
  <c r="L22" i="2"/>
  <c r="L21" i="2"/>
  <c r="L20" i="2"/>
  <c r="H10" i="2"/>
  <c r="L10" i="2"/>
  <c r="L9" i="2"/>
  <c r="L15" i="2"/>
  <c r="L14" i="2"/>
  <c r="L13" i="2"/>
  <c r="L12" i="2"/>
  <c r="L19" i="2"/>
  <c r="L7" i="2"/>
  <c r="L8" i="2"/>
  <c r="H12" i="2"/>
  <c r="H11" i="2"/>
  <c r="H17" i="2"/>
  <c r="H16" i="2"/>
  <c r="H15" i="2"/>
</calcChain>
</file>

<file path=xl/sharedStrings.xml><?xml version="1.0" encoding="utf-8"?>
<sst xmlns="http://schemas.openxmlformats.org/spreadsheetml/2006/main" count="3701" uniqueCount="959">
  <si>
    <t>Overall</t>
  </si>
  <si>
    <t>Feinstein_Northwell</t>
  </si>
  <si>
    <t>Mount_Sinai</t>
  </si>
  <si>
    <t>UMN</t>
  </si>
  <si>
    <t>ASU</t>
  </si>
  <si>
    <t>Number of Participants</t>
  </si>
  <si>
    <t>Age,n (Avg)</t>
  </si>
  <si>
    <t>Not Reported</t>
  </si>
  <si>
    <t>N/A</t>
  </si>
  <si>
    <t>Youth(15 to 24)</t>
  </si>
  <si>
    <t>Adult (25 to 64)</t>
  </si>
  <si>
    <t>Senior (65 or older)</t>
  </si>
  <si>
    <t>Gender, n (%)</t>
  </si>
  <si>
    <t>Male</t>
  </si>
  <si>
    <t>Female</t>
  </si>
  <si>
    <t>Other</t>
  </si>
  <si>
    <t>Race, n (%)</t>
  </si>
  <si>
    <t>White</t>
  </si>
  <si>
    <t>Black or African American</t>
  </si>
  <si>
    <t>Asian</t>
  </si>
  <si>
    <t>Native Hawaiian or Other Pacific Islander</t>
  </si>
  <si>
    <t>American Indian or Alaska Native</t>
  </si>
  <si>
    <t>Multirace</t>
  </si>
  <si>
    <t>Unknown</t>
  </si>
  <si>
    <t>Ethnicity, n (%)</t>
  </si>
  <si>
    <t>Not Hispanic or Latino</t>
  </si>
  <si>
    <t>Hispanic or Latino</t>
  </si>
  <si>
    <t># Research_Participant_ID</t>
  </si>
  <si>
    <t>CBC</t>
  </si>
  <si>
    <t>Age</t>
  </si>
  <si>
    <t>Race</t>
  </si>
  <si>
    <t>Ethnicity</t>
  </si>
  <si>
    <t>Gender</t>
  </si>
  <si>
    <t>14_374212</t>
  </si>
  <si>
    <t>14_403358</t>
  </si>
  <si>
    <t>14_776628</t>
  </si>
  <si>
    <t>14_160668</t>
  </si>
  <si>
    <t>14_512561</t>
  </si>
  <si>
    <t>14_373975</t>
  </si>
  <si>
    <t>14_429588</t>
  </si>
  <si>
    <t>14_491696</t>
  </si>
  <si>
    <t>14_495208</t>
  </si>
  <si>
    <t>14_616772</t>
  </si>
  <si>
    <t>14_758241</t>
  </si>
  <si>
    <t>14_949379</t>
  </si>
  <si>
    <t>14_563092</t>
  </si>
  <si>
    <t>14_603328</t>
  </si>
  <si>
    <t>14_361741</t>
  </si>
  <si>
    <t>14_571359</t>
  </si>
  <si>
    <t>14_761696</t>
  </si>
  <si>
    <t>14_864277</t>
  </si>
  <si>
    <t>14_591664</t>
  </si>
  <si>
    <t>14_931124</t>
  </si>
  <si>
    <t>14_408074</t>
  </si>
  <si>
    <t>14_639824</t>
  </si>
  <si>
    <t>14_208286</t>
  </si>
  <si>
    <t>14_304492</t>
  </si>
  <si>
    <t>14_456907</t>
  </si>
  <si>
    <t>14_569615</t>
  </si>
  <si>
    <t>14_861721</t>
  </si>
  <si>
    <t>14_967972</t>
  </si>
  <si>
    <t>14_873517</t>
  </si>
  <si>
    <t>14_285169</t>
  </si>
  <si>
    <t>14_444128</t>
  </si>
  <si>
    <t>14_636569</t>
  </si>
  <si>
    <t>14_779347</t>
  </si>
  <si>
    <t>14_683717</t>
  </si>
  <si>
    <t>14_269103</t>
  </si>
  <si>
    <t>14_499594</t>
  </si>
  <si>
    <t>14_286779</t>
  </si>
  <si>
    <t>14_313928</t>
  </si>
  <si>
    <t>14_491531</t>
  </si>
  <si>
    <t>14_568176</t>
  </si>
  <si>
    <t>14_681897</t>
  </si>
  <si>
    <t>14_753466</t>
  </si>
  <si>
    <t>14_382861</t>
  </si>
  <si>
    <t>14_404768</t>
  </si>
  <si>
    <t>14_410477</t>
  </si>
  <si>
    <t>14_991643</t>
  </si>
  <si>
    <t>14_177005</t>
  </si>
  <si>
    <t>14_218423</t>
  </si>
  <si>
    <t>14_536104</t>
  </si>
  <si>
    <t>14_906595</t>
  </si>
  <si>
    <t>14_399432</t>
  </si>
  <si>
    <t>14_183745</t>
  </si>
  <si>
    <t>14_428897</t>
  </si>
  <si>
    <t>14_873075</t>
  </si>
  <si>
    <t>14_875077</t>
  </si>
  <si>
    <t>14_212153</t>
  </si>
  <si>
    <t>14_705478</t>
  </si>
  <si>
    <t>14_225211</t>
  </si>
  <si>
    <t>14_261505</t>
  </si>
  <si>
    <t>14_265479</t>
  </si>
  <si>
    <t>14_334077</t>
  </si>
  <si>
    <t>14_392122</t>
  </si>
  <si>
    <t>14_533782</t>
  </si>
  <si>
    <t>14_562891</t>
  </si>
  <si>
    <t>14_647441</t>
  </si>
  <si>
    <t>14_713146</t>
  </si>
  <si>
    <t>14_588864</t>
  </si>
  <si>
    <t>14_587174</t>
  </si>
  <si>
    <t>14_143396</t>
  </si>
  <si>
    <t>14_186975</t>
  </si>
  <si>
    <t>14_270178</t>
  </si>
  <si>
    <t>14_324493</t>
  </si>
  <si>
    <t>14_420792</t>
  </si>
  <si>
    <t>14_493466</t>
  </si>
  <si>
    <t>14_884177</t>
  </si>
  <si>
    <t>14_385063</t>
  </si>
  <si>
    <t>14_384727</t>
  </si>
  <si>
    <t>14_471327</t>
  </si>
  <si>
    <t>14_896884</t>
  </si>
  <si>
    <t>14_720781</t>
  </si>
  <si>
    <t>14_166589</t>
  </si>
  <si>
    <t>14_629929</t>
  </si>
  <si>
    <t>14_685588</t>
  </si>
  <si>
    <t>14_811101</t>
  </si>
  <si>
    <t>14_427801</t>
  </si>
  <si>
    <t>14_500745</t>
  </si>
  <si>
    <t>14_752797</t>
  </si>
  <si>
    <t>14_860194</t>
  </si>
  <si>
    <t>14_254215</t>
  </si>
  <si>
    <t>14_278647</t>
  </si>
  <si>
    <t>14_287186</t>
  </si>
  <si>
    <t>14_327086</t>
  </si>
  <si>
    <t>14_482383</t>
  </si>
  <si>
    <t>14_194396</t>
  </si>
  <si>
    <t>14_136068</t>
  </si>
  <si>
    <t>14_259046</t>
  </si>
  <si>
    <t>14_981447</t>
  </si>
  <si>
    <t>14_301926</t>
  </si>
  <si>
    <t>14_483903</t>
  </si>
  <si>
    <t>14_900776</t>
  </si>
  <si>
    <t>14_994521</t>
  </si>
  <si>
    <t>14_620328</t>
  </si>
  <si>
    <t>14_391735</t>
  </si>
  <si>
    <t>14_413507</t>
  </si>
  <si>
    <t>14_582321</t>
  </si>
  <si>
    <t>14_607014</t>
  </si>
  <si>
    <t>14_910475</t>
  </si>
  <si>
    <t>14_950845</t>
  </si>
  <si>
    <t>14_322676</t>
  </si>
  <si>
    <t>14_974137</t>
  </si>
  <si>
    <t>14_409279</t>
  </si>
  <si>
    <t>14_675231</t>
  </si>
  <si>
    <t>14_658367</t>
  </si>
  <si>
    <t>14_836565</t>
  </si>
  <si>
    <t>14_833094</t>
  </si>
  <si>
    <t>14_120858</t>
  </si>
  <si>
    <t>14_464837</t>
  </si>
  <si>
    <t>14_845339</t>
  </si>
  <si>
    <t>14_562035</t>
  </si>
  <si>
    <t>14_918413</t>
  </si>
  <si>
    <t>14_127552</t>
  </si>
  <si>
    <t>14_175078</t>
  </si>
  <si>
    <t>14_513053</t>
  </si>
  <si>
    <t>14_437688</t>
  </si>
  <si>
    <t>14_999724</t>
  </si>
  <si>
    <t>14_122173</t>
  </si>
  <si>
    <t>14_306348</t>
  </si>
  <si>
    <t>14_639229</t>
  </si>
  <si>
    <t>14_831542</t>
  </si>
  <si>
    <t>14_747586</t>
  </si>
  <si>
    <t>14_123753</t>
  </si>
  <si>
    <t>14_743991</t>
  </si>
  <si>
    <t>14_311544</t>
  </si>
  <si>
    <t>14_362791</t>
  </si>
  <si>
    <t>14_719447</t>
  </si>
  <si>
    <t>14_754797</t>
  </si>
  <si>
    <t>14_973416</t>
  </si>
  <si>
    <t>14_741906</t>
  </si>
  <si>
    <t>14_107588</t>
  </si>
  <si>
    <t>14_171658</t>
  </si>
  <si>
    <t>14_256634</t>
  </si>
  <si>
    <t>14_339339</t>
  </si>
  <si>
    <t>14_367355</t>
  </si>
  <si>
    <t>14_795323</t>
  </si>
  <si>
    <t>14_439218</t>
  </si>
  <si>
    <t>14_809758</t>
  </si>
  <si>
    <t>14_649515</t>
  </si>
  <si>
    <t>14_573413</t>
  </si>
  <si>
    <t>14_653364</t>
  </si>
  <si>
    <t>14_841836</t>
  </si>
  <si>
    <t>14_698954</t>
  </si>
  <si>
    <t>14_348651</t>
  </si>
  <si>
    <t>14_339154</t>
  </si>
  <si>
    <t>14_860417</t>
  </si>
  <si>
    <t>14_188155</t>
  </si>
  <si>
    <t>14_994827</t>
  </si>
  <si>
    <t>14_217514</t>
  </si>
  <si>
    <t>14_339739</t>
  </si>
  <si>
    <t>14_368073</t>
  </si>
  <si>
    <t>14_528185</t>
  </si>
  <si>
    <t>14_412766</t>
  </si>
  <si>
    <t>14_670351</t>
  </si>
  <si>
    <t>14_693608</t>
  </si>
  <si>
    <t>14_820803</t>
  </si>
  <si>
    <t>14_115671</t>
  </si>
  <si>
    <t>14_108656</t>
  </si>
  <si>
    <t>14_185965</t>
  </si>
  <si>
    <t>14_249066</t>
  </si>
  <si>
    <t>14_379363</t>
  </si>
  <si>
    <t>14_597395</t>
  </si>
  <si>
    <t>14_722081</t>
  </si>
  <si>
    <t>14_241807</t>
  </si>
  <si>
    <t>14_304474</t>
  </si>
  <si>
    <t>14_541069</t>
  </si>
  <si>
    <t>14_672894</t>
  </si>
  <si>
    <t>14_881576</t>
  </si>
  <si>
    <t>14_263646</t>
  </si>
  <si>
    <t>14_148341</t>
  </si>
  <si>
    <t>14_507701</t>
  </si>
  <si>
    <t>14_213236</t>
  </si>
  <si>
    <t>14_239836</t>
  </si>
  <si>
    <t>14_852274</t>
  </si>
  <si>
    <t>14_628758</t>
  </si>
  <si>
    <t>14_594272</t>
  </si>
  <si>
    <t>14_529422</t>
  </si>
  <si>
    <t>14_988602</t>
  </si>
  <si>
    <t>14_724174</t>
  </si>
  <si>
    <t>14_453592</t>
  </si>
  <si>
    <t>14_446374</t>
  </si>
  <si>
    <t>14_654254</t>
  </si>
  <si>
    <t>27_100034</t>
  </si>
  <si>
    <t>27_100020</t>
  </si>
  <si>
    <t>27_100035</t>
  </si>
  <si>
    <t>27_100013</t>
  </si>
  <si>
    <t>27_100045</t>
  </si>
  <si>
    <t>27_100088</t>
  </si>
  <si>
    <t>27_100021</t>
  </si>
  <si>
    <t>27_100048</t>
  </si>
  <si>
    <t>27_100136</t>
  </si>
  <si>
    <t>27_100025</t>
  </si>
  <si>
    <t>27_100112</t>
  </si>
  <si>
    <t>27_100132</t>
  </si>
  <si>
    <t>27_100008</t>
  </si>
  <si>
    <t>27_100027</t>
  </si>
  <si>
    <t>27_100041</t>
  </si>
  <si>
    <t>27_100043</t>
  </si>
  <si>
    <t>27_100133</t>
  </si>
  <si>
    <t>27_100051</t>
  </si>
  <si>
    <t>27_100056</t>
  </si>
  <si>
    <t>27_100077</t>
  </si>
  <si>
    <t>27_100101</t>
  </si>
  <si>
    <t>27_100107</t>
  </si>
  <si>
    <t>27_100140</t>
  </si>
  <si>
    <t>27_100004</t>
  </si>
  <si>
    <t>27_100011</t>
  </si>
  <si>
    <t>27_100137</t>
  </si>
  <si>
    <t>27_100052</t>
  </si>
  <si>
    <t>27_100141</t>
  </si>
  <si>
    <t>27_100003</t>
  </si>
  <si>
    <t>27_100092</t>
  </si>
  <si>
    <t>27_100022</t>
  </si>
  <si>
    <t>27_100031</t>
  </si>
  <si>
    <t>27_100019</t>
  </si>
  <si>
    <t>27_100033</t>
  </si>
  <si>
    <t>27_100078</t>
  </si>
  <si>
    <t>27_100016</t>
  </si>
  <si>
    <t>27_100038</t>
  </si>
  <si>
    <t>27_100134</t>
  </si>
  <si>
    <t>27_100017</t>
  </si>
  <si>
    <t>27_100015</t>
  </si>
  <si>
    <t>27_100091</t>
  </si>
  <si>
    <t>27_100007</t>
  </si>
  <si>
    <t>27_100090</t>
  </si>
  <si>
    <t>27_100032</t>
  </si>
  <si>
    <t>27_100135</t>
  </si>
  <si>
    <t>27_100028</t>
  </si>
  <si>
    <t>27_100005</t>
  </si>
  <si>
    <t>27_100030</t>
  </si>
  <si>
    <t>27_100039</t>
  </si>
  <si>
    <t>27_100104</t>
  </si>
  <si>
    <t>27_100002</t>
  </si>
  <si>
    <t>27_100053</t>
  </si>
  <si>
    <t>27_100079</t>
  </si>
  <si>
    <t>27_100049</t>
  </si>
  <si>
    <t>27_100006</t>
  </si>
  <si>
    <t>27_100009</t>
  </si>
  <si>
    <t>27_100024</t>
  </si>
  <si>
    <t>27_100018</t>
  </si>
  <si>
    <t>27_100040</t>
  </si>
  <si>
    <t>27_100042</t>
  </si>
  <si>
    <t>27_100093</t>
  </si>
  <si>
    <t>27_100023</t>
  </si>
  <si>
    <t>27_100010</t>
  </si>
  <si>
    <t>27_100061</t>
  </si>
  <si>
    <t>27_100130</t>
  </si>
  <si>
    <t>27_100046</t>
  </si>
  <si>
    <t>27_100047</t>
  </si>
  <si>
    <t>27_100026</t>
  </si>
  <si>
    <t>27_100139</t>
  </si>
  <si>
    <t>27_100036</t>
  </si>
  <si>
    <t>27_100012</t>
  </si>
  <si>
    <t>27_100029</t>
  </si>
  <si>
    <t>32_551241</t>
  </si>
  <si>
    <t>32_551286</t>
  </si>
  <si>
    <t>32_551287</t>
  </si>
  <si>
    <t>32_551081</t>
  </si>
  <si>
    <t>32_551065</t>
  </si>
  <si>
    <t>32_551384</t>
  </si>
  <si>
    <t>32_551064</t>
  </si>
  <si>
    <t>32_551364</t>
  </si>
  <si>
    <t>32_551074</t>
  </si>
  <si>
    <t>32_551158</t>
  </si>
  <si>
    <t>32_551184</t>
  </si>
  <si>
    <t>32_551206</t>
  </si>
  <si>
    <t>32_551211</t>
  </si>
  <si>
    <t>32_551240</t>
  </si>
  <si>
    <t>32_551257</t>
  </si>
  <si>
    <t>32_111030</t>
  </si>
  <si>
    <t>32_551051</t>
  </si>
  <si>
    <t>32_551060</t>
  </si>
  <si>
    <t>32_551119</t>
  </si>
  <si>
    <t>32_551160</t>
  </si>
  <si>
    <t>32_551215</t>
  </si>
  <si>
    <t>32_551221</t>
  </si>
  <si>
    <t>32_551302</t>
  </si>
  <si>
    <t>32_111016</t>
  </si>
  <si>
    <t>32_111037</t>
  </si>
  <si>
    <t>32_111047</t>
  </si>
  <si>
    <t>32_551106</t>
  </si>
  <si>
    <t>32_551217</t>
  </si>
  <si>
    <t>32_551238</t>
  </si>
  <si>
    <t>32_551283</t>
  </si>
  <si>
    <t>32_551303</t>
  </si>
  <si>
    <t>32_551373</t>
  </si>
  <si>
    <t>32_551374</t>
  </si>
  <si>
    <t>32_551396</t>
  </si>
  <si>
    <t>32_551413</t>
  </si>
  <si>
    <t>32_551123</t>
  </si>
  <si>
    <t>32_551129</t>
  </si>
  <si>
    <t>32_551156</t>
  </si>
  <si>
    <t>32_551182</t>
  </si>
  <si>
    <t>32_551228</t>
  </si>
  <si>
    <t>32_551260</t>
  </si>
  <si>
    <t>32_551267</t>
  </si>
  <si>
    <t>32_551369</t>
  </si>
  <si>
    <t>32_111029</t>
  </si>
  <si>
    <t>32_551072</t>
  </si>
  <si>
    <t>32_551227</t>
  </si>
  <si>
    <t>32_551261</t>
  </si>
  <si>
    <t>32_551273</t>
  </si>
  <si>
    <t>32_551294</t>
  </si>
  <si>
    <t>32_551331</t>
  </si>
  <si>
    <t>32_551379</t>
  </si>
  <si>
    <t>32_111007</t>
  </si>
  <si>
    <t>32_111023</t>
  </si>
  <si>
    <t>32_551127</t>
  </si>
  <si>
    <t>32_551224</t>
  </si>
  <si>
    <t>32_551225</t>
  </si>
  <si>
    <t>32_551263</t>
  </si>
  <si>
    <t>32_551337</t>
  </si>
  <si>
    <t>32_551361</t>
  </si>
  <si>
    <t>32_111012</t>
  </si>
  <si>
    <t>32_111038</t>
  </si>
  <si>
    <t>32_551020</t>
  </si>
  <si>
    <t>32_551082</t>
  </si>
  <si>
    <t>32_551095</t>
  </si>
  <si>
    <t>32_551115</t>
  </si>
  <si>
    <t>32_551136</t>
  </si>
  <si>
    <t>32_551190</t>
  </si>
  <si>
    <t>32_551270</t>
  </si>
  <si>
    <t>32_551320</t>
  </si>
  <si>
    <t>32_111018</t>
  </si>
  <si>
    <t>32_111020</t>
  </si>
  <si>
    <t>32_111025</t>
  </si>
  <si>
    <t>32_551033</t>
  </si>
  <si>
    <t>32_551046</t>
  </si>
  <si>
    <t>32_551122</t>
  </si>
  <si>
    <t>32_551229</t>
  </si>
  <si>
    <t>32_551237</t>
  </si>
  <si>
    <t>32_551259</t>
  </si>
  <si>
    <t>32_551275</t>
  </si>
  <si>
    <t>32_551368</t>
  </si>
  <si>
    <t>32_111011</t>
  </si>
  <si>
    <t>32_111035</t>
  </si>
  <si>
    <t>32_551080</t>
  </si>
  <si>
    <t>32_551091</t>
  </si>
  <si>
    <t>32_551092</t>
  </si>
  <si>
    <t>32_551093</t>
  </si>
  <si>
    <t>32_551174</t>
  </si>
  <si>
    <t>32_551253</t>
  </si>
  <si>
    <t>32_551321</t>
  </si>
  <si>
    <t>32_111014</t>
  </si>
  <si>
    <t>32_111019</t>
  </si>
  <si>
    <t>32_111021</t>
  </si>
  <si>
    <t>32_551097</t>
  </si>
  <si>
    <t>32_551130</t>
  </si>
  <si>
    <t>32_551234</t>
  </si>
  <si>
    <t>32_551239</t>
  </si>
  <si>
    <t>32_551252</t>
  </si>
  <si>
    <t>32_551258</t>
  </si>
  <si>
    <t>32_551264</t>
  </si>
  <si>
    <t>32_551289</t>
  </si>
  <si>
    <t>32_551322</t>
  </si>
  <si>
    <t>32_551342</t>
  </si>
  <si>
    <t>32_551387</t>
  </si>
  <si>
    <t>32_111032</t>
  </si>
  <si>
    <t>32_111033</t>
  </si>
  <si>
    <t>32_551015</t>
  </si>
  <si>
    <t>32_551076</t>
  </si>
  <si>
    <t>32_551138</t>
  </si>
  <si>
    <t>32_551143</t>
  </si>
  <si>
    <t>32_551152</t>
  </si>
  <si>
    <t>32_551196</t>
  </si>
  <si>
    <t>32_551305</t>
  </si>
  <si>
    <t>32_551314</t>
  </si>
  <si>
    <t>32_551078</t>
  </si>
  <si>
    <t>32_551141</t>
  </si>
  <si>
    <t>32_551183</t>
  </si>
  <si>
    <t>32_551216</t>
  </si>
  <si>
    <t>32_551276</t>
  </si>
  <si>
    <t>32_551372</t>
  </si>
  <si>
    <t>32_551142</t>
  </si>
  <si>
    <t>32_551144</t>
  </si>
  <si>
    <t>32_551187</t>
  </si>
  <si>
    <t>32_551246</t>
  </si>
  <si>
    <t>32_551280</t>
  </si>
  <si>
    <t>32_551399</t>
  </si>
  <si>
    <t>32_111026</t>
  </si>
  <si>
    <t>32_551163</t>
  </si>
  <si>
    <t>32_551165</t>
  </si>
  <si>
    <t>32_551343</t>
  </si>
  <si>
    <t>32_551392</t>
  </si>
  <si>
    <t>32_111013</t>
  </si>
  <si>
    <t>32_111027</t>
  </si>
  <si>
    <t>32_551054</t>
  </si>
  <si>
    <t>32_551132</t>
  </si>
  <si>
    <t>32_551180</t>
  </si>
  <si>
    <t>32_551185</t>
  </si>
  <si>
    <t>32_551197</t>
  </si>
  <si>
    <t>32_551284</t>
  </si>
  <si>
    <t>32_551290</t>
  </si>
  <si>
    <t>32_551362</t>
  </si>
  <si>
    <t>32_111008</t>
  </si>
  <si>
    <t>32_111031</t>
  </si>
  <si>
    <t>32_551195</t>
  </si>
  <si>
    <t>32_551220</t>
  </si>
  <si>
    <t>32_551313</t>
  </si>
  <si>
    <t>32_551315</t>
  </si>
  <si>
    <t>32_551325</t>
  </si>
  <si>
    <t>32_551339</t>
  </si>
  <si>
    <t>32_551393</t>
  </si>
  <si>
    <t>32_551028</t>
  </si>
  <si>
    <t>32_551111</t>
  </si>
  <si>
    <t>32_551139</t>
  </si>
  <si>
    <t>32_551172</t>
  </si>
  <si>
    <t>32_551202</t>
  </si>
  <si>
    <t>32_551309</t>
  </si>
  <si>
    <t>32_551120</t>
  </si>
  <si>
    <t>32_551137</t>
  </si>
  <si>
    <t>32_551157</t>
  </si>
  <si>
    <t>32_551159</t>
  </si>
  <si>
    <t>32_551167</t>
  </si>
  <si>
    <t>32_551198</t>
  </si>
  <si>
    <t>32_551235</t>
  </si>
  <si>
    <t>32_551274</t>
  </si>
  <si>
    <t>32_551194</t>
  </si>
  <si>
    <t>32_551214</t>
  </si>
  <si>
    <t>32_551316</t>
  </si>
  <si>
    <t>32_551394</t>
  </si>
  <si>
    <t>32_551034</t>
  </si>
  <si>
    <t>32_551049</t>
  </si>
  <si>
    <t>32_551056</t>
  </si>
  <si>
    <t>32_551061</t>
  </si>
  <si>
    <t>32_551079</t>
  </si>
  <si>
    <t>32_551098</t>
  </si>
  <si>
    <t>32_551134</t>
  </si>
  <si>
    <t>32_551135</t>
  </si>
  <si>
    <t>32_551192</t>
  </si>
  <si>
    <t>32_551209</t>
  </si>
  <si>
    <t>32_551338</t>
  </si>
  <si>
    <t>32_551386</t>
  </si>
  <si>
    <t>32_551391</t>
  </si>
  <si>
    <t>32_551004</t>
  </si>
  <si>
    <t>32_551087</t>
  </si>
  <si>
    <t>32_551173</t>
  </si>
  <si>
    <t>32_551204</t>
  </si>
  <si>
    <t>32_551299</t>
  </si>
  <si>
    <t>32_551045</t>
  </si>
  <si>
    <t>32_551094</t>
  </si>
  <si>
    <t>32_551146</t>
  </si>
  <si>
    <t>32_551201</t>
  </si>
  <si>
    <t>32_551382</t>
  </si>
  <si>
    <t>32_551388</t>
  </si>
  <si>
    <t>32_551417</t>
  </si>
  <si>
    <t>32_111024</t>
  </si>
  <si>
    <t>32_551068</t>
  </si>
  <si>
    <t>32_551133</t>
  </si>
  <si>
    <t>32_551176</t>
  </si>
  <si>
    <t>32_551208</t>
  </si>
  <si>
    <t>32_551242</t>
  </si>
  <si>
    <t>32_551381</t>
  </si>
  <si>
    <t>32_551178</t>
  </si>
  <si>
    <t>32_551223</t>
  </si>
  <si>
    <t>32_551230</t>
  </si>
  <si>
    <t>32_551101</t>
  </si>
  <si>
    <t>32_551169</t>
  </si>
  <si>
    <t>32_551219</t>
  </si>
  <si>
    <t>32_551231</t>
  </si>
  <si>
    <t>32_551265</t>
  </si>
  <si>
    <t>32_551334</t>
  </si>
  <si>
    <t>32_551402</t>
  </si>
  <si>
    <t>32_111001</t>
  </si>
  <si>
    <t>32_111006</t>
  </si>
  <si>
    <t>32_551109</t>
  </si>
  <si>
    <t>32_551113</t>
  </si>
  <si>
    <t>32_551222</t>
  </si>
  <si>
    <t>32_551232</t>
  </si>
  <si>
    <t>32_551395</t>
  </si>
  <si>
    <t>32_111010</t>
  </si>
  <si>
    <t>32_551037</t>
  </si>
  <si>
    <t>32_551118</t>
  </si>
  <si>
    <t>32_551385</t>
  </si>
  <si>
    <t>32_111028</t>
  </si>
  <si>
    <t>32_551266</t>
  </si>
  <si>
    <t>32_551271</t>
  </si>
  <si>
    <t>32_551058</t>
  </si>
  <si>
    <t>32_551191</t>
  </si>
  <si>
    <t>32_551210</t>
  </si>
  <si>
    <t>32_551213</t>
  </si>
  <si>
    <t>32_551310</t>
  </si>
  <si>
    <t>32_551401</t>
  </si>
  <si>
    <t>32_111045</t>
  </si>
  <si>
    <t>32_551186</t>
  </si>
  <si>
    <t>32_551277</t>
  </si>
  <si>
    <t>32_551296</t>
  </si>
  <si>
    <t>32_551383</t>
  </si>
  <si>
    <t>32_551416</t>
  </si>
  <si>
    <t>32_551207</t>
  </si>
  <si>
    <t>32_551022</t>
  </si>
  <si>
    <t>32_551226</t>
  </si>
  <si>
    <t>32_551236</t>
  </si>
  <si>
    <t>32_551301</t>
  </si>
  <si>
    <t>32_551319</t>
  </si>
  <si>
    <t>32_551377</t>
  </si>
  <si>
    <t>32_551414</t>
  </si>
  <si>
    <t>32_551418</t>
  </si>
  <si>
    <t>32_111009</t>
  </si>
  <si>
    <t>32_551084</t>
  </si>
  <si>
    <t>32_551148</t>
  </si>
  <si>
    <t>32_551149</t>
  </si>
  <si>
    <t>32_551249</t>
  </si>
  <si>
    <t>32_551323</t>
  </si>
  <si>
    <t>32_551366</t>
  </si>
  <si>
    <t>32_551400</t>
  </si>
  <si>
    <t>32_551071</t>
  </si>
  <si>
    <t>32_551116</t>
  </si>
  <si>
    <t>32_551162</t>
  </si>
  <si>
    <t>32_551193</t>
  </si>
  <si>
    <t>32_551300</t>
  </si>
  <si>
    <t>32_551409</t>
  </si>
  <si>
    <t>32_551188</t>
  </si>
  <si>
    <t>32_551281</t>
  </si>
  <si>
    <t>32_551327</t>
  </si>
  <si>
    <t>32_551328</t>
  </si>
  <si>
    <t>32_551378</t>
  </si>
  <si>
    <t>32_111046</t>
  </si>
  <si>
    <t>32_551170</t>
  </si>
  <si>
    <t>32_551171</t>
  </si>
  <si>
    <t>32_551177</t>
  </si>
  <si>
    <t>32_551268</t>
  </si>
  <si>
    <t>32_551332</t>
  </si>
  <si>
    <t>32_551411</t>
  </si>
  <si>
    <t>32_551370</t>
  </si>
  <si>
    <t>32_551375</t>
  </si>
  <si>
    <t>32_551245</t>
  </si>
  <si>
    <t>32_551324</t>
  </si>
  <si>
    <t>32_551333</t>
  </si>
  <si>
    <t>32_111044</t>
  </si>
  <si>
    <t>32_551380</t>
  </si>
  <si>
    <t>32_551279</t>
  </si>
  <si>
    <t>32_551189</t>
  </si>
  <si>
    <t>32_551367</t>
  </si>
  <si>
    <t>32_551389</t>
  </si>
  <si>
    <t>32_551075</t>
  </si>
  <si>
    <t>32_551140</t>
  </si>
  <si>
    <t>32_551415</t>
  </si>
  <si>
    <t>32_111015</t>
  </si>
  <si>
    <t>32_551179</t>
  </si>
  <si>
    <t>32_551412</t>
  </si>
  <si>
    <t>32_551282</t>
  </si>
  <si>
    <t>32_111036</t>
  </si>
  <si>
    <t>32_551181</t>
  </si>
  <si>
    <t>32_551110</t>
  </si>
  <si>
    <t>32_551244</t>
  </si>
  <si>
    <t>32_551318</t>
  </si>
  <si>
    <t>32_551326</t>
  </si>
  <si>
    <t>32_551168</t>
  </si>
  <si>
    <t>32_551212</t>
  </si>
  <si>
    <t>32_551308</t>
  </si>
  <si>
    <t>32_551069</t>
  </si>
  <si>
    <t>32_551307</t>
  </si>
  <si>
    <t>32_551288</t>
  </si>
  <si>
    <t>32_551376</t>
  </si>
  <si>
    <t>32_551410</t>
  </si>
  <si>
    <t>32_551248</t>
  </si>
  <si>
    <t>32_551295</t>
  </si>
  <si>
    <t>41_100298</t>
  </si>
  <si>
    <t>41_100072</t>
  </si>
  <si>
    <t>41_100083</t>
  </si>
  <si>
    <t>41_100092</t>
  </si>
  <si>
    <t>41_100094</t>
  </si>
  <si>
    <t>41_100211</t>
  </si>
  <si>
    <t>41_100295</t>
  </si>
  <si>
    <t>41_100493</t>
  </si>
  <si>
    <t>41_100494</t>
  </si>
  <si>
    <t>41_100663</t>
  </si>
  <si>
    <t>41_100672</t>
  </si>
  <si>
    <t>41_100771</t>
  </si>
  <si>
    <t>41_100785</t>
  </si>
  <si>
    <t>41_100264</t>
  </si>
  <si>
    <t>41_100323</t>
  </si>
  <si>
    <t>41_100410</t>
  </si>
  <si>
    <t>41_100742</t>
  </si>
  <si>
    <t>41_100747</t>
  </si>
  <si>
    <t>41_100784</t>
  </si>
  <si>
    <t>41_100107</t>
  </si>
  <si>
    <t>41_100147</t>
  </si>
  <si>
    <t>41_100171</t>
  </si>
  <si>
    <t>41_100197</t>
  </si>
  <si>
    <t>41_100486</t>
  </si>
  <si>
    <t>41_100562</t>
  </si>
  <si>
    <t>41_100660</t>
  </si>
  <si>
    <t>41_100693</t>
  </si>
  <si>
    <t>41_100698</t>
  </si>
  <si>
    <t>41_100806</t>
  </si>
  <si>
    <t>41_100833</t>
  </si>
  <si>
    <t>41_100840</t>
  </si>
  <si>
    <t>41_100070</t>
  </si>
  <si>
    <t>41_100071</t>
  </si>
  <si>
    <t>41_100145</t>
  </si>
  <si>
    <t>41_100193</t>
  </si>
  <si>
    <t>41_100307</t>
  </si>
  <si>
    <t>41_100514</t>
  </si>
  <si>
    <t>41_100662</t>
  </si>
  <si>
    <t>41_100779</t>
  </si>
  <si>
    <t>41_100830</t>
  </si>
  <si>
    <t>41_100080</t>
  </si>
  <si>
    <t>41_100116</t>
  </si>
  <si>
    <t>41_100148</t>
  </si>
  <si>
    <t>41_100241</t>
  </si>
  <si>
    <t>41_100332</t>
  </si>
  <si>
    <t>41_100457</t>
  </si>
  <si>
    <t>41_100610</t>
  </si>
  <si>
    <t>41_100642</t>
  </si>
  <si>
    <t>41_100643</t>
  </si>
  <si>
    <t>41_100694</t>
  </si>
  <si>
    <t>41_100822</t>
  </si>
  <si>
    <t>41_100106</t>
  </si>
  <si>
    <t>41_100114</t>
  </si>
  <si>
    <t>41_100249</t>
  </si>
  <si>
    <t>41_100258</t>
  </si>
  <si>
    <t>41_100313</t>
  </si>
  <si>
    <t>41_100322</t>
  </si>
  <si>
    <t>41_100428</t>
  </si>
  <si>
    <t>41_100561</t>
  </si>
  <si>
    <t>41_100567</t>
  </si>
  <si>
    <t>41_100568</t>
  </si>
  <si>
    <t>41_100611</t>
  </si>
  <si>
    <t>41_100639</t>
  </si>
  <si>
    <t>41_100681</t>
  </si>
  <si>
    <t>41_100801</t>
  </si>
  <si>
    <t>41_100832</t>
  </si>
  <si>
    <t>41_100033</t>
  </si>
  <si>
    <t>41_100115</t>
  </si>
  <si>
    <t>41_100167</t>
  </si>
  <si>
    <t>41_100202</t>
  </si>
  <si>
    <t>41_100203</t>
  </si>
  <si>
    <t>41_100478</t>
  </si>
  <si>
    <t>41_100498</t>
  </si>
  <si>
    <t>41_100500</t>
  </si>
  <si>
    <t>41_100515</t>
  </si>
  <si>
    <t>41_100565</t>
  </si>
  <si>
    <t>41_100586</t>
  </si>
  <si>
    <t>41_100637</t>
  </si>
  <si>
    <t>41_100638</t>
  </si>
  <si>
    <t>41_100664</t>
  </si>
  <si>
    <t>41_100011</t>
  </si>
  <si>
    <t>41_100136</t>
  </si>
  <si>
    <t>41_100139</t>
  </si>
  <si>
    <t>41_100212</t>
  </si>
  <si>
    <t>41_100253</t>
  </si>
  <si>
    <t>41_100320</t>
  </si>
  <si>
    <t>41_100585</t>
  </si>
  <si>
    <t>41_100782</t>
  </si>
  <si>
    <t>41_100808</t>
  </si>
  <si>
    <t>41_100827</t>
  </si>
  <si>
    <t>41_100184</t>
  </si>
  <si>
    <t>41_100280</t>
  </si>
  <si>
    <t>41_100321</t>
  </si>
  <si>
    <t>41_100476</t>
  </si>
  <si>
    <t>41_100553</t>
  </si>
  <si>
    <t>41_100559</t>
  </si>
  <si>
    <t>41_100820</t>
  </si>
  <si>
    <t>41_100842</t>
  </si>
  <si>
    <t>41_100021</t>
  </si>
  <si>
    <t>41_100059</t>
  </si>
  <si>
    <t>41_100063</t>
  </si>
  <si>
    <t>41_100125</t>
  </si>
  <si>
    <t>41_100164</t>
  </si>
  <si>
    <t>41_100547</t>
  </si>
  <si>
    <t>41_100773</t>
  </si>
  <si>
    <t>41_100077</t>
  </si>
  <si>
    <t>41_100121</t>
  </si>
  <si>
    <t>41_100135</t>
  </si>
  <si>
    <t>41_100274</t>
  </si>
  <si>
    <t>41_100438</t>
  </si>
  <si>
    <t>41_100439</t>
  </si>
  <si>
    <t>41_100535</t>
  </si>
  <si>
    <t>41_100572</t>
  </si>
  <si>
    <t>41_100618</t>
  </si>
  <si>
    <t>41_100824</t>
  </si>
  <si>
    <t>41_100057</t>
  </si>
  <si>
    <t>41_100066</t>
  </si>
  <si>
    <t>41_100153</t>
  </si>
  <si>
    <t>41_100190</t>
  </si>
  <si>
    <t>41_100270</t>
  </si>
  <si>
    <t>41_100507</t>
  </si>
  <si>
    <t>41_100540</t>
  </si>
  <si>
    <t>41_100552</t>
  </si>
  <si>
    <t>41_100560</t>
  </si>
  <si>
    <t>41_100683</t>
  </si>
  <si>
    <t>41_100175</t>
  </si>
  <si>
    <t>41_100178</t>
  </si>
  <si>
    <t>41_100181</t>
  </si>
  <si>
    <t>41_100195</t>
  </si>
  <si>
    <t>41_100228</t>
  </si>
  <si>
    <t>41_100492</t>
  </si>
  <si>
    <t>41_100603</t>
  </si>
  <si>
    <t>41_100756</t>
  </si>
  <si>
    <t>41_100239</t>
  </si>
  <si>
    <t>41_100242</t>
  </si>
  <si>
    <t>41_100337</t>
  </si>
  <si>
    <t>41_100462</t>
  </si>
  <si>
    <t>41_100544</t>
  </si>
  <si>
    <t>41_100656</t>
  </si>
  <si>
    <t>41_100657</t>
  </si>
  <si>
    <t>41_100711</t>
  </si>
  <si>
    <t>41_100719</t>
  </si>
  <si>
    <t>41_100821</t>
  </si>
  <si>
    <t>41_100837</t>
  </si>
  <si>
    <t>41_100841</t>
  </si>
  <si>
    <t>41_100012</t>
  </si>
  <si>
    <t>41_100111</t>
  </si>
  <si>
    <t>41_100120</t>
  </si>
  <si>
    <t>41_100122</t>
  </si>
  <si>
    <t>41_100170</t>
  </si>
  <si>
    <t>41_100209</t>
  </si>
  <si>
    <t>41_100712</t>
  </si>
  <si>
    <t>41_100739</t>
  </si>
  <si>
    <t>41_100783</t>
  </si>
  <si>
    <t>41_100844</t>
  </si>
  <si>
    <t>41_100851</t>
  </si>
  <si>
    <t>41_100185</t>
  </si>
  <si>
    <t>41_100198</t>
  </si>
  <si>
    <t>41_100396</t>
  </si>
  <si>
    <t>41_100430</t>
  </si>
  <si>
    <t>41_100467</t>
  </si>
  <si>
    <t>41_100468</t>
  </si>
  <si>
    <t>41_100485</t>
  </si>
  <si>
    <t>41_100748</t>
  </si>
  <si>
    <t>41_100124</t>
  </si>
  <si>
    <t>41_100246</t>
  </si>
  <si>
    <t>41_100542</t>
  </si>
  <si>
    <t>41_100645</t>
  </si>
  <si>
    <t>41_100744</t>
  </si>
  <si>
    <t>41_100093</t>
  </si>
  <si>
    <t>41_100112</t>
  </si>
  <si>
    <t>41_100488</t>
  </si>
  <si>
    <t>41_100566</t>
  </si>
  <si>
    <t>41_100699</t>
  </si>
  <si>
    <t>41_100276</t>
  </si>
  <si>
    <t>41_100306</t>
  </si>
  <si>
    <t>41_100480</t>
  </si>
  <si>
    <t>41_100487</t>
  </si>
  <si>
    <t>41_100600</t>
  </si>
  <si>
    <t>41_100690</t>
  </si>
  <si>
    <t>41_100740</t>
  </si>
  <si>
    <t>41_100800</t>
  </si>
  <si>
    <t>41_100805</t>
  </si>
  <si>
    <t>41_100079</t>
  </si>
  <si>
    <t>41_100133</t>
  </si>
  <si>
    <t>41_100138</t>
  </si>
  <si>
    <t>41_100196</t>
  </si>
  <si>
    <t>41_100336</t>
  </si>
  <si>
    <t>41_100479</t>
  </si>
  <si>
    <t>41_100491</t>
  </si>
  <si>
    <t>41_100503</t>
  </si>
  <si>
    <t>41_100564</t>
  </si>
  <si>
    <t>41_100569</t>
  </si>
  <si>
    <t>41_100737</t>
  </si>
  <si>
    <t>41_100749</t>
  </si>
  <si>
    <t>41_100755</t>
  </si>
  <si>
    <t>41_100804</t>
  </si>
  <si>
    <t>41_100109</t>
  </si>
  <si>
    <t>41_100179</t>
  </si>
  <si>
    <t>41_100254</t>
  </si>
  <si>
    <t>41_100371</t>
  </si>
  <si>
    <t>41_100501</t>
  </si>
  <si>
    <t>41_100505</t>
  </si>
  <si>
    <t>41_100581</t>
  </si>
  <si>
    <t>41_100582</t>
  </si>
  <si>
    <t>41_100584</t>
  </si>
  <si>
    <t>41_100604</t>
  </si>
  <si>
    <t>41_100787</t>
  </si>
  <si>
    <t>41_100802</t>
  </si>
  <si>
    <t>41_100834</t>
  </si>
  <si>
    <t>41_100285</t>
  </si>
  <si>
    <t>41_100583</t>
  </si>
  <si>
    <t>41_100607</t>
  </si>
  <si>
    <t>41_100777</t>
  </si>
  <si>
    <t>41_100119</t>
  </si>
  <si>
    <t>41_100496</t>
  </si>
  <si>
    <t>41_100123</t>
  </si>
  <si>
    <t>41_100151</t>
  </si>
  <si>
    <t>41_100172</t>
  </si>
  <si>
    <t>41_100461</t>
  </si>
  <si>
    <t>41_100546</t>
  </si>
  <si>
    <t>41_100571</t>
  </si>
  <si>
    <t>41_100674</t>
  </si>
  <si>
    <t>41_100754</t>
  </si>
  <si>
    <t>41_100781</t>
  </si>
  <si>
    <t>41_100097</t>
  </si>
  <si>
    <t>41_100154</t>
  </si>
  <si>
    <t>41_100251</t>
  </si>
  <si>
    <t>41_100263</t>
  </si>
  <si>
    <t>41_100292</t>
  </si>
  <si>
    <t>41_100550</t>
  </si>
  <si>
    <t>41_100588</t>
  </si>
  <si>
    <t>41_100617</t>
  </si>
  <si>
    <t>41_100644</t>
  </si>
  <si>
    <t>41_100721</t>
  </si>
  <si>
    <t>41_100826</t>
  </si>
  <si>
    <t>41_100081</t>
  </si>
  <si>
    <t>41_100101</t>
  </si>
  <si>
    <t>41_100140</t>
  </si>
  <si>
    <t>41_100194</t>
  </si>
  <si>
    <t>41_100458</t>
  </si>
  <si>
    <t>41_100499</t>
  </si>
  <si>
    <t>41_100512</t>
  </si>
  <si>
    <t>41_100757</t>
  </si>
  <si>
    <t>41_100104</t>
  </si>
  <si>
    <t>41_100222</t>
  </si>
  <si>
    <t>41_100333</t>
  </si>
  <si>
    <t>41_100431</t>
  </si>
  <si>
    <t>41_100105</t>
  </si>
  <si>
    <t>41_100168</t>
  </si>
  <si>
    <t>41_100240</t>
  </si>
  <si>
    <t>41_100726</t>
  </si>
  <si>
    <t>41_100150</t>
  </si>
  <si>
    <t>41_100152</t>
  </si>
  <si>
    <t>41_100673</t>
  </si>
  <si>
    <t>41_100078</t>
  </si>
  <si>
    <t>41_100099</t>
  </si>
  <si>
    <t>41_100207</t>
  </si>
  <si>
    <t>41_100399</t>
  </si>
  <si>
    <t>41_100453</t>
  </si>
  <si>
    <t>41_100549</t>
  </si>
  <si>
    <t>41_100601</t>
  </si>
  <si>
    <t>41_100132</t>
  </si>
  <si>
    <t>41_100434</t>
  </si>
  <si>
    <t>41_100475</t>
  </si>
  <si>
    <t>41_100574</t>
  </si>
  <si>
    <t>41_100609</t>
  </si>
  <si>
    <t>41_100770</t>
  </si>
  <si>
    <t>41_100836</t>
  </si>
  <si>
    <t>41_100230</t>
  </si>
  <si>
    <t>41_100257</t>
  </si>
  <si>
    <t>41_100602</t>
  </si>
  <si>
    <t>41_100612</t>
  </si>
  <si>
    <t>41_100798</t>
  </si>
  <si>
    <t>41_100085</t>
  </si>
  <si>
    <t>41_100149</t>
  </si>
  <si>
    <t>41_100208</t>
  </si>
  <si>
    <t>41_100300</t>
  </si>
  <si>
    <t>41_100447</t>
  </si>
  <si>
    <t>41_100497</t>
  </si>
  <si>
    <t>41_100738</t>
  </si>
  <si>
    <t>41_100074</t>
  </si>
  <si>
    <t>41_100096</t>
  </si>
  <si>
    <t>41_100169</t>
  </si>
  <si>
    <t>41_100250</t>
  </si>
  <si>
    <t>41_100437</t>
  </si>
  <si>
    <t>41_100446</t>
  </si>
  <si>
    <t>41_100541</t>
  </si>
  <si>
    <t>41_100090</t>
  </si>
  <si>
    <t>41_100315</t>
  </si>
  <si>
    <t>41_100409</t>
  </si>
  <si>
    <t>41_100510</t>
  </si>
  <si>
    <t>41_100682</t>
  </si>
  <si>
    <t>41_100819</t>
  </si>
  <si>
    <t>41_100176</t>
  </si>
  <si>
    <t>41_100495</t>
  </si>
  <si>
    <t>41_100511</t>
  </si>
  <si>
    <t>41_100563</t>
  </si>
  <si>
    <t>41_100076</t>
  </si>
  <si>
    <t>41_100091</t>
  </si>
  <si>
    <t>41_100216</t>
  </si>
  <si>
    <t>41_100259</t>
  </si>
  <si>
    <t>41_100304</t>
  </si>
  <si>
    <t>41_100469</t>
  </si>
  <si>
    <t>41_100155</t>
  </si>
  <si>
    <t>41_100278</t>
  </si>
  <si>
    <t>41_100466</t>
  </si>
  <si>
    <t>41_100636</t>
  </si>
  <si>
    <t>41_100724</t>
  </si>
  <si>
    <t>41_100069</t>
  </si>
  <si>
    <t>41_100102</t>
  </si>
  <si>
    <t>41_100513</t>
  </si>
  <si>
    <t>41_100605</t>
  </si>
  <si>
    <t>41_100745</t>
  </si>
  <si>
    <t>41_100214</t>
  </si>
  <si>
    <t>41_100062</t>
  </si>
  <si>
    <t>41_100189</t>
  </si>
  <si>
    <t>41_100580</t>
  </si>
  <si>
    <t>41_100098</t>
  </si>
  <si>
    <t>41_100126</t>
  </si>
  <si>
    <t>41_100127</t>
  </si>
  <si>
    <t>41_100665</t>
  </si>
  <si>
    <t>41_100015</t>
  </si>
  <si>
    <t>41_100128</t>
  </si>
  <si>
    <t>41_100635</t>
  </si>
  <si>
    <t>41_100730</t>
  </si>
  <si>
    <t>41_100799</t>
  </si>
  <si>
    <t>41_100218</t>
  </si>
  <si>
    <t>41_100818</t>
  </si>
  <si>
    <t>41_100158</t>
  </si>
  <si>
    <t>41_100743</t>
  </si>
  <si>
    <t>41_100014</t>
  </si>
  <si>
    <t>41_100100</t>
  </si>
  <si>
    <t>41_100144</t>
  </si>
  <si>
    <t>41_100776</t>
  </si>
  <si>
    <t>41_100450</t>
  </si>
  <si>
    <t>41_100490</t>
  </si>
  <si>
    <t>41_100579</t>
  </si>
  <si>
    <t>41_100009</t>
  </si>
  <si>
    <t>41_100064</t>
  </si>
  <si>
    <t>41_100108</t>
  </si>
  <si>
    <t>41_100255</t>
  </si>
  <si>
    <t>41_100110</t>
  </si>
  <si>
    <t>Data_Element</t>
  </si>
  <si>
    <t>Description</t>
  </si>
  <si>
    <t>Enumeration</t>
  </si>
  <si>
    <t>Unit</t>
  </si>
  <si>
    <t>The globally-unique identifier assigned to each research participant.</t>
  </si>
  <si>
    <t>The CBC that has collected and submitted data and biospecimens for the research participant in question.</t>
  </si>
  <si>
    <t>Mount_Sinai | Feinstein_Northwell | UMN | ASU</t>
  </si>
  <si>
    <t>Age of the research participant as of study enrollment.</t>
  </si>
  <si>
    <t>year</t>
  </si>
  <si>
    <t>Race of the research participant.</t>
  </si>
  <si>
    <t>White | American Indian or Alaska Native | Black or African American | Asian | Native Hawaiian or Other Pacific Islander | Other | Multirace | Unknown | Not Reported</t>
  </si>
  <si>
    <t>Ethnicity of the research participant.</t>
  </si>
  <si>
    <t>Hispanic or Latino | Not Hispanic or Latino | Unknown | Not Reported</t>
  </si>
  <si>
    <t>Sex of the research participant.</t>
  </si>
  <si>
    <t>Male | Female | InterSex | Not Reported | Prefer Not to Answer | Unknown</t>
  </si>
  <si>
    <t>Age Bucket</t>
  </si>
  <si>
    <t>Age Rounded (down)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</si>
</sst>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top"/>
    </xf>
    <xf numFmtId="3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E8E2-9614-4757-A505-3DA780C7FEE7}">
  <dimension ref="A1:M24"/>
  <sheetViews>
    <sheetView topLeftCell="A10" workbookViewId="0">
      <selection activeCell="D6" sqref="D6"/>
    </sheetView>
  </sheetViews>
  <sheetFormatPr baseColWidth="10" defaultColWidth="9.1640625" defaultRowHeight="15" x14ac:dyDescent="0.2"/>
  <cols>
    <col min="1" max="1" width="21.83203125" bestFit="1" customWidth="1"/>
    <col min="2" max="2" width="38" style="4" bestFit="1" customWidth="1"/>
    <col min="3" max="4" width="9.1640625" style="1"/>
    <col min="5" max="12" width="10.6640625" customWidth="1"/>
  </cols>
  <sheetData>
    <row r="1" spans="1:13" x14ac:dyDescent="0.2">
      <c r="B1" s="3"/>
      <c r="C1" s="21" t="s">
        <v>0</v>
      </c>
      <c r="D1" s="21"/>
      <c r="E1" s="21" t="s">
        <v>1</v>
      </c>
      <c r="F1" s="21"/>
      <c r="G1" s="21" t="s">
        <v>2</v>
      </c>
      <c r="H1" s="21"/>
      <c r="I1" s="21" t="s">
        <v>3</v>
      </c>
      <c r="J1" s="21"/>
      <c r="K1" s="21" t="s">
        <v>4</v>
      </c>
      <c r="L1" s="21"/>
    </row>
    <row r="2" spans="1:13" x14ac:dyDescent="0.2">
      <c r="A2" s="21" t="s">
        <v>5</v>
      </c>
      <c r="B2" s="21"/>
      <c r="C2" s="17">
        <v>909</v>
      </c>
      <c r="D2" s="17"/>
      <c r="E2" s="17">
        <f>COUNTIFS(Demographic_Data!$B:$B,41)</f>
        <v>343</v>
      </c>
      <c r="F2" s="17"/>
      <c r="G2" s="17">
        <f>COUNTIFS(Demographic_Data!$B:$B,14)</f>
        <v>190</v>
      </c>
      <c r="H2" s="17"/>
      <c r="I2" s="17">
        <f>COUNTIFS(Demographic_Data!$B:$B,27)</f>
        <v>72</v>
      </c>
      <c r="J2" s="17"/>
      <c r="K2" s="17">
        <f>COUNTIFS(Demographic_Data!$B:$B,32)</f>
        <v>304</v>
      </c>
      <c r="L2" s="17"/>
      <c r="M2" s="1"/>
    </row>
    <row r="3" spans="1:13" x14ac:dyDescent="0.2">
      <c r="A3" s="20" t="s">
        <v>6</v>
      </c>
      <c r="B3" s="5" t="s">
        <v>7</v>
      </c>
      <c r="C3" s="6">
        <f>COUNTIFS(Demographic_Data!$C:$C,"&lt;0")</f>
        <v>3</v>
      </c>
      <c r="D3" s="7" t="s">
        <v>8</v>
      </c>
      <c r="E3" s="6">
        <f>COUNTIFS(Demographic_Data!$C:$C,"&lt;0",Demographic_Data!$B:$B,41)</f>
        <v>0</v>
      </c>
      <c r="F3" s="7" t="s">
        <v>8</v>
      </c>
      <c r="G3" s="6">
        <f>COUNTIFS(Demographic_Data!$C:$C,"&lt;0",Demographic_Data!$B:$B,14)</f>
        <v>0</v>
      </c>
      <c r="H3" s="7" t="s">
        <v>8</v>
      </c>
      <c r="I3" s="6">
        <f>COUNTIFS(Demographic_Data!$C:$C,"&lt;0",Demographic_Data!$B:$B,27)</f>
        <v>0</v>
      </c>
      <c r="J3" s="7" t="s">
        <v>8</v>
      </c>
      <c r="K3" s="6">
        <f>COUNTIFS(Demographic_Data!$C:$C,"&lt;0",Demographic_Data!$B:$B,32)</f>
        <v>3</v>
      </c>
      <c r="L3" s="7" t="s">
        <v>8</v>
      </c>
      <c r="M3" s="2"/>
    </row>
    <row r="4" spans="1:13" x14ac:dyDescent="0.2">
      <c r="A4" s="20"/>
      <c r="B4" s="5" t="s">
        <v>9</v>
      </c>
      <c r="C4" s="6">
        <f>COUNTIFS(Demographic_Data!$C:$C,"&gt;=15",Demographic_Data!$C:$C,"&lt;25")</f>
        <v>157</v>
      </c>
      <c r="D4" s="7">
        <f>AVERAGEIFS(Demographic_Data!$C:$C,Demographic_Data!$C:$C,"&gt;=15",Demographic_Data!$C:$C,"&lt;25")</f>
        <v>21.388361146496813</v>
      </c>
      <c r="E4" s="6">
        <f>COUNTIFS(Demographic_Data!$C:$C,"&gt;=15",Demographic_Data!$C:$C,"&lt;25",Demographic_Data!$B:$B,41)</f>
        <v>66</v>
      </c>
      <c r="F4" s="7">
        <f>AVERAGEIFS(Demographic_Data!$C:$C,Demographic_Data!$C:$C,"&gt;=15",Demographic_Data!$C:$C,"&lt;25",Demographic_Data!$B:$B,41)</f>
        <v>21.651515151515152</v>
      </c>
      <c r="G4" s="6">
        <f>COUNTIFS(Demographic_Data!$C:$C,"&gt;=15",Demographic_Data!$C:$C,"&lt;25",Demographic_Data!$B:$B,14)</f>
        <v>20</v>
      </c>
      <c r="H4" s="7">
        <f>AVERAGEIFS(Demographic_Data!$C:$C,Demographic_Data!$C:$C,"&gt;=15",Demographic_Data!$C:$C,"&lt;25",Demographic_Data!$B:$B,14)</f>
        <v>22.948635000000003</v>
      </c>
      <c r="I4" s="6">
        <f>COUNTIFS(Demographic_Data!$C:$C,"&gt;=15",Demographic_Data!$C:$C,"&lt;25",Demographic_Data!$B:$B,27)</f>
        <v>5</v>
      </c>
      <c r="J4" s="7">
        <f>AVERAGEIFS(Demographic_Data!$C:$C,Demographic_Data!$C:$C,"&gt;=15",Demographic_Data!$C:$C,"&lt;25",Demographic_Data!$B:$B,27)</f>
        <v>20.6</v>
      </c>
      <c r="K4" s="6">
        <f>COUNTIFS(Demographic_Data!$C:$C,"&gt;=15",Demographic_Data!$C:$C,"&lt;25",Demographic_Data!$B:$B,32)</f>
        <v>66</v>
      </c>
      <c r="L4" s="7">
        <f>AVERAGEIFS(Demographic_Data!$C:$C,Demographic_Data!$C:$C,"&gt;=15",Demographic_Data!$C:$C,"&lt;25",Demographic_Data!$B:$B,32)</f>
        <v>20.712121212121211</v>
      </c>
      <c r="M4" s="2"/>
    </row>
    <row r="5" spans="1:13" x14ac:dyDescent="0.2">
      <c r="A5" s="20"/>
      <c r="B5" s="5" t="s">
        <v>10</v>
      </c>
      <c r="C5" s="6">
        <f>COUNTIFS(Demographic_Data!$C:$C,"&gt;=25",Demographic_Data!$C:$C,"&lt;65")</f>
        <v>707</v>
      </c>
      <c r="D5" s="7">
        <f>AVERAGEIFS(Demographic_Data!$C:$C,Demographic_Data!$C:$C,"&gt;=25",Demographic_Data!$C:$C,"&lt;64")</f>
        <v>40.755689769452438</v>
      </c>
      <c r="E5" s="6">
        <f>COUNTIFS(Demographic_Data!$C:$C,"&gt;=25",Demographic_Data!$C:$C,"&lt;65",Demographic_Data!$B:$B,41)</f>
        <v>261</v>
      </c>
      <c r="F5" s="7">
        <f>AVERAGEIFS(Demographic_Data!$C:$C,Demographic_Data!$C:$C,"&gt;=25",Demographic_Data!$C:$C,"&lt;64",Demographic_Data!$B:$B,41)</f>
        <v>39.8515625</v>
      </c>
      <c r="G5" s="6">
        <f>COUNTIFS(Demographic_Data!$C:$C,"&gt;=25",Demographic_Data!$C:$C,"&lt;65",Demographic_Data!$B:$B,14)</f>
        <v>165</v>
      </c>
      <c r="H5" s="7">
        <f>AVERAGEIFS(Demographic_Data!$C:$C,Demographic_Data!$C:$C,"&gt;=25",Demographic_Data!$C:$C,"&lt;64",Demographic_Data!$B:$B,14)</f>
        <v>40.777126219512184</v>
      </c>
      <c r="I5" s="6">
        <f>COUNTIFS(Demographic_Data!$C:$C,"&gt;=25",Demographic_Data!$C:$C,"&lt;65",Demographic_Data!$B:$B,27)</f>
        <v>56</v>
      </c>
      <c r="J5" s="7">
        <f>AVERAGEIFS(Demographic_Data!$C:$C,Demographic_Data!$C:$C,"&gt;=25",Demographic_Data!$C:$C,"&lt;64",Demographic_Data!$B:$B,27)</f>
        <v>48.018867924528301</v>
      </c>
      <c r="K5" s="6">
        <f>COUNTIFS(Demographic_Data!$C:$C,"&gt;=25",Demographic_Data!$C:$C,"&lt;65",Demographic_Data!$B:$B,32)</f>
        <v>225</v>
      </c>
      <c r="L5" s="7">
        <f>AVERAGEIFS(Demographic_Data!$C:$C,Demographic_Data!$C:$C,"&gt;=25",Demographic_Data!$C:$C,"&lt;64",Demographic_Data!$B:$B,32)</f>
        <v>40.04524886877828</v>
      </c>
      <c r="M5" s="2"/>
    </row>
    <row r="6" spans="1:13" x14ac:dyDescent="0.2">
      <c r="A6" s="20"/>
      <c r="B6" s="5" t="s">
        <v>11</v>
      </c>
      <c r="C6" s="6">
        <f>COUNTIFS(Demographic_Data!$C:$C,"&gt;=65")</f>
        <v>42</v>
      </c>
      <c r="D6" s="7">
        <f>AVERAGEIFS(Demographic_Data!$C:$C,Demographic_Data!$C:$C,"&gt;=65")</f>
        <v>70.016633333333331</v>
      </c>
      <c r="E6" s="6">
        <f>COUNTIFS(Demographic_Data!$C:$C,"&gt;=65",Demographic_Data!$B:$B,41)</f>
        <v>16</v>
      </c>
      <c r="F6" s="7">
        <f>AVERAGEIFS(Demographic_Data!$C:$C,Demographic_Data!$C:$C,"&gt;=65",Demographic_Data!$B:$B,41)</f>
        <v>69.0625</v>
      </c>
      <c r="G6" s="6">
        <f>COUNTIFS(Demographic_Data!$C:$C,"&gt;=65",Demographic_Data!$B:$B,14)</f>
        <v>5</v>
      </c>
      <c r="H6" s="7">
        <f>AVERAGEIFS(Demographic_Data!$C:$C,Demographic_Data!$C:$C,"&gt;=65",Demographic_Data!$B:$B,14)</f>
        <v>70.739720000000005</v>
      </c>
      <c r="I6" s="6">
        <f>COUNTIFS(Demographic_Data!$C:$C,"&gt;=65",Demographic_Data!$B:$B,27)</f>
        <v>11</v>
      </c>
      <c r="J6" s="7">
        <f>AVERAGEIFS(Demographic_Data!$C:$C,Demographic_Data!$C:$C,"&gt;=65",Demographic_Data!$B:$B,27)</f>
        <v>70.181818181818187</v>
      </c>
      <c r="K6" s="6">
        <f>COUNTIFS(Demographic_Data!$C:$C,"&gt;=65",Demographic_Data!$B:$B,32)</f>
        <v>10</v>
      </c>
      <c r="L6" s="7">
        <f>AVERAGEIFS(Demographic_Data!$C:$C,Demographic_Data!$C:$C,"&gt;=65",Demographic_Data!$B:$B,32)</f>
        <v>71</v>
      </c>
      <c r="M6" s="2"/>
    </row>
    <row r="7" spans="1:13" x14ac:dyDescent="0.2">
      <c r="A7" s="18" t="s">
        <v>12</v>
      </c>
      <c r="B7" s="10" t="s">
        <v>13</v>
      </c>
      <c r="C7" s="11">
        <f>COUNTIFS(Demographic_Data!$H:$H,$B7)</f>
        <v>425</v>
      </c>
      <c r="D7" s="12">
        <f>C7/$C$2</f>
        <v>0.46754675467546752</v>
      </c>
      <c r="E7" s="11">
        <f>COUNTIFS(Demographic_Data!$H:$H,$B7,Demographic_Data!$B:$B,41)</f>
        <v>165</v>
      </c>
      <c r="F7" s="12">
        <f>E7/$E$2</f>
        <v>0.48104956268221577</v>
      </c>
      <c r="G7" s="11">
        <f>COUNTIFS(Demographic_Data!$H:$H,$B7,Demographic_Data!$B:$B,14)</f>
        <v>88</v>
      </c>
      <c r="H7" s="12">
        <f t="shared" ref="H7:H23" si="0">G7/$G$2</f>
        <v>0.4631578947368421</v>
      </c>
      <c r="I7" s="11">
        <f>COUNTIFS(Demographic_Data!$H:$H,$B7,Demographic_Data!$B:$B,27)</f>
        <v>28</v>
      </c>
      <c r="J7" s="12">
        <f t="shared" ref="J7:J23" si="1">I7/$I$2</f>
        <v>0.3888888888888889</v>
      </c>
      <c r="K7" s="11">
        <f>COUNTIFS(Demographic_Data!$H:$H,$B7,Demographic_Data!$B:$B,32)</f>
        <v>144</v>
      </c>
      <c r="L7" s="12">
        <f t="shared" ref="L7:L23" si="2">K7/$K$2</f>
        <v>0.47368421052631576</v>
      </c>
    </row>
    <row r="8" spans="1:13" x14ac:dyDescent="0.2">
      <c r="A8" s="18"/>
      <c r="B8" s="10" t="s">
        <v>14</v>
      </c>
      <c r="C8" s="11">
        <f>COUNTIFS(Demographic_Data!$H:$H,$B8)</f>
        <v>482</v>
      </c>
      <c r="D8" s="12">
        <f t="shared" ref="D8:D23" si="3">C8/$C$2</f>
        <v>0.53025302530253027</v>
      </c>
      <c r="E8" s="11">
        <f>COUNTIFS(Demographic_Data!$H:$H,$B8,Demographic_Data!$B:$B,41)</f>
        <v>177</v>
      </c>
      <c r="F8" s="12">
        <f t="shared" ref="F8:F10" si="4">E8/$E$2</f>
        <v>0.51603498542274051</v>
      </c>
      <c r="G8" s="11">
        <f>COUNTIFS(Demographic_Data!$H:$H,$B8,Demographic_Data!$B:$B,14)</f>
        <v>101</v>
      </c>
      <c r="H8" s="12">
        <f t="shared" si="0"/>
        <v>0.53157894736842104</v>
      </c>
      <c r="I8" s="11">
        <f>COUNTIFS(Demographic_Data!$H:$H,$B8,Demographic_Data!$B:$B,27)</f>
        <v>44</v>
      </c>
      <c r="J8" s="12">
        <f t="shared" si="1"/>
        <v>0.61111111111111116</v>
      </c>
      <c r="K8" s="11">
        <f>COUNTIFS(Demographic_Data!$H:$H,$B8,Demographic_Data!$B:$B,32)</f>
        <v>160</v>
      </c>
      <c r="L8" s="12">
        <f t="shared" si="2"/>
        <v>0.52631578947368418</v>
      </c>
    </row>
    <row r="9" spans="1:13" x14ac:dyDescent="0.2">
      <c r="A9" s="18"/>
      <c r="B9" s="10" t="s">
        <v>7</v>
      </c>
      <c r="C9" s="11">
        <f>COUNTIFS(Demographic_Data!$H:$H,$B9)</f>
        <v>1</v>
      </c>
      <c r="D9" s="12">
        <f t="shared" si="3"/>
        <v>1.1001100110011001E-3</v>
      </c>
      <c r="E9" s="11">
        <f>COUNTIFS(Demographic_Data!$H:$H,$B9,Demographic_Data!$B:$B,41)</f>
        <v>0</v>
      </c>
      <c r="F9" s="12">
        <f t="shared" si="4"/>
        <v>0</v>
      </c>
      <c r="G9" s="11">
        <f>COUNTIFS(Demographic_Data!$H:$H,$B9,Demographic_Data!$B:$B,14)</f>
        <v>1</v>
      </c>
      <c r="H9" s="12">
        <f t="shared" si="0"/>
        <v>5.263157894736842E-3</v>
      </c>
      <c r="I9" s="11">
        <f>COUNTIFS(Demographic_Data!$H:$H,$B9,Demographic_Data!$B:$B,27)</f>
        <v>0</v>
      </c>
      <c r="J9" s="12">
        <f t="shared" si="1"/>
        <v>0</v>
      </c>
      <c r="K9" s="11">
        <f>COUNTIFS(Demographic_Data!$H:$H,$B9,Demographic_Data!$B:$B,32)</f>
        <v>0</v>
      </c>
      <c r="L9" s="12">
        <f t="shared" si="2"/>
        <v>0</v>
      </c>
    </row>
    <row r="10" spans="1:13" x14ac:dyDescent="0.2">
      <c r="A10" s="18"/>
      <c r="B10" s="10" t="s">
        <v>15</v>
      </c>
      <c r="C10" s="11">
        <f>COUNTIFS(Demographic_Data!$H:$H,$B10)</f>
        <v>1</v>
      </c>
      <c r="D10" s="12">
        <f t="shared" si="3"/>
        <v>1.1001100110011001E-3</v>
      </c>
      <c r="E10" s="11">
        <f>COUNTIFS(Demographic_Data!$H:$H,$B10,Demographic_Data!$B:$B,41)</f>
        <v>1</v>
      </c>
      <c r="F10" s="12">
        <f t="shared" si="4"/>
        <v>2.9154518950437317E-3</v>
      </c>
      <c r="G10" s="11">
        <f>COUNTIFS(Demographic_Data!$H:$H,$B10,Demographic_Data!$B:$B,14)</f>
        <v>0</v>
      </c>
      <c r="H10" s="12">
        <f t="shared" si="0"/>
        <v>0</v>
      </c>
      <c r="I10" s="11">
        <f>COUNTIFS(Demographic_Data!$H:$H,$B10,Demographic_Data!$B:$B,27)</f>
        <v>0</v>
      </c>
      <c r="J10" s="12">
        <f t="shared" si="1"/>
        <v>0</v>
      </c>
      <c r="K10" s="11">
        <f>COUNTIFS(Demographic_Data!$H:$H,$B10,Demographic_Data!$B:$B,32)</f>
        <v>0</v>
      </c>
      <c r="L10" s="12">
        <f t="shared" si="2"/>
        <v>0</v>
      </c>
    </row>
    <row r="11" spans="1:13" x14ac:dyDescent="0.2">
      <c r="A11" s="20" t="s">
        <v>16</v>
      </c>
      <c r="B11" s="9" t="s">
        <v>17</v>
      </c>
      <c r="C11" s="6">
        <f>COUNTIFS(Demographic_Data!$F:$F,$B11)</f>
        <v>595</v>
      </c>
      <c r="D11" s="8">
        <f t="shared" si="3"/>
        <v>0.65456545654565457</v>
      </c>
      <c r="E11" s="6">
        <f>COUNTIFS(Demographic_Data!$F:$F,$B11,Demographic_Data!$B:$B,41)</f>
        <v>201</v>
      </c>
      <c r="F11" s="8">
        <f>E11/$E$2</f>
        <v>0.5860058309037901</v>
      </c>
      <c r="G11" s="6">
        <f>COUNTIFS(Demographic_Data!$F:$F,$B11,Demographic_Data!$B:$B,14)</f>
        <v>101</v>
      </c>
      <c r="H11" s="8">
        <f t="shared" si="0"/>
        <v>0.53157894736842104</v>
      </c>
      <c r="I11" s="6">
        <f>COUNTIFS(Demographic_Data!$F:$F,$B11,Demographic_Data!$B:$B,27)</f>
        <v>67</v>
      </c>
      <c r="J11" s="8">
        <f t="shared" si="1"/>
        <v>0.93055555555555558</v>
      </c>
      <c r="K11" s="6">
        <f>COUNTIFS(Demographic_Data!$F:$F,$B11,Demographic_Data!$B:$B,32)</f>
        <v>226</v>
      </c>
      <c r="L11" s="8">
        <f t="shared" si="2"/>
        <v>0.74342105263157898</v>
      </c>
    </row>
    <row r="12" spans="1:13" x14ac:dyDescent="0.2">
      <c r="A12" s="20"/>
      <c r="B12" s="9" t="s">
        <v>18</v>
      </c>
      <c r="C12" s="6">
        <f>COUNTIFS(Demographic_Data!$F:$F,$B12)</f>
        <v>134</v>
      </c>
      <c r="D12" s="8">
        <f t="shared" si="3"/>
        <v>0.1474147414741474</v>
      </c>
      <c r="E12" s="6">
        <f>COUNTIFS(Demographic_Data!$F:$F,$B12,Demographic_Data!$B:$B,41)</f>
        <v>68</v>
      </c>
      <c r="F12" s="8">
        <f t="shared" ref="F12:F19" si="5">E12/$E$2</f>
        <v>0.19825072886297376</v>
      </c>
      <c r="G12" s="6">
        <f>COUNTIFS(Demographic_Data!$F:$F,$B12,Demographic_Data!$B:$B,14)</f>
        <v>26</v>
      </c>
      <c r="H12" s="8">
        <f t="shared" si="0"/>
        <v>0.1368421052631579</v>
      </c>
      <c r="I12" s="6">
        <f>COUNTIFS(Demographic_Data!$F:$F,$B12,Demographic_Data!$B:$B,27)</f>
        <v>2</v>
      </c>
      <c r="J12" s="8">
        <f t="shared" si="1"/>
        <v>2.7777777777777776E-2</v>
      </c>
      <c r="K12" s="6">
        <f>COUNTIFS(Demographic_Data!$F:$F,$B12,Demographic_Data!$B:$B,32)</f>
        <v>38</v>
      </c>
      <c r="L12" s="8">
        <f t="shared" si="2"/>
        <v>0.125</v>
      </c>
    </row>
    <row r="13" spans="1:13" x14ac:dyDescent="0.2">
      <c r="A13" s="20"/>
      <c r="B13" s="9" t="s">
        <v>19</v>
      </c>
      <c r="C13" s="6">
        <f>COUNTIFS(Demographic_Data!$F:$F,$B13)</f>
        <v>39</v>
      </c>
      <c r="D13" s="8">
        <f t="shared" si="3"/>
        <v>4.2904290429042903E-2</v>
      </c>
      <c r="E13" s="6">
        <f>COUNTIFS(Demographic_Data!$F:$F,$B13,Demographic_Data!$B:$B,41)</f>
        <v>17</v>
      </c>
      <c r="F13" s="8">
        <f t="shared" si="5"/>
        <v>4.9562682215743441E-2</v>
      </c>
      <c r="G13" s="6">
        <f>COUNTIFS(Demographic_Data!$F:$F,$B13,Demographic_Data!$B:$B,14)</f>
        <v>17</v>
      </c>
      <c r="H13" s="8">
        <f t="shared" si="0"/>
        <v>8.9473684210526316E-2</v>
      </c>
      <c r="I13" s="6">
        <f>COUNTIFS(Demographic_Data!$F:$F,$B13,Demographic_Data!$B:$B,27)</f>
        <v>0</v>
      </c>
      <c r="J13" s="8">
        <f t="shared" si="1"/>
        <v>0</v>
      </c>
      <c r="K13" s="6">
        <f>COUNTIFS(Demographic_Data!$F:$F,$B13,Demographic_Data!$B:$B,32)</f>
        <v>5</v>
      </c>
      <c r="L13" s="8">
        <f t="shared" si="2"/>
        <v>1.6447368421052631E-2</v>
      </c>
    </row>
    <row r="14" spans="1:13" x14ac:dyDescent="0.2">
      <c r="A14" s="20"/>
      <c r="B14" s="9" t="s">
        <v>20</v>
      </c>
      <c r="C14" s="6">
        <f>COUNTIFS(Demographic_Data!$F:$F,$B14)</f>
        <v>4</v>
      </c>
      <c r="D14" s="8">
        <f t="shared" si="3"/>
        <v>4.4004400440044002E-3</v>
      </c>
      <c r="E14" s="6">
        <f>COUNTIFS(Demographic_Data!$F:$F,$B14,Demographic_Data!$B:$B,41)</f>
        <v>2</v>
      </c>
      <c r="F14" s="8">
        <f t="shared" si="5"/>
        <v>5.8309037900874635E-3</v>
      </c>
      <c r="G14" s="6">
        <f>COUNTIFS(Demographic_Data!$F:$F,$B14,Demographic_Data!$B:$B,14)</f>
        <v>1</v>
      </c>
      <c r="H14" s="8">
        <f t="shared" si="0"/>
        <v>5.263157894736842E-3</v>
      </c>
      <c r="I14" s="6">
        <f>COUNTIFS(Demographic_Data!$F:$F,$B14,Demographic_Data!$B:$B,27)</f>
        <v>0</v>
      </c>
      <c r="J14" s="8">
        <f t="shared" si="1"/>
        <v>0</v>
      </c>
      <c r="K14" s="6">
        <f>COUNTIFS(Demographic_Data!$F:$F,$B14,Demographic_Data!$B:$B,32)</f>
        <v>1</v>
      </c>
      <c r="L14" s="8">
        <f t="shared" si="2"/>
        <v>3.2894736842105261E-3</v>
      </c>
    </row>
    <row r="15" spans="1:13" x14ac:dyDescent="0.2">
      <c r="A15" s="20"/>
      <c r="B15" s="9" t="s">
        <v>21</v>
      </c>
      <c r="C15" s="6">
        <f>COUNTIFS(Demographic_Data!$F:$F,$B15)</f>
        <v>9</v>
      </c>
      <c r="D15" s="8">
        <f t="shared" si="3"/>
        <v>9.9009900990099011E-3</v>
      </c>
      <c r="E15" s="6">
        <f>COUNTIFS(Demographic_Data!$F:$F,$B15,Demographic_Data!$B:$B,41)</f>
        <v>3</v>
      </c>
      <c r="F15" s="8">
        <f t="shared" si="5"/>
        <v>8.7463556851311956E-3</v>
      </c>
      <c r="G15" s="6">
        <f>COUNTIFS(Demographic_Data!$F:$F,$B15,Demographic_Data!$B:$B,14)</f>
        <v>0</v>
      </c>
      <c r="H15" s="8">
        <f t="shared" si="0"/>
        <v>0</v>
      </c>
      <c r="I15" s="6">
        <f>COUNTIFS(Demographic_Data!$F:$F,$B15,Demographic_Data!$B:$B,27)</f>
        <v>0</v>
      </c>
      <c r="J15" s="8">
        <f t="shared" si="1"/>
        <v>0</v>
      </c>
      <c r="K15" s="6">
        <f>COUNTIFS(Demographic_Data!$F:$F,$B15,Demographic_Data!$B:$B,32)</f>
        <v>6</v>
      </c>
      <c r="L15" s="8">
        <f t="shared" si="2"/>
        <v>1.9736842105263157E-2</v>
      </c>
    </row>
    <row r="16" spans="1:13" x14ac:dyDescent="0.2">
      <c r="A16" s="20"/>
      <c r="B16" s="9" t="s">
        <v>15</v>
      </c>
      <c r="C16" s="6">
        <f>COUNTIFS(Demographic_Data!$F:$F,$B16)</f>
        <v>49</v>
      </c>
      <c r="D16" s="8">
        <f t="shared" si="3"/>
        <v>5.3905390539053903E-2</v>
      </c>
      <c r="E16" s="6">
        <f>COUNTIFS(Demographic_Data!$F:$F,$B16,Demographic_Data!$B:$B,41)</f>
        <v>28</v>
      </c>
      <c r="F16" s="8">
        <f t="shared" si="5"/>
        <v>8.1632653061224483E-2</v>
      </c>
      <c r="G16" s="6">
        <f>COUNTIFS(Demographic_Data!$F:$F,$B16,Demographic_Data!$B:$B,14)</f>
        <v>10</v>
      </c>
      <c r="H16" s="8">
        <f t="shared" si="0"/>
        <v>5.2631578947368418E-2</v>
      </c>
      <c r="I16" s="6">
        <f>COUNTIFS(Demographic_Data!$F:$F,$B16,Demographic_Data!$B:$B,27)</f>
        <v>0</v>
      </c>
      <c r="J16" s="8">
        <f t="shared" si="1"/>
        <v>0</v>
      </c>
      <c r="K16" s="6">
        <f>COUNTIFS(Demographic_Data!$F:$F,$B16,Demographic_Data!$B:$B,32)</f>
        <v>11</v>
      </c>
      <c r="L16" s="8">
        <f t="shared" si="2"/>
        <v>3.6184210526315791E-2</v>
      </c>
    </row>
    <row r="17" spans="1:12" x14ac:dyDescent="0.2">
      <c r="A17" s="20"/>
      <c r="B17" s="9" t="s">
        <v>22</v>
      </c>
      <c r="C17" s="6">
        <f>COUNTIFS(Demographic_Data!$F:$F,$B17)</f>
        <v>25</v>
      </c>
      <c r="D17" s="8">
        <f t="shared" si="3"/>
        <v>2.7502750275027504E-2</v>
      </c>
      <c r="E17" s="6">
        <f>COUNTIFS(Demographic_Data!$F:$F,$B17,Demographic_Data!$B:$B,41)</f>
        <v>7</v>
      </c>
      <c r="F17" s="8">
        <f t="shared" si="5"/>
        <v>2.0408163265306121E-2</v>
      </c>
      <c r="G17" s="6">
        <f>COUNTIFS(Demographic_Data!$F:$F,$B17,Demographic_Data!$B:$B,14)</f>
        <v>3</v>
      </c>
      <c r="H17" s="8">
        <f t="shared" si="0"/>
        <v>1.5789473684210527E-2</v>
      </c>
      <c r="I17" s="6">
        <f>COUNTIFS(Demographic_Data!$F:$F,$B17,Demographic_Data!$B:$B,27)</f>
        <v>3</v>
      </c>
      <c r="J17" s="8">
        <f t="shared" si="1"/>
        <v>4.1666666666666664E-2</v>
      </c>
      <c r="K17" s="6">
        <f>COUNTIFS(Demographic_Data!$F:$F,$B17,Demographic_Data!$B:$B,32)</f>
        <v>12</v>
      </c>
      <c r="L17" s="8">
        <f t="shared" si="2"/>
        <v>3.9473684210526314E-2</v>
      </c>
    </row>
    <row r="18" spans="1:12" x14ac:dyDescent="0.2">
      <c r="A18" s="20"/>
      <c r="B18" s="9" t="s">
        <v>23</v>
      </c>
      <c r="C18" s="6">
        <f>COUNTIFS(Demographic_Data!$F:$F,$B18)</f>
        <v>50</v>
      </c>
      <c r="D18" s="8">
        <f t="shared" si="3"/>
        <v>5.5005500550055007E-2</v>
      </c>
      <c r="E18" s="6">
        <f>COUNTIFS(Demographic_Data!$F:$F,$B18,Demographic_Data!$B:$B,41)</f>
        <v>17</v>
      </c>
      <c r="F18" s="8">
        <f t="shared" si="5"/>
        <v>4.9562682215743441E-2</v>
      </c>
      <c r="G18" s="6">
        <f>COUNTIFS(Demographic_Data!$F:$F,$B18,Demographic_Data!$B:$B,14)</f>
        <v>32</v>
      </c>
      <c r="H18" s="8">
        <f t="shared" si="0"/>
        <v>0.16842105263157894</v>
      </c>
      <c r="I18" s="6">
        <f>COUNTIFS(Demographic_Data!$F:$F,$B18,Demographic_Data!$B:$B,27)</f>
        <v>0</v>
      </c>
      <c r="J18" s="8">
        <f t="shared" si="1"/>
        <v>0</v>
      </c>
      <c r="K18" s="6">
        <f>COUNTIFS(Demographic_Data!$F:$F,$B18,Demographic_Data!$B:$B,32)</f>
        <v>1</v>
      </c>
      <c r="L18" s="8">
        <f t="shared" si="2"/>
        <v>3.2894736842105261E-3</v>
      </c>
    </row>
    <row r="19" spans="1:12" x14ac:dyDescent="0.2">
      <c r="A19" s="20"/>
      <c r="B19" s="9" t="s">
        <v>7</v>
      </c>
      <c r="C19" s="6">
        <f>COUNTIFS(Demographic_Data!$F:$F,$B19)</f>
        <v>4</v>
      </c>
      <c r="D19" s="8">
        <f t="shared" si="3"/>
        <v>4.4004400440044002E-3</v>
      </c>
      <c r="E19" s="6">
        <f>COUNTIFS(Demographic_Data!$F:$F,$B19,Demographic_Data!$B:$B,41)</f>
        <v>0</v>
      </c>
      <c r="F19" s="8">
        <f t="shared" si="5"/>
        <v>0</v>
      </c>
      <c r="G19" s="6">
        <f>COUNTIFS(Demographic_Data!$F:$F,$B19,Demographic_Data!$B:$B,14)</f>
        <v>0</v>
      </c>
      <c r="H19" s="8">
        <f t="shared" si="0"/>
        <v>0</v>
      </c>
      <c r="I19" s="6">
        <f>COUNTIFS(Demographic_Data!$F:$F,$B19,Demographic_Data!$B:$B,27)</f>
        <v>0</v>
      </c>
      <c r="J19" s="8">
        <f t="shared" si="1"/>
        <v>0</v>
      </c>
      <c r="K19" s="6">
        <f>COUNTIFS(Demographic_Data!$F:$F,$B19,Demographic_Data!$B:$B,32)</f>
        <v>4</v>
      </c>
      <c r="L19" s="8">
        <f t="shared" si="2"/>
        <v>1.3157894736842105E-2</v>
      </c>
    </row>
    <row r="20" spans="1:12" x14ac:dyDescent="0.2">
      <c r="A20" s="18" t="s">
        <v>24</v>
      </c>
      <c r="B20" s="10" t="s">
        <v>25</v>
      </c>
      <c r="C20" s="11">
        <f>COUNTIFS(Demographic_Data!$G:$G,$B20)</f>
        <v>677</v>
      </c>
      <c r="D20" s="12">
        <f t="shared" si="3"/>
        <v>0.74477447744774472</v>
      </c>
      <c r="E20" s="11">
        <f>COUNTIFS(Demographic_Data!$G:$G,$B20,Demographic_Data!$B:$B,41)</f>
        <v>266</v>
      </c>
      <c r="F20" s="12">
        <f>E20/$E$2</f>
        <v>0.77551020408163263</v>
      </c>
      <c r="G20" s="11">
        <f>COUNTIFS(Demographic_Data!$G:$G,$B20,Demographic_Data!$B:$B,14)</f>
        <v>99</v>
      </c>
      <c r="H20" s="12">
        <f t="shared" si="0"/>
        <v>0.52105263157894732</v>
      </c>
      <c r="I20" s="11">
        <f>COUNTIFS(Demographic_Data!$G:$G,$B20,Demographic_Data!$B:$B,27)</f>
        <v>63</v>
      </c>
      <c r="J20" s="12">
        <f t="shared" si="1"/>
        <v>0.875</v>
      </c>
      <c r="K20" s="11">
        <f>COUNTIFS(Demographic_Data!$G:$G,$B20,Demographic_Data!$B:$B,32)</f>
        <v>249</v>
      </c>
      <c r="L20" s="12">
        <f t="shared" si="2"/>
        <v>0.81907894736842102</v>
      </c>
    </row>
    <row r="21" spans="1:12" x14ac:dyDescent="0.2">
      <c r="A21" s="19"/>
      <c r="B21" s="10" t="s">
        <v>26</v>
      </c>
      <c r="C21" s="11">
        <f>COUNTIFS(Demographic_Data!$G:$G,$B21)</f>
        <v>141</v>
      </c>
      <c r="D21" s="12">
        <f t="shared" si="3"/>
        <v>0.15511551155115511</v>
      </c>
      <c r="E21" s="11">
        <f>COUNTIFS(Demographic_Data!$G:$G,$B21,Demographic_Data!$B:$B,41)</f>
        <v>77</v>
      </c>
      <c r="F21" s="12">
        <f t="shared" ref="F21:F23" si="6">E21/$E$2</f>
        <v>0.22448979591836735</v>
      </c>
      <c r="G21" s="11">
        <f>COUNTIFS(Demographic_Data!$G:$G,$B21,Demographic_Data!$B:$B,14)</f>
        <v>19</v>
      </c>
      <c r="H21" s="12">
        <f t="shared" si="0"/>
        <v>0.1</v>
      </c>
      <c r="I21" s="11">
        <f>COUNTIFS(Demographic_Data!$G:$G,$B21,Demographic_Data!$B:$B,27)</f>
        <v>2</v>
      </c>
      <c r="J21" s="12">
        <f t="shared" si="1"/>
        <v>2.7777777777777776E-2</v>
      </c>
      <c r="K21" s="11">
        <f>COUNTIFS(Demographic_Data!$G:$G,$B21,Demographic_Data!$B:$B,32)</f>
        <v>43</v>
      </c>
      <c r="L21" s="12">
        <f t="shared" si="2"/>
        <v>0.14144736842105263</v>
      </c>
    </row>
    <row r="22" spans="1:12" x14ac:dyDescent="0.2">
      <c r="A22" s="19"/>
      <c r="B22" s="10" t="s">
        <v>23</v>
      </c>
      <c r="C22" s="11">
        <f>COUNTIFS(Demographic_Data!$G:$G,$B22)</f>
        <v>74</v>
      </c>
      <c r="D22" s="12">
        <f t="shared" si="3"/>
        <v>8.1408140814081403E-2</v>
      </c>
      <c r="E22" s="11">
        <f>COUNTIFS(Demographic_Data!$G:$G,$B22,Demographic_Data!$B:$B,41)</f>
        <v>0</v>
      </c>
      <c r="F22" s="12">
        <f t="shared" si="6"/>
        <v>0</v>
      </c>
      <c r="G22" s="11">
        <f>COUNTIFS(Demographic_Data!$G:$G,$B22,Demographic_Data!$B:$B,14)</f>
        <v>71</v>
      </c>
      <c r="H22" s="12">
        <f t="shared" si="0"/>
        <v>0.37368421052631579</v>
      </c>
      <c r="I22" s="11">
        <f>COUNTIFS(Demographic_Data!$G:$G,$B22,Demographic_Data!$B:$B,27)</f>
        <v>1</v>
      </c>
      <c r="J22" s="12">
        <f t="shared" si="1"/>
        <v>1.3888888888888888E-2</v>
      </c>
      <c r="K22" s="11">
        <f>COUNTIFS(Demographic_Data!$G:$G,$B22,Demographic_Data!$B:$B,32)</f>
        <v>2</v>
      </c>
      <c r="L22" s="12">
        <f t="shared" si="2"/>
        <v>6.5789473684210523E-3</v>
      </c>
    </row>
    <row r="23" spans="1:12" x14ac:dyDescent="0.2">
      <c r="A23" s="19"/>
      <c r="B23" s="10" t="s">
        <v>7</v>
      </c>
      <c r="C23" s="11">
        <f>COUNTIFS(Demographic_Data!$G:$G,$B23)</f>
        <v>17</v>
      </c>
      <c r="D23" s="12">
        <f t="shared" si="3"/>
        <v>1.8701870187018702E-2</v>
      </c>
      <c r="E23" s="11">
        <f>COUNTIFS(Demographic_Data!$G:$G,$B23,Demographic_Data!$B:$B,41)</f>
        <v>0</v>
      </c>
      <c r="F23" s="12">
        <f t="shared" si="6"/>
        <v>0</v>
      </c>
      <c r="G23" s="11">
        <f>COUNTIFS(Demographic_Data!$G:$G,$B23,Demographic_Data!$B:$B,14)</f>
        <v>1</v>
      </c>
      <c r="H23" s="12">
        <f t="shared" si="0"/>
        <v>5.263157894736842E-3</v>
      </c>
      <c r="I23" s="11">
        <f>COUNTIFS(Demographic_Data!$G:$G,$B23,Demographic_Data!$B:$B,27)</f>
        <v>6</v>
      </c>
      <c r="J23" s="12">
        <f t="shared" si="1"/>
        <v>8.3333333333333329E-2</v>
      </c>
      <c r="K23" s="11">
        <f>COUNTIFS(Demographic_Data!$G:$G,$B23,Demographic_Data!$B:$B,32)</f>
        <v>10</v>
      </c>
      <c r="L23" s="12">
        <f t="shared" si="2"/>
        <v>3.2894736842105261E-2</v>
      </c>
    </row>
    <row r="24" spans="1:12" x14ac:dyDescent="0.2">
      <c r="B24" s="3"/>
    </row>
  </sheetData>
  <mergeCells count="15">
    <mergeCell ref="C1:D1"/>
    <mergeCell ref="E1:F1"/>
    <mergeCell ref="G1:H1"/>
    <mergeCell ref="I1:J1"/>
    <mergeCell ref="K1:L1"/>
    <mergeCell ref="G2:H2"/>
    <mergeCell ref="I2:J2"/>
    <mergeCell ref="K2:L2"/>
    <mergeCell ref="A20:A23"/>
    <mergeCell ref="C2:D2"/>
    <mergeCell ref="A7:A10"/>
    <mergeCell ref="A11:A19"/>
    <mergeCell ref="A3:A6"/>
    <mergeCell ref="A2:B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B226-94FF-42A4-957C-8C7EB5DC88CC}">
  <dimension ref="A1:H910"/>
  <sheetViews>
    <sheetView tabSelected="1" topLeftCell="A861" workbookViewId="0">
      <selection activeCell="E1" sqref="E1"/>
    </sheetView>
  </sheetViews>
  <sheetFormatPr baseColWidth="10" defaultColWidth="9.33203125" defaultRowHeight="15" x14ac:dyDescent="0.2"/>
  <cols>
    <col min="1" max="1" width="24.33203125" bestFit="1" customWidth="1"/>
    <col min="2" max="2" width="24.33203125" customWidth="1"/>
    <col min="3" max="3" width="8" bestFit="1" customWidth="1"/>
    <col min="4" max="5" width="8" customWidth="1"/>
    <col min="6" max="6" width="38" bestFit="1" customWidth="1"/>
    <col min="7" max="7" width="20.5" bestFit="1" customWidth="1"/>
    <col min="8" max="8" width="13.1640625" bestFit="1" customWidth="1"/>
  </cols>
  <sheetData>
    <row r="1" spans="1:8" x14ac:dyDescent="0.2">
      <c r="A1" t="s">
        <v>27</v>
      </c>
      <c r="B1" t="s">
        <v>28</v>
      </c>
      <c r="C1" t="s">
        <v>29</v>
      </c>
      <c r="D1" t="s">
        <v>958</v>
      </c>
      <c r="E1" t="s">
        <v>957</v>
      </c>
      <c r="F1" t="s">
        <v>30</v>
      </c>
      <c r="G1" t="s">
        <v>31</v>
      </c>
      <c r="H1" t="s">
        <v>32</v>
      </c>
    </row>
    <row r="2" spans="1:8" x14ac:dyDescent="0.2">
      <c r="A2" t="s">
        <v>295</v>
      </c>
      <c r="B2">
        <f>_xlfn.NUMBERVALUE(LEFT(A2,2))</f>
        <v>32</v>
      </c>
      <c r="C2">
        <v>-1</v>
      </c>
      <c r="D2" s="22">
        <v>-1</v>
      </c>
      <c r="E2" t="str">
        <f>IF(AND(D2&gt;=18,D2&lt;=25),"18-25",IF(AND(D2&gt;=26,D2&lt;=50),"26-50",IF(AND(D2&gt;=51,D2&lt;=75),"51-75",IF(D2&gt;=76,"76- +","missing bucket"))))</f>
        <v>missing bucket</v>
      </c>
      <c r="F2" t="s">
        <v>7</v>
      </c>
      <c r="G2" t="s">
        <v>25</v>
      </c>
      <c r="H2" t="s">
        <v>13</v>
      </c>
    </row>
    <row r="3" spans="1:8" x14ac:dyDescent="0.2">
      <c r="A3" t="s">
        <v>296</v>
      </c>
      <c r="B3">
        <f>_xlfn.NUMBERVALUE(LEFT(A3,2))</f>
        <v>32</v>
      </c>
      <c r="C3">
        <v>-1</v>
      </c>
      <c r="D3" s="22">
        <v>-1</v>
      </c>
      <c r="E3" t="str">
        <f>IF(AND(D3&gt;=18,D3&lt;=25),"18-25",IF(AND(D3&gt;=26,D3&lt;=50),"26-50",IF(AND(D3&gt;=51,D3&lt;=75),"51-75",IF(D3&gt;=76,"76- +","missing bucket"))))</f>
        <v>missing bucket</v>
      </c>
      <c r="F3" t="s">
        <v>17</v>
      </c>
      <c r="G3" t="s">
        <v>25</v>
      </c>
      <c r="H3" t="s">
        <v>14</v>
      </c>
    </row>
    <row r="4" spans="1:8" x14ac:dyDescent="0.2">
      <c r="A4" t="s">
        <v>297</v>
      </c>
      <c r="B4">
        <f>_xlfn.NUMBERVALUE(LEFT(A4,2))</f>
        <v>32</v>
      </c>
      <c r="C4">
        <v>-1</v>
      </c>
      <c r="D4" s="22">
        <v>-1</v>
      </c>
      <c r="E4" t="str">
        <f>IF(AND(D4&gt;=18,D4&lt;=25),"18-25",IF(AND(D4&gt;=26,D4&lt;=50),"26-50",IF(AND(D4&gt;=51,D4&lt;=75),"51-75",IF(D4&gt;=76,"76- +","missing bucket"))))</f>
        <v>missing bucket</v>
      </c>
      <c r="F4" t="s">
        <v>17</v>
      </c>
      <c r="G4" t="s">
        <v>25</v>
      </c>
      <c r="H4" t="s">
        <v>13</v>
      </c>
    </row>
    <row r="5" spans="1:8" x14ac:dyDescent="0.2">
      <c r="A5" t="s">
        <v>298</v>
      </c>
      <c r="B5">
        <f>_xlfn.NUMBERVALUE(LEFT(A5,2))</f>
        <v>32</v>
      </c>
      <c r="C5">
        <v>15</v>
      </c>
      <c r="D5" s="22">
        <v>15</v>
      </c>
      <c r="E5" t="str">
        <f>IF(AND(D5&gt;=18,D5&lt;=25),"18-25",IF(AND(D5&gt;=26,D5&lt;=50),"26-50",IF(AND(D5&gt;=51,D5&lt;=75),"51-75",IF(D5&gt;=76,"76- +","missing bucket"))))</f>
        <v>missing bucket</v>
      </c>
      <c r="F5" t="s">
        <v>17</v>
      </c>
      <c r="G5" t="s">
        <v>25</v>
      </c>
      <c r="H5" t="s">
        <v>14</v>
      </c>
    </row>
    <row r="6" spans="1:8" x14ac:dyDescent="0.2">
      <c r="A6" t="s">
        <v>299</v>
      </c>
      <c r="B6">
        <f>_xlfn.NUMBERVALUE(LEFT(A6,2))</f>
        <v>32</v>
      </c>
      <c r="C6">
        <v>16</v>
      </c>
      <c r="D6" s="22">
        <v>16</v>
      </c>
      <c r="E6" t="str">
        <f>IF(AND(D6&gt;=18,D6&lt;=25),"18-25",IF(AND(D6&gt;=26,D6&lt;=50),"26-50",IF(AND(D6&gt;=51,D6&lt;=75),"51-75",IF(D6&gt;=76,"76- +","missing bucket"))))</f>
        <v>missing bucket</v>
      </c>
      <c r="F6" t="s">
        <v>17</v>
      </c>
      <c r="G6" t="s">
        <v>25</v>
      </c>
      <c r="H6" t="s">
        <v>14</v>
      </c>
    </row>
    <row r="7" spans="1:8" x14ac:dyDescent="0.2">
      <c r="A7" t="s">
        <v>300</v>
      </c>
      <c r="B7">
        <f>_xlfn.NUMBERVALUE(LEFT(A7,2))</f>
        <v>32</v>
      </c>
      <c r="C7">
        <v>16</v>
      </c>
      <c r="D7" s="22">
        <v>16</v>
      </c>
      <c r="E7" t="str">
        <f>IF(AND(D7&gt;=18,D7&lt;=25),"18-25",IF(AND(D7&gt;=26,D7&lt;=50),"26-50",IF(AND(D7&gt;=51,D7&lt;=75),"51-75",IF(D7&gt;=76,"76- +","missing bucket"))))</f>
        <v>missing bucket</v>
      </c>
      <c r="F7" t="s">
        <v>17</v>
      </c>
      <c r="G7" t="s">
        <v>25</v>
      </c>
      <c r="H7" t="s">
        <v>14</v>
      </c>
    </row>
    <row r="8" spans="1:8" x14ac:dyDescent="0.2">
      <c r="A8" t="s">
        <v>301</v>
      </c>
      <c r="B8">
        <f>_xlfn.NUMBERVALUE(LEFT(A8,2))</f>
        <v>32</v>
      </c>
      <c r="C8">
        <v>17</v>
      </c>
      <c r="D8" s="22">
        <v>17</v>
      </c>
      <c r="E8" t="str">
        <f>IF(AND(D8&gt;=18,D8&lt;=25),"18-25",IF(AND(D8&gt;=26,D8&lt;=50),"26-50",IF(AND(D8&gt;=51,D8&lt;=75),"51-75",IF(D8&gt;=76,"76- +","missing bucket"))))</f>
        <v>missing bucket</v>
      </c>
      <c r="F8" t="s">
        <v>17</v>
      </c>
      <c r="G8" t="s">
        <v>25</v>
      </c>
      <c r="H8" t="s">
        <v>14</v>
      </c>
    </row>
    <row r="9" spans="1:8" x14ac:dyDescent="0.2">
      <c r="A9" t="s">
        <v>302</v>
      </c>
      <c r="B9">
        <f>_xlfn.NUMBERVALUE(LEFT(A9,2))</f>
        <v>32</v>
      </c>
      <c r="C9">
        <v>17</v>
      </c>
      <c r="D9" s="22">
        <v>17</v>
      </c>
      <c r="E9" t="str">
        <f>IF(AND(D9&gt;=18,D9&lt;=25),"18-25",IF(AND(D9&gt;=26,D9&lt;=50),"26-50",IF(AND(D9&gt;=51,D9&lt;=75),"51-75",IF(D9&gt;=76,"76- +","missing bucket"))))</f>
        <v>missing bucket</v>
      </c>
      <c r="F9" t="s">
        <v>17</v>
      </c>
      <c r="G9" t="s">
        <v>25</v>
      </c>
      <c r="H9" t="s">
        <v>13</v>
      </c>
    </row>
    <row r="10" spans="1:8" x14ac:dyDescent="0.2">
      <c r="A10" t="s">
        <v>223</v>
      </c>
      <c r="B10">
        <f>_xlfn.NUMBERVALUE(LEFT(A10,2))</f>
        <v>27</v>
      </c>
      <c r="C10">
        <v>18</v>
      </c>
      <c r="D10" s="22">
        <v>18</v>
      </c>
      <c r="E10" t="str">
        <f>IF(AND(D10&gt;=18,D10&lt;=25),"18-25",IF(AND(D10&gt;=26,D10&lt;=50),"26-50",IF(AND(D10&gt;=51,D10&lt;=75),"51-75",IF(D10&gt;=76,"76- +","missing bucket"))))</f>
        <v>18-25</v>
      </c>
      <c r="F10" t="s">
        <v>17</v>
      </c>
      <c r="G10" t="s">
        <v>7</v>
      </c>
      <c r="H10" t="s">
        <v>14</v>
      </c>
    </row>
    <row r="11" spans="1:8" x14ac:dyDescent="0.2">
      <c r="A11" t="s">
        <v>303</v>
      </c>
      <c r="B11">
        <f>_xlfn.NUMBERVALUE(LEFT(A11,2))</f>
        <v>32</v>
      </c>
      <c r="C11">
        <v>18</v>
      </c>
      <c r="D11" s="22">
        <v>18</v>
      </c>
      <c r="E11" t="str">
        <f>IF(AND(D11&gt;=18,D11&lt;=25),"18-25",IF(AND(D11&gt;=26,D11&lt;=50),"26-50",IF(AND(D11&gt;=51,D11&lt;=75),"51-75",IF(D11&gt;=76,"76- +","missing bucket"))))</f>
        <v>18-25</v>
      </c>
      <c r="F11" t="s">
        <v>15</v>
      </c>
      <c r="G11" t="s">
        <v>26</v>
      </c>
      <c r="H11" t="s">
        <v>13</v>
      </c>
    </row>
    <row r="12" spans="1:8" x14ac:dyDescent="0.2">
      <c r="A12" t="s">
        <v>304</v>
      </c>
      <c r="B12">
        <f>_xlfn.NUMBERVALUE(LEFT(A12,2))</f>
        <v>32</v>
      </c>
      <c r="C12">
        <v>18</v>
      </c>
      <c r="D12" s="22">
        <v>18</v>
      </c>
      <c r="E12" t="str">
        <f>IF(AND(D12&gt;=18,D12&lt;=25),"18-25",IF(AND(D12&gt;=26,D12&lt;=50),"26-50",IF(AND(D12&gt;=51,D12&lt;=75),"51-75",IF(D12&gt;=76,"76- +","missing bucket"))))</f>
        <v>18-25</v>
      </c>
      <c r="F12" t="s">
        <v>17</v>
      </c>
      <c r="G12" t="s">
        <v>25</v>
      </c>
      <c r="H12" t="s">
        <v>14</v>
      </c>
    </row>
    <row r="13" spans="1:8" x14ac:dyDescent="0.2">
      <c r="A13" t="s">
        <v>305</v>
      </c>
      <c r="B13">
        <f>_xlfn.NUMBERVALUE(LEFT(A13,2))</f>
        <v>32</v>
      </c>
      <c r="C13">
        <v>18</v>
      </c>
      <c r="D13" s="22">
        <v>18</v>
      </c>
      <c r="E13" t="str">
        <f>IF(AND(D13&gt;=18,D13&lt;=25),"18-25",IF(AND(D13&gt;=26,D13&lt;=50),"26-50",IF(AND(D13&gt;=51,D13&lt;=75),"51-75",IF(D13&gt;=76,"76- +","missing bucket"))))</f>
        <v>18-25</v>
      </c>
      <c r="F13" t="s">
        <v>17</v>
      </c>
      <c r="G13" t="s">
        <v>25</v>
      </c>
      <c r="H13" t="s">
        <v>13</v>
      </c>
    </row>
    <row r="14" spans="1:8" x14ac:dyDescent="0.2">
      <c r="A14" t="s">
        <v>306</v>
      </c>
      <c r="B14">
        <f>_xlfn.NUMBERVALUE(LEFT(A14,2))</f>
        <v>32</v>
      </c>
      <c r="C14">
        <v>18</v>
      </c>
      <c r="D14" s="22">
        <v>18</v>
      </c>
      <c r="E14" t="str">
        <f>IF(AND(D14&gt;=18,D14&lt;=25),"18-25",IF(AND(D14&gt;=26,D14&lt;=50),"26-50",IF(AND(D14&gt;=51,D14&lt;=75),"51-75",IF(D14&gt;=76,"76- +","missing bucket"))))</f>
        <v>18-25</v>
      </c>
      <c r="F14" t="s">
        <v>17</v>
      </c>
      <c r="G14" t="s">
        <v>25</v>
      </c>
      <c r="H14" t="s">
        <v>13</v>
      </c>
    </row>
    <row r="15" spans="1:8" x14ac:dyDescent="0.2">
      <c r="A15" t="s">
        <v>307</v>
      </c>
      <c r="B15">
        <f>_xlfn.NUMBERVALUE(LEFT(A15,2))</f>
        <v>32</v>
      </c>
      <c r="C15">
        <v>18</v>
      </c>
      <c r="D15" s="22">
        <v>18</v>
      </c>
      <c r="E15" t="str">
        <f>IF(AND(D15&gt;=18,D15&lt;=25),"18-25",IF(AND(D15&gt;=26,D15&lt;=50),"26-50",IF(AND(D15&gt;=51,D15&lt;=75),"51-75",IF(D15&gt;=76,"76- +","missing bucket"))))</f>
        <v>18-25</v>
      </c>
      <c r="F15" t="s">
        <v>17</v>
      </c>
      <c r="G15" t="s">
        <v>25</v>
      </c>
      <c r="H15" t="s">
        <v>14</v>
      </c>
    </row>
    <row r="16" spans="1:8" x14ac:dyDescent="0.2">
      <c r="A16" t="s">
        <v>308</v>
      </c>
      <c r="B16">
        <f>_xlfn.NUMBERVALUE(LEFT(A16,2))</f>
        <v>32</v>
      </c>
      <c r="C16">
        <v>18</v>
      </c>
      <c r="D16" s="22">
        <v>18</v>
      </c>
      <c r="E16" t="str">
        <f>IF(AND(D16&gt;=18,D16&lt;=25),"18-25",IF(AND(D16&gt;=26,D16&lt;=50),"26-50",IF(AND(D16&gt;=51,D16&lt;=75),"51-75",IF(D16&gt;=76,"76- +","missing bucket"))))</f>
        <v>18-25</v>
      </c>
      <c r="F16" t="s">
        <v>17</v>
      </c>
      <c r="G16" t="s">
        <v>25</v>
      </c>
      <c r="H16" t="s">
        <v>14</v>
      </c>
    </row>
    <row r="17" spans="1:8" x14ac:dyDescent="0.2">
      <c r="A17" t="s">
        <v>309</v>
      </c>
      <c r="B17">
        <f>_xlfn.NUMBERVALUE(LEFT(A17,2))</f>
        <v>32</v>
      </c>
      <c r="C17">
        <v>18</v>
      </c>
      <c r="D17" s="22">
        <v>18</v>
      </c>
      <c r="E17" t="str">
        <f>IF(AND(D17&gt;=18,D17&lt;=25),"18-25",IF(AND(D17&gt;=26,D17&lt;=50),"26-50",IF(AND(D17&gt;=51,D17&lt;=75),"51-75",IF(D17&gt;=76,"76- +","missing bucket"))))</f>
        <v>18-25</v>
      </c>
      <c r="F17" t="s">
        <v>17</v>
      </c>
      <c r="G17" t="s">
        <v>25</v>
      </c>
      <c r="H17" t="s">
        <v>14</v>
      </c>
    </row>
    <row r="18" spans="1:8" x14ac:dyDescent="0.2">
      <c r="A18" t="s">
        <v>599</v>
      </c>
      <c r="B18">
        <f>_xlfn.NUMBERVALUE(LEFT(A18,2))</f>
        <v>41</v>
      </c>
      <c r="C18">
        <v>18</v>
      </c>
      <c r="D18" s="22">
        <v>18</v>
      </c>
      <c r="E18" t="str">
        <f>IF(AND(D18&gt;=18,D18&lt;=25),"18-25",IF(AND(D18&gt;=26,D18&lt;=50),"26-50",IF(AND(D18&gt;=51,D18&lt;=75),"51-75",IF(D18&gt;=76,"76- +","missing bucket"))))</f>
        <v>18-25</v>
      </c>
      <c r="F18" t="s">
        <v>17</v>
      </c>
      <c r="G18" t="s">
        <v>25</v>
      </c>
      <c r="H18" t="s">
        <v>14</v>
      </c>
    </row>
    <row r="19" spans="1:8" x14ac:dyDescent="0.2">
      <c r="A19" t="s">
        <v>224</v>
      </c>
      <c r="B19">
        <f>_xlfn.NUMBERVALUE(LEFT(A19,2))</f>
        <v>27</v>
      </c>
      <c r="C19">
        <v>19</v>
      </c>
      <c r="D19" s="22">
        <v>19</v>
      </c>
      <c r="E19" t="str">
        <f>IF(AND(D19&gt;=18,D19&lt;=25),"18-25",IF(AND(D19&gt;=26,D19&lt;=50),"26-50",IF(AND(D19&gt;=51,D19&lt;=75),"51-75",IF(D19&gt;=76,"76- +","missing bucket"))))</f>
        <v>18-25</v>
      </c>
      <c r="F19" t="s">
        <v>17</v>
      </c>
      <c r="G19" t="s">
        <v>25</v>
      </c>
      <c r="H19" t="s">
        <v>14</v>
      </c>
    </row>
    <row r="20" spans="1:8" x14ac:dyDescent="0.2">
      <c r="A20" t="s">
        <v>225</v>
      </c>
      <c r="B20">
        <f>_xlfn.NUMBERVALUE(LEFT(A20,2))</f>
        <v>27</v>
      </c>
      <c r="C20">
        <v>19</v>
      </c>
      <c r="D20" s="22">
        <v>19</v>
      </c>
      <c r="E20" t="str">
        <f>IF(AND(D20&gt;=18,D20&lt;=25),"18-25",IF(AND(D20&gt;=26,D20&lt;=50),"26-50",IF(AND(D20&gt;=51,D20&lt;=75),"51-75",IF(D20&gt;=76,"76- +","missing bucket"))))</f>
        <v>18-25</v>
      </c>
      <c r="F20" t="s">
        <v>17</v>
      </c>
      <c r="G20" t="s">
        <v>25</v>
      </c>
      <c r="H20" t="s">
        <v>14</v>
      </c>
    </row>
    <row r="21" spans="1:8" x14ac:dyDescent="0.2">
      <c r="A21" t="s">
        <v>310</v>
      </c>
      <c r="B21">
        <f>_xlfn.NUMBERVALUE(LEFT(A21,2))</f>
        <v>32</v>
      </c>
      <c r="C21">
        <v>19</v>
      </c>
      <c r="D21" s="22">
        <v>19</v>
      </c>
      <c r="E21" t="str">
        <f>IF(AND(D21&gt;=18,D21&lt;=25),"18-25",IF(AND(D21&gt;=26,D21&lt;=50),"26-50",IF(AND(D21&gt;=51,D21&lt;=75),"51-75",IF(D21&gt;=76,"76- +","missing bucket"))))</f>
        <v>18-25</v>
      </c>
      <c r="F21" t="s">
        <v>17</v>
      </c>
      <c r="G21" t="s">
        <v>26</v>
      </c>
      <c r="H21" t="s">
        <v>14</v>
      </c>
    </row>
    <row r="22" spans="1:8" x14ac:dyDescent="0.2">
      <c r="A22" t="s">
        <v>311</v>
      </c>
      <c r="B22">
        <f>_xlfn.NUMBERVALUE(LEFT(A22,2))</f>
        <v>32</v>
      </c>
      <c r="C22">
        <v>19</v>
      </c>
      <c r="D22" s="22">
        <v>19</v>
      </c>
      <c r="E22" t="str">
        <f>IF(AND(D22&gt;=18,D22&lt;=25),"18-25",IF(AND(D22&gt;=26,D22&lt;=50),"26-50",IF(AND(D22&gt;=51,D22&lt;=75),"51-75",IF(D22&gt;=76,"76- +","missing bucket"))))</f>
        <v>18-25</v>
      </c>
      <c r="F22" t="s">
        <v>18</v>
      </c>
      <c r="G22" t="s">
        <v>26</v>
      </c>
      <c r="H22" t="s">
        <v>14</v>
      </c>
    </row>
    <row r="23" spans="1:8" x14ac:dyDescent="0.2">
      <c r="A23" t="s">
        <v>312</v>
      </c>
      <c r="B23">
        <f>_xlfn.NUMBERVALUE(LEFT(A23,2))</f>
        <v>32</v>
      </c>
      <c r="C23">
        <v>19</v>
      </c>
      <c r="D23" s="22">
        <v>19</v>
      </c>
      <c r="E23" t="str">
        <f>IF(AND(D23&gt;=18,D23&lt;=25),"18-25",IF(AND(D23&gt;=26,D23&lt;=50),"26-50",IF(AND(D23&gt;=51,D23&lt;=75),"51-75",IF(D23&gt;=76,"76- +","missing bucket"))))</f>
        <v>18-25</v>
      </c>
      <c r="F23" t="s">
        <v>22</v>
      </c>
      <c r="G23" t="s">
        <v>25</v>
      </c>
      <c r="H23" t="s">
        <v>13</v>
      </c>
    </row>
    <row r="24" spans="1:8" x14ac:dyDescent="0.2">
      <c r="A24" t="s">
        <v>313</v>
      </c>
      <c r="B24">
        <f>_xlfn.NUMBERVALUE(LEFT(A24,2))</f>
        <v>32</v>
      </c>
      <c r="C24">
        <v>19</v>
      </c>
      <c r="D24" s="22">
        <v>19</v>
      </c>
      <c r="E24" t="str">
        <f>IF(AND(D24&gt;=18,D24&lt;=25),"18-25",IF(AND(D24&gt;=26,D24&lt;=50),"26-50",IF(AND(D24&gt;=51,D24&lt;=75),"51-75",IF(D24&gt;=76,"76- +","missing bucket"))))</f>
        <v>18-25</v>
      </c>
      <c r="F24" t="s">
        <v>18</v>
      </c>
      <c r="G24" t="s">
        <v>25</v>
      </c>
      <c r="H24" t="s">
        <v>13</v>
      </c>
    </row>
    <row r="25" spans="1:8" x14ac:dyDescent="0.2">
      <c r="A25" t="s">
        <v>314</v>
      </c>
      <c r="B25">
        <f>_xlfn.NUMBERVALUE(LEFT(A25,2))</f>
        <v>32</v>
      </c>
      <c r="C25">
        <v>19</v>
      </c>
      <c r="D25" s="22">
        <v>19</v>
      </c>
      <c r="E25" t="str">
        <f>IF(AND(D25&gt;=18,D25&lt;=25),"18-25",IF(AND(D25&gt;=26,D25&lt;=50),"26-50",IF(AND(D25&gt;=51,D25&lt;=75),"51-75",IF(D25&gt;=76,"76- +","missing bucket"))))</f>
        <v>18-25</v>
      </c>
      <c r="F25" t="s">
        <v>17</v>
      </c>
      <c r="G25" t="s">
        <v>25</v>
      </c>
      <c r="H25" t="s">
        <v>13</v>
      </c>
    </row>
    <row r="26" spans="1:8" x14ac:dyDescent="0.2">
      <c r="A26" t="s">
        <v>315</v>
      </c>
      <c r="B26">
        <f>_xlfn.NUMBERVALUE(LEFT(A26,2))</f>
        <v>32</v>
      </c>
      <c r="C26">
        <v>19</v>
      </c>
      <c r="D26" s="22">
        <v>19</v>
      </c>
      <c r="E26" t="str">
        <f>IF(AND(D26&gt;=18,D26&lt;=25),"18-25",IF(AND(D26&gt;=26,D26&lt;=50),"26-50",IF(AND(D26&gt;=51,D26&lt;=75),"51-75",IF(D26&gt;=76,"76- +","missing bucket"))))</f>
        <v>18-25</v>
      </c>
      <c r="F26" t="s">
        <v>17</v>
      </c>
      <c r="G26" t="s">
        <v>25</v>
      </c>
      <c r="H26" t="s">
        <v>13</v>
      </c>
    </row>
    <row r="27" spans="1:8" x14ac:dyDescent="0.2">
      <c r="A27" t="s">
        <v>316</v>
      </c>
      <c r="B27">
        <f>_xlfn.NUMBERVALUE(LEFT(A27,2))</f>
        <v>32</v>
      </c>
      <c r="C27">
        <v>19</v>
      </c>
      <c r="D27" s="22">
        <v>19</v>
      </c>
      <c r="E27" t="str">
        <f>IF(AND(D27&gt;=18,D27&lt;=25),"18-25",IF(AND(D27&gt;=26,D27&lt;=50),"26-50",IF(AND(D27&gt;=51,D27&lt;=75),"51-75",IF(D27&gt;=76,"76- +","missing bucket"))))</f>
        <v>18-25</v>
      </c>
      <c r="F27" t="s">
        <v>17</v>
      </c>
      <c r="G27" t="s">
        <v>25</v>
      </c>
      <c r="H27" t="s">
        <v>14</v>
      </c>
    </row>
    <row r="28" spans="1:8" x14ac:dyDescent="0.2">
      <c r="A28" t="s">
        <v>317</v>
      </c>
      <c r="B28">
        <f>_xlfn.NUMBERVALUE(LEFT(A28,2))</f>
        <v>32</v>
      </c>
      <c r="C28">
        <v>19</v>
      </c>
      <c r="D28" s="22">
        <v>19</v>
      </c>
      <c r="E28" t="str">
        <f>IF(AND(D28&gt;=18,D28&lt;=25),"18-25",IF(AND(D28&gt;=26,D28&lt;=50),"26-50",IF(AND(D28&gt;=51,D28&lt;=75),"51-75",IF(D28&gt;=76,"76- +","missing bucket"))))</f>
        <v>18-25</v>
      </c>
      <c r="F28" t="s">
        <v>17</v>
      </c>
      <c r="G28" t="s">
        <v>26</v>
      </c>
      <c r="H28" t="s">
        <v>13</v>
      </c>
    </row>
    <row r="29" spans="1:8" x14ac:dyDescent="0.2">
      <c r="A29" t="s">
        <v>600</v>
      </c>
      <c r="B29">
        <f>_xlfn.NUMBERVALUE(LEFT(A29,2))</f>
        <v>41</v>
      </c>
      <c r="C29">
        <v>19</v>
      </c>
      <c r="D29" s="22">
        <v>19</v>
      </c>
      <c r="E29" t="str">
        <f>IF(AND(D29&gt;=18,D29&lt;=25),"18-25",IF(AND(D29&gt;=26,D29&lt;=50),"26-50",IF(AND(D29&gt;=51,D29&lt;=75),"51-75",IF(D29&gt;=76,"76- +","missing bucket"))))</f>
        <v>18-25</v>
      </c>
      <c r="F29" t="s">
        <v>17</v>
      </c>
      <c r="G29" t="s">
        <v>26</v>
      </c>
      <c r="H29" t="s">
        <v>13</v>
      </c>
    </row>
    <row r="30" spans="1:8" x14ac:dyDescent="0.2">
      <c r="A30" t="s">
        <v>601</v>
      </c>
      <c r="B30">
        <f>_xlfn.NUMBERVALUE(LEFT(A30,2))</f>
        <v>41</v>
      </c>
      <c r="C30">
        <v>19</v>
      </c>
      <c r="D30" s="22">
        <v>19</v>
      </c>
      <c r="E30" t="str">
        <f>IF(AND(D30&gt;=18,D30&lt;=25),"18-25",IF(AND(D30&gt;=26,D30&lt;=50),"26-50",IF(AND(D30&gt;=51,D30&lt;=75),"51-75",IF(D30&gt;=76,"76- +","missing bucket"))))</f>
        <v>18-25</v>
      </c>
      <c r="F30" t="s">
        <v>19</v>
      </c>
      <c r="G30" t="s">
        <v>25</v>
      </c>
      <c r="H30" t="s">
        <v>13</v>
      </c>
    </row>
    <row r="31" spans="1:8" x14ac:dyDescent="0.2">
      <c r="A31" t="s">
        <v>602</v>
      </c>
      <c r="B31">
        <f>_xlfn.NUMBERVALUE(LEFT(A31,2))</f>
        <v>41</v>
      </c>
      <c r="C31">
        <v>19</v>
      </c>
      <c r="D31" s="22">
        <v>19</v>
      </c>
      <c r="E31" t="str">
        <f>IF(AND(D31&gt;=18,D31&lt;=25),"18-25",IF(AND(D31&gt;=26,D31&lt;=50),"26-50",IF(AND(D31&gt;=51,D31&lt;=75),"51-75",IF(D31&gt;=76,"76- +","missing bucket"))))</f>
        <v>18-25</v>
      </c>
      <c r="F31" t="s">
        <v>17</v>
      </c>
      <c r="G31" t="s">
        <v>26</v>
      </c>
      <c r="H31" t="s">
        <v>13</v>
      </c>
    </row>
    <row r="32" spans="1:8" x14ac:dyDescent="0.2">
      <c r="A32" t="s">
        <v>603</v>
      </c>
      <c r="B32">
        <f>_xlfn.NUMBERVALUE(LEFT(A32,2))</f>
        <v>41</v>
      </c>
      <c r="C32">
        <v>19</v>
      </c>
      <c r="D32" s="22">
        <v>19</v>
      </c>
      <c r="E32" t="str">
        <f>IF(AND(D32&gt;=18,D32&lt;=25),"18-25",IF(AND(D32&gt;=26,D32&lt;=50),"26-50",IF(AND(D32&gt;=51,D32&lt;=75),"51-75",IF(D32&gt;=76,"76- +","missing bucket"))))</f>
        <v>18-25</v>
      </c>
      <c r="F32" t="s">
        <v>17</v>
      </c>
      <c r="G32" t="s">
        <v>25</v>
      </c>
      <c r="H32" t="s">
        <v>13</v>
      </c>
    </row>
    <row r="33" spans="1:8" x14ac:dyDescent="0.2">
      <c r="A33" t="s">
        <v>604</v>
      </c>
      <c r="B33">
        <f>_xlfn.NUMBERVALUE(LEFT(A33,2))</f>
        <v>41</v>
      </c>
      <c r="C33">
        <v>19</v>
      </c>
      <c r="D33" s="22">
        <v>19</v>
      </c>
      <c r="E33" t="str">
        <f>IF(AND(D33&gt;=18,D33&lt;=25),"18-25",IF(AND(D33&gt;=26,D33&lt;=50),"26-50",IF(AND(D33&gt;=51,D33&lt;=75),"51-75",IF(D33&gt;=76,"76- +","missing bucket"))))</f>
        <v>18-25</v>
      </c>
      <c r="F33" t="s">
        <v>17</v>
      </c>
      <c r="G33" t="s">
        <v>25</v>
      </c>
      <c r="H33" t="s">
        <v>13</v>
      </c>
    </row>
    <row r="34" spans="1:8" x14ac:dyDescent="0.2">
      <c r="A34" t="s">
        <v>605</v>
      </c>
      <c r="B34">
        <f>_xlfn.NUMBERVALUE(LEFT(A34,2))</f>
        <v>41</v>
      </c>
      <c r="C34">
        <v>19</v>
      </c>
      <c r="D34" s="22">
        <v>19</v>
      </c>
      <c r="E34" t="str">
        <f>IF(AND(D34&gt;=18,D34&lt;=25),"18-25",IF(AND(D34&gt;=26,D34&lt;=50),"26-50",IF(AND(D34&gt;=51,D34&lt;=75),"51-75",IF(D34&gt;=76,"76- +","missing bucket"))))</f>
        <v>18-25</v>
      </c>
      <c r="F34" t="s">
        <v>17</v>
      </c>
      <c r="G34" t="s">
        <v>25</v>
      </c>
      <c r="H34" t="s">
        <v>14</v>
      </c>
    </row>
    <row r="35" spans="1:8" x14ac:dyDescent="0.2">
      <c r="A35" t="s">
        <v>606</v>
      </c>
      <c r="B35">
        <f>_xlfn.NUMBERVALUE(LEFT(A35,2))</f>
        <v>41</v>
      </c>
      <c r="C35">
        <v>19</v>
      </c>
      <c r="D35" s="22">
        <v>19</v>
      </c>
      <c r="E35" t="str">
        <f>IF(AND(D35&gt;=18,D35&lt;=25),"18-25",IF(AND(D35&gt;=26,D35&lt;=50),"26-50",IF(AND(D35&gt;=51,D35&lt;=75),"51-75",IF(D35&gt;=76,"76- +","missing bucket"))))</f>
        <v>18-25</v>
      </c>
      <c r="F35" t="s">
        <v>17</v>
      </c>
      <c r="G35" t="s">
        <v>26</v>
      </c>
      <c r="H35" t="s">
        <v>13</v>
      </c>
    </row>
    <row r="36" spans="1:8" x14ac:dyDescent="0.2">
      <c r="A36" t="s">
        <v>607</v>
      </c>
      <c r="B36">
        <f>_xlfn.NUMBERVALUE(LEFT(A36,2))</f>
        <v>41</v>
      </c>
      <c r="C36">
        <v>19</v>
      </c>
      <c r="D36" s="22">
        <v>19</v>
      </c>
      <c r="E36" t="str">
        <f>IF(AND(D36&gt;=18,D36&lt;=25),"18-25",IF(AND(D36&gt;=26,D36&lt;=50),"26-50",IF(AND(D36&gt;=51,D36&lt;=75),"51-75",IF(D36&gt;=76,"76- +","missing bucket"))))</f>
        <v>18-25</v>
      </c>
      <c r="F36" t="s">
        <v>17</v>
      </c>
      <c r="G36" t="s">
        <v>25</v>
      </c>
      <c r="H36" t="s">
        <v>13</v>
      </c>
    </row>
    <row r="37" spans="1:8" x14ac:dyDescent="0.2">
      <c r="A37" t="s">
        <v>608</v>
      </c>
      <c r="B37">
        <f>_xlfn.NUMBERVALUE(LEFT(A37,2))</f>
        <v>41</v>
      </c>
      <c r="C37">
        <v>19</v>
      </c>
      <c r="D37" s="22">
        <v>19</v>
      </c>
      <c r="E37" t="str">
        <f>IF(AND(D37&gt;=18,D37&lt;=25),"18-25",IF(AND(D37&gt;=26,D37&lt;=50),"26-50",IF(AND(D37&gt;=51,D37&lt;=75),"51-75",IF(D37&gt;=76,"76- +","missing bucket"))))</f>
        <v>18-25</v>
      </c>
      <c r="F37" t="s">
        <v>18</v>
      </c>
      <c r="G37" t="s">
        <v>25</v>
      </c>
      <c r="H37" t="s">
        <v>14</v>
      </c>
    </row>
    <row r="38" spans="1:8" x14ac:dyDescent="0.2">
      <c r="A38" t="s">
        <v>609</v>
      </c>
      <c r="B38">
        <f>_xlfn.NUMBERVALUE(LEFT(A38,2))</f>
        <v>41</v>
      </c>
      <c r="C38">
        <v>19</v>
      </c>
      <c r="D38" s="22">
        <v>19</v>
      </c>
      <c r="E38" t="str">
        <f>IF(AND(D38&gt;=18,D38&lt;=25),"18-25",IF(AND(D38&gt;=26,D38&lt;=50),"26-50",IF(AND(D38&gt;=51,D38&lt;=75),"51-75",IF(D38&gt;=76,"76- +","missing bucket"))))</f>
        <v>18-25</v>
      </c>
      <c r="F38" t="s">
        <v>18</v>
      </c>
      <c r="G38" t="s">
        <v>25</v>
      </c>
      <c r="H38" t="s">
        <v>13</v>
      </c>
    </row>
    <row r="39" spans="1:8" x14ac:dyDescent="0.2">
      <c r="A39" t="s">
        <v>610</v>
      </c>
      <c r="B39">
        <f>_xlfn.NUMBERVALUE(LEFT(A39,2))</f>
        <v>41</v>
      </c>
      <c r="C39">
        <v>19</v>
      </c>
      <c r="D39" s="22">
        <v>19</v>
      </c>
      <c r="E39" t="str">
        <f>IF(AND(D39&gt;=18,D39&lt;=25),"18-25",IF(AND(D39&gt;=26,D39&lt;=50),"26-50",IF(AND(D39&gt;=51,D39&lt;=75),"51-75",IF(D39&gt;=76,"76- +","missing bucket"))))</f>
        <v>18-25</v>
      </c>
      <c r="F39" t="s">
        <v>19</v>
      </c>
      <c r="G39" t="s">
        <v>25</v>
      </c>
      <c r="H39" t="s">
        <v>13</v>
      </c>
    </row>
    <row r="40" spans="1:8" x14ac:dyDescent="0.2">
      <c r="A40" t="s">
        <v>611</v>
      </c>
      <c r="B40">
        <f>_xlfn.NUMBERVALUE(LEFT(A40,2))</f>
        <v>41</v>
      </c>
      <c r="C40">
        <v>19</v>
      </c>
      <c r="D40" s="22">
        <v>19</v>
      </c>
      <c r="E40" t="str">
        <f>IF(AND(D40&gt;=18,D40&lt;=25),"18-25",IF(AND(D40&gt;=26,D40&lt;=50),"26-50",IF(AND(D40&gt;=51,D40&lt;=75),"51-75",IF(D40&gt;=76,"76- +","missing bucket"))))</f>
        <v>18-25</v>
      </c>
      <c r="F40" t="s">
        <v>17</v>
      </c>
      <c r="G40" t="s">
        <v>25</v>
      </c>
      <c r="H40" t="s">
        <v>14</v>
      </c>
    </row>
    <row r="41" spans="1:8" x14ac:dyDescent="0.2">
      <c r="A41" t="s">
        <v>33</v>
      </c>
      <c r="B41">
        <f>_xlfn.NUMBERVALUE(LEFT(A41,2))</f>
        <v>14</v>
      </c>
      <c r="C41">
        <v>20</v>
      </c>
      <c r="D41" s="22">
        <v>20</v>
      </c>
      <c r="E41" t="str">
        <f>IF(AND(D41&gt;=18,D41&lt;=25),"18-25",IF(AND(D41&gt;=26,D41&lt;=50),"26-50",IF(AND(D41&gt;=51,D41&lt;=75),"51-75",IF(D41&gt;=76,"76- +","missing bucket"))))</f>
        <v>18-25</v>
      </c>
      <c r="F41" t="s">
        <v>18</v>
      </c>
      <c r="G41" t="s">
        <v>23</v>
      </c>
      <c r="H41" t="s">
        <v>14</v>
      </c>
    </row>
    <row r="42" spans="1:8" x14ac:dyDescent="0.2">
      <c r="A42" t="s">
        <v>318</v>
      </c>
      <c r="B42">
        <f>_xlfn.NUMBERVALUE(LEFT(A42,2))</f>
        <v>32</v>
      </c>
      <c r="C42">
        <v>20</v>
      </c>
      <c r="D42" s="22">
        <v>20</v>
      </c>
      <c r="E42" t="str">
        <f>IF(AND(D42&gt;=18,D42&lt;=25),"18-25",IF(AND(D42&gt;=26,D42&lt;=50),"26-50",IF(AND(D42&gt;=51,D42&lt;=75),"51-75",IF(D42&gt;=76,"76- +","missing bucket"))))</f>
        <v>18-25</v>
      </c>
      <c r="F42" t="s">
        <v>17</v>
      </c>
      <c r="G42" t="s">
        <v>25</v>
      </c>
      <c r="H42" t="s">
        <v>14</v>
      </c>
    </row>
    <row r="43" spans="1:8" x14ac:dyDescent="0.2">
      <c r="A43" t="s">
        <v>319</v>
      </c>
      <c r="B43">
        <f>_xlfn.NUMBERVALUE(LEFT(A43,2))</f>
        <v>32</v>
      </c>
      <c r="C43">
        <v>20</v>
      </c>
      <c r="D43" s="22">
        <v>20</v>
      </c>
      <c r="E43" t="str">
        <f>IF(AND(D43&gt;=18,D43&lt;=25),"18-25",IF(AND(D43&gt;=26,D43&lt;=50),"26-50",IF(AND(D43&gt;=51,D43&lt;=75),"51-75",IF(D43&gt;=76,"76- +","missing bucket"))))</f>
        <v>18-25</v>
      </c>
      <c r="F43" t="s">
        <v>15</v>
      </c>
      <c r="G43" t="s">
        <v>26</v>
      </c>
      <c r="H43" t="s">
        <v>14</v>
      </c>
    </row>
    <row r="44" spans="1:8" x14ac:dyDescent="0.2">
      <c r="A44" t="s">
        <v>320</v>
      </c>
      <c r="B44">
        <f>_xlfn.NUMBERVALUE(LEFT(A44,2))</f>
        <v>32</v>
      </c>
      <c r="C44">
        <v>20</v>
      </c>
      <c r="D44" s="22">
        <v>20</v>
      </c>
      <c r="E44" t="str">
        <f>IF(AND(D44&gt;=18,D44&lt;=25),"18-25",IF(AND(D44&gt;=26,D44&lt;=50),"26-50",IF(AND(D44&gt;=51,D44&lt;=75),"51-75",IF(D44&gt;=76,"76- +","missing bucket"))))</f>
        <v>18-25</v>
      </c>
      <c r="F44" t="s">
        <v>7</v>
      </c>
      <c r="G44" t="s">
        <v>26</v>
      </c>
      <c r="H44" t="s">
        <v>14</v>
      </c>
    </row>
    <row r="45" spans="1:8" x14ac:dyDescent="0.2">
      <c r="A45" t="s">
        <v>321</v>
      </c>
      <c r="B45">
        <f>_xlfn.NUMBERVALUE(LEFT(A45,2))</f>
        <v>32</v>
      </c>
      <c r="C45">
        <v>20</v>
      </c>
      <c r="D45" s="22">
        <v>20</v>
      </c>
      <c r="E45" t="str">
        <f>IF(AND(D45&gt;=18,D45&lt;=25),"18-25",IF(AND(D45&gt;=26,D45&lt;=50),"26-50",IF(AND(D45&gt;=51,D45&lt;=75),"51-75",IF(D45&gt;=76,"76- +","missing bucket"))))</f>
        <v>18-25</v>
      </c>
      <c r="F45" t="s">
        <v>18</v>
      </c>
      <c r="G45" t="s">
        <v>25</v>
      </c>
      <c r="H45" t="s">
        <v>14</v>
      </c>
    </row>
    <row r="46" spans="1:8" x14ac:dyDescent="0.2">
      <c r="A46" t="s">
        <v>322</v>
      </c>
      <c r="B46">
        <f>_xlfn.NUMBERVALUE(LEFT(A46,2))</f>
        <v>32</v>
      </c>
      <c r="C46">
        <v>20</v>
      </c>
      <c r="D46" s="22">
        <v>20</v>
      </c>
      <c r="E46" t="str">
        <f>IF(AND(D46&gt;=18,D46&lt;=25),"18-25",IF(AND(D46&gt;=26,D46&lt;=50),"26-50",IF(AND(D46&gt;=51,D46&lt;=75),"51-75",IF(D46&gt;=76,"76- +","missing bucket"))))</f>
        <v>18-25</v>
      </c>
      <c r="F46" t="s">
        <v>17</v>
      </c>
      <c r="G46" t="s">
        <v>25</v>
      </c>
      <c r="H46" t="s">
        <v>13</v>
      </c>
    </row>
    <row r="47" spans="1:8" x14ac:dyDescent="0.2">
      <c r="A47" t="s">
        <v>323</v>
      </c>
      <c r="B47">
        <f>_xlfn.NUMBERVALUE(LEFT(A47,2))</f>
        <v>32</v>
      </c>
      <c r="C47">
        <v>20</v>
      </c>
      <c r="D47" s="22">
        <v>20</v>
      </c>
      <c r="E47" t="str">
        <f>IF(AND(D47&gt;=18,D47&lt;=25),"18-25",IF(AND(D47&gt;=26,D47&lt;=50),"26-50",IF(AND(D47&gt;=51,D47&lt;=75),"51-75",IF(D47&gt;=76,"76- +","missing bucket"))))</f>
        <v>18-25</v>
      </c>
      <c r="F47" t="s">
        <v>17</v>
      </c>
      <c r="G47" t="s">
        <v>25</v>
      </c>
      <c r="H47" t="s">
        <v>14</v>
      </c>
    </row>
    <row r="48" spans="1:8" x14ac:dyDescent="0.2">
      <c r="A48" t="s">
        <v>324</v>
      </c>
      <c r="B48">
        <f>_xlfn.NUMBERVALUE(LEFT(A48,2))</f>
        <v>32</v>
      </c>
      <c r="C48">
        <v>20</v>
      </c>
      <c r="D48" s="22">
        <v>20</v>
      </c>
      <c r="E48" t="str">
        <f>IF(AND(D48&gt;=18,D48&lt;=25),"18-25",IF(AND(D48&gt;=26,D48&lt;=50),"26-50",IF(AND(D48&gt;=51,D48&lt;=75),"51-75",IF(D48&gt;=76,"76- +","missing bucket"))))</f>
        <v>18-25</v>
      </c>
      <c r="F48" t="s">
        <v>17</v>
      </c>
      <c r="G48" t="s">
        <v>25</v>
      </c>
      <c r="H48" t="s">
        <v>13</v>
      </c>
    </row>
    <row r="49" spans="1:8" x14ac:dyDescent="0.2">
      <c r="A49" t="s">
        <v>325</v>
      </c>
      <c r="B49">
        <f>_xlfn.NUMBERVALUE(LEFT(A49,2))</f>
        <v>32</v>
      </c>
      <c r="C49">
        <v>20</v>
      </c>
      <c r="D49" s="22">
        <v>20</v>
      </c>
      <c r="E49" t="str">
        <f>IF(AND(D49&gt;=18,D49&lt;=25),"18-25",IF(AND(D49&gt;=26,D49&lt;=50),"26-50",IF(AND(D49&gt;=51,D49&lt;=75),"51-75",IF(D49&gt;=76,"76- +","missing bucket"))))</f>
        <v>18-25</v>
      </c>
      <c r="F49" t="s">
        <v>17</v>
      </c>
      <c r="G49" t="s">
        <v>25</v>
      </c>
      <c r="H49" t="s">
        <v>13</v>
      </c>
    </row>
    <row r="50" spans="1:8" x14ac:dyDescent="0.2">
      <c r="A50" t="s">
        <v>326</v>
      </c>
      <c r="B50">
        <f>_xlfn.NUMBERVALUE(LEFT(A50,2))</f>
        <v>32</v>
      </c>
      <c r="C50">
        <v>20</v>
      </c>
      <c r="D50" s="22">
        <v>20</v>
      </c>
      <c r="E50" t="str">
        <f>IF(AND(D50&gt;=18,D50&lt;=25),"18-25",IF(AND(D50&gt;=26,D50&lt;=50),"26-50",IF(AND(D50&gt;=51,D50&lt;=75),"51-75",IF(D50&gt;=76,"76- +","missing bucket"))))</f>
        <v>18-25</v>
      </c>
      <c r="F50" t="s">
        <v>17</v>
      </c>
      <c r="G50" t="s">
        <v>25</v>
      </c>
      <c r="H50" t="s">
        <v>13</v>
      </c>
    </row>
    <row r="51" spans="1:8" x14ac:dyDescent="0.2">
      <c r="A51" t="s">
        <v>327</v>
      </c>
      <c r="B51">
        <f>_xlfn.NUMBERVALUE(LEFT(A51,2))</f>
        <v>32</v>
      </c>
      <c r="C51">
        <v>20</v>
      </c>
      <c r="D51" s="22">
        <v>20</v>
      </c>
      <c r="E51" t="str">
        <f>IF(AND(D51&gt;=18,D51&lt;=25),"18-25",IF(AND(D51&gt;=26,D51&lt;=50),"26-50",IF(AND(D51&gt;=51,D51&lt;=75),"51-75",IF(D51&gt;=76,"76- +","missing bucket"))))</f>
        <v>18-25</v>
      </c>
      <c r="F51" t="s">
        <v>17</v>
      </c>
      <c r="G51" t="s">
        <v>25</v>
      </c>
      <c r="H51" t="s">
        <v>13</v>
      </c>
    </row>
    <row r="52" spans="1:8" x14ac:dyDescent="0.2">
      <c r="A52" t="s">
        <v>328</v>
      </c>
      <c r="B52">
        <f>_xlfn.NUMBERVALUE(LEFT(A52,2))</f>
        <v>32</v>
      </c>
      <c r="C52">
        <v>20</v>
      </c>
      <c r="D52" s="22">
        <v>20</v>
      </c>
      <c r="E52" t="str">
        <f>IF(AND(D52&gt;=18,D52&lt;=25),"18-25",IF(AND(D52&gt;=26,D52&lt;=50),"26-50",IF(AND(D52&gt;=51,D52&lt;=75),"51-75",IF(D52&gt;=76,"76- +","missing bucket"))))</f>
        <v>18-25</v>
      </c>
      <c r="F52" t="s">
        <v>15</v>
      </c>
      <c r="G52" t="s">
        <v>26</v>
      </c>
      <c r="H52" t="s">
        <v>13</v>
      </c>
    </row>
    <row r="53" spans="1:8" x14ac:dyDescent="0.2">
      <c r="A53" t="s">
        <v>329</v>
      </c>
      <c r="B53">
        <f>_xlfn.NUMBERVALUE(LEFT(A53,2))</f>
        <v>32</v>
      </c>
      <c r="C53">
        <v>20</v>
      </c>
      <c r="D53" s="22">
        <v>20</v>
      </c>
      <c r="E53" t="str">
        <f>IF(AND(D53&gt;=18,D53&lt;=25),"18-25",IF(AND(D53&gt;=26,D53&lt;=50),"26-50",IF(AND(D53&gt;=51,D53&lt;=75),"51-75",IF(D53&gt;=76,"76- +","missing bucket"))))</f>
        <v>18-25</v>
      </c>
      <c r="F53" t="s">
        <v>22</v>
      </c>
      <c r="G53" t="s">
        <v>25</v>
      </c>
      <c r="H53" t="s">
        <v>13</v>
      </c>
    </row>
    <row r="54" spans="1:8" x14ac:dyDescent="0.2">
      <c r="A54" t="s">
        <v>612</v>
      </c>
      <c r="B54">
        <f>_xlfn.NUMBERVALUE(LEFT(A54,2))</f>
        <v>41</v>
      </c>
      <c r="C54">
        <v>20</v>
      </c>
      <c r="D54" s="22">
        <v>20</v>
      </c>
      <c r="E54" t="str">
        <f>IF(AND(D54&gt;=18,D54&lt;=25),"18-25",IF(AND(D54&gt;=26,D54&lt;=50),"26-50",IF(AND(D54&gt;=51,D54&lt;=75),"51-75",IF(D54&gt;=76,"76- +","missing bucket"))))</f>
        <v>18-25</v>
      </c>
      <c r="F54" t="s">
        <v>17</v>
      </c>
      <c r="G54" t="s">
        <v>25</v>
      </c>
      <c r="H54" t="s">
        <v>14</v>
      </c>
    </row>
    <row r="55" spans="1:8" x14ac:dyDescent="0.2">
      <c r="A55" t="s">
        <v>613</v>
      </c>
      <c r="B55">
        <f>_xlfn.NUMBERVALUE(LEFT(A55,2))</f>
        <v>41</v>
      </c>
      <c r="C55">
        <v>20</v>
      </c>
      <c r="D55" s="22">
        <v>20</v>
      </c>
      <c r="E55" t="str">
        <f>IF(AND(D55&gt;=18,D55&lt;=25),"18-25",IF(AND(D55&gt;=26,D55&lt;=50),"26-50",IF(AND(D55&gt;=51,D55&lt;=75),"51-75",IF(D55&gt;=76,"76- +","missing bucket"))))</f>
        <v>18-25</v>
      </c>
      <c r="F55" t="s">
        <v>17</v>
      </c>
      <c r="G55" t="s">
        <v>25</v>
      </c>
      <c r="H55" t="s">
        <v>14</v>
      </c>
    </row>
    <row r="56" spans="1:8" x14ac:dyDescent="0.2">
      <c r="A56" t="s">
        <v>614</v>
      </c>
      <c r="B56">
        <f>_xlfn.NUMBERVALUE(LEFT(A56,2))</f>
        <v>41</v>
      </c>
      <c r="C56">
        <v>20</v>
      </c>
      <c r="D56" s="22">
        <v>20</v>
      </c>
      <c r="E56" t="str">
        <f>IF(AND(D56&gt;=18,D56&lt;=25),"18-25",IF(AND(D56&gt;=26,D56&lt;=50),"26-50",IF(AND(D56&gt;=51,D56&lt;=75),"51-75",IF(D56&gt;=76,"76- +","missing bucket"))))</f>
        <v>18-25</v>
      </c>
      <c r="F56" t="s">
        <v>17</v>
      </c>
      <c r="G56" t="s">
        <v>25</v>
      </c>
      <c r="H56" t="s">
        <v>14</v>
      </c>
    </row>
    <row r="57" spans="1:8" x14ac:dyDescent="0.2">
      <c r="A57" t="s">
        <v>615</v>
      </c>
      <c r="B57">
        <f>_xlfn.NUMBERVALUE(LEFT(A57,2))</f>
        <v>41</v>
      </c>
      <c r="C57">
        <v>20</v>
      </c>
      <c r="D57" s="22">
        <v>20</v>
      </c>
      <c r="E57" t="str">
        <f>IF(AND(D57&gt;=18,D57&lt;=25),"18-25",IF(AND(D57&gt;=26,D57&lt;=50),"26-50",IF(AND(D57&gt;=51,D57&lt;=75),"51-75",IF(D57&gt;=76,"76- +","missing bucket"))))</f>
        <v>18-25</v>
      </c>
      <c r="F57" t="s">
        <v>17</v>
      </c>
      <c r="G57" t="s">
        <v>26</v>
      </c>
      <c r="H57" t="s">
        <v>14</v>
      </c>
    </row>
    <row r="58" spans="1:8" x14ac:dyDescent="0.2">
      <c r="A58" t="s">
        <v>616</v>
      </c>
      <c r="B58">
        <f>_xlfn.NUMBERVALUE(LEFT(A58,2))</f>
        <v>41</v>
      </c>
      <c r="C58">
        <v>20</v>
      </c>
      <c r="D58" s="22">
        <v>20</v>
      </c>
      <c r="E58" t="str">
        <f>IF(AND(D58&gt;=18,D58&lt;=25),"18-25",IF(AND(D58&gt;=26,D58&lt;=50),"26-50",IF(AND(D58&gt;=51,D58&lt;=75),"51-75",IF(D58&gt;=76,"76- +","missing bucket"))))</f>
        <v>18-25</v>
      </c>
      <c r="F58" t="s">
        <v>17</v>
      </c>
      <c r="G58" t="s">
        <v>25</v>
      </c>
      <c r="H58" t="s">
        <v>14</v>
      </c>
    </row>
    <row r="59" spans="1:8" x14ac:dyDescent="0.2">
      <c r="A59" t="s">
        <v>617</v>
      </c>
      <c r="B59">
        <f>_xlfn.NUMBERVALUE(LEFT(A59,2))</f>
        <v>41</v>
      </c>
      <c r="C59">
        <v>20</v>
      </c>
      <c r="D59" s="22">
        <v>20</v>
      </c>
      <c r="E59" t="str">
        <f>IF(AND(D59&gt;=18,D59&lt;=25),"18-25",IF(AND(D59&gt;=26,D59&lt;=50),"26-50",IF(AND(D59&gt;=51,D59&lt;=75),"51-75",IF(D59&gt;=76,"76- +","missing bucket"))))</f>
        <v>18-25</v>
      </c>
      <c r="F59" t="s">
        <v>18</v>
      </c>
      <c r="G59" t="s">
        <v>26</v>
      </c>
      <c r="H59" t="s">
        <v>13</v>
      </c>
    </row>
    <row r="60" spans="1:8" x14ac:dyDescent="0.2">
      <c r="A60" t="s">
        <v>34</v>
      </c>
      <c r="B60">
        <f>_xlfn.NUMBERVALUE(LEFT(A60,2))</f>
        <v>14</v>
      </c>
      <c r="C60">
        <v>21</v>
      </c>
      <c r="D60" s="22">
        <v>21</v>
      </c>
      <c r="E60" t="str">
        <f>IF(AND(D60&gt;=18,D60&lt;=25),"18-25",IF(AND(D60&gt;=26,D60&lt;=50),"26-50",IF(AND(D60&gt;=51,D60&lt;=75),"51-75",IF(D60&gt;=76,"76- +","missing bucket"))))</f>
        <v>18-25</v>
      </c>
      <c r="F60" t="s">
        <v>22</v>
      </c>
      <c r="G60" t="s">
        <v>26</v>
      </c>
      <c r="H60" t="s">
        <v>14</v>
      </c>
    </row>
    <row r="61" spans="1:8" x14ac:dyDescent="0.2">
      <c r="A61" t="s">
        <v>35</v>
      </c>
      <c r="B61">
        <f>_xlfn.NUMBERVALUE(LEFT(A61,2))</f>
        <v>14</v>
      </c>
      <c r="C61">
        <v>21</v>
      </c>
      <c r="D61" s="22">
        <v>21</v>
      </c>
      <c r="E61" t="str">
        <f>IF(AND(D61&gt;=18,D61&lt;=25),"18-25",IF(AND(D61&gt;=26,D61&lt;=50),"26-50",IF(AND(D61&gt;=51,D61&lt;=75),"51-75",IF(D61&gt;=76,"76- +","missing bucket"))))</f>
        <v>18-25</v>
      </c>
      <c r="F61" t="s">
        <v>18</v>
      </c>
      <c r="G61" t="s">
        <v>26</v>
      </c>
      <c r="H61" t="s">
        <v>13</v>
      </c>
    </row>
    <row r="62" spans="1:8" x14ac:dyDescent="0.2">
      <c r="A62" t="s">
        <v>330</v>
      </c>
      <c r="B62">
        <f>_xlfn.NUMBERVALUE(LEFT(A62,2))</f>
        <v>32</v>
      </c>
      <c r="C62">
        <v>21</v>
      </c>
      <c r="D62" s="22">
        <v>21</v>
      </c>
      <c r="E62" t="str">
        <f>IF(AND(D62&gt;=18,D62&lt;=25),"18-25",IF(AND(D62&gt;=26,D62&lt;=50),"26-50",IF(AND(D62&gt;=51,D62&lt;=75),"51-75",IF(D62&gt;=76,"76- +","missing bucket"))))</f>
        <v>18-25</v>
      </c>
      <c r="F62" t="s">
        <v>18</v>
      </c>
      <c r="G62" t="s">
        <v>26</v>
      </c>
      <c r="H62" t="s">
        <v>13</v>
      </c>
    </row>
    <row r="63" spans="1:8" x14ac:dyDescent="0.2">
      <c r="A63" t="s">
        <v>331</v>
      </c>
      <c r="B63">
        <f>_xlfn.NUMBERVALUE(LEFT(A63,2))</f>
        <v>32</v>
      </c>
      <c r="C63">
        <v>21</v>
      </c>
      <c r="D63" s="22">
        <v>21</v>
      </c>
      <c r="E63" t="str">
        <f>IF(AND(D63&gt;=18,D63&lt;=25),"18-25",IF(AND(D63&gt;=26,D63&lt;=50),"26-50",IF(AND(D63&gt;=51,D63&lt;=75),"51-75",IF(D63&gt;=76,"76- +","missing bucket"))))</f>
        <v>18-25</v>
      </c>
      <c r="F63" t="s">
        <v>22</v>
      </c>
      <c r="G63" t="s">
        <v>26</v>
      </c>
      <c r="H63" t="s">
        <v>13</v>
      </c>
    </row>
    <row r="64" spans="1:8" x14ac:dyDescent="0.2">
      <c r="A64" t="s">
        <v>332</v>
      </c>
      <c r="B64">
        <f>_xlfn.NUMBERVALUE(LEFT(A64,2))</f>
        <v>32</v>
      </c>
      <c r="C64">
        <v>21</v>
      </c>
      <c r="D64" s="22">
        <v>21</v>
      </c>
      <c r="E64" t="str">
        <f>IF(AND(D64&gt;=18,D64&lt;=25),"18-25",IF(AND(D64&gt;=26,D64&lt;=50),"26-50",IF(AND(D64&gt;=51,D64&lt;=75),"51-75",IF(D64&gt;=76,"76- +","missing bucket"))))</f>
        <v>18-25</v>
      </c>
      <c r="F64" t="s">
        <v>17</v>
      </c>
      <c r="G64" t="s">
        <v>25</v>
      </c>
      <c r="H64" t="s">
        <v>13</v>
      </c>
    </row>
    <row r="65" spans="1:8" x14ac:dyDescent="0.2">
      <c r="A65" t="s">
        <v>333</v>
      </c>
      <c r="B65">
        <f>_xlfn.NUMBERVALUE(LEFT(A65,2))</f>
        <v>32</v>
      </c>
      <c r="C65">
        <v>21</v>
      </c>
      <c r="D65" s="22">
        <v>21</v>
      </c>
      <c r="E65" t="str">
        <f>IF(AND(D65&gt;=18,D65&lt;=25),"18-25",IF(AND(D65&gt;=26,D65&lt;=50),"26-50",IF(AND(D65&gt;=51,D65&lt;=75),"51-75",IF(D65&gt;=76,"76- +","missing bucket"))))</f>
        <v>18-25</v>
      </c>
      <c r="F65" t="s">
        <v>17</v>
      </c>
      <c r="G65" t="s">
        <v>25</v>
      </c>
      <c r="H65" t="s">
        <v>13</v>
      </c>
    </row>
    <row r="66" spans="1:8" x14ac:dyDescent="0.2">
      <c r="A66" t="s">
        <v>334</v>
      </c>
      <c r="B66">
        <f>_xlfn.NUMBERVALUE(LEFT(A66,2))</f>
        <v>32</v>
      </c>
      <c r="C66">
        <v>21</v>
      </c>
      <c r="D66" s="22">
        <v>21</v>
      </c>
      <c r="E66" t="str">
        <f>IF(AND(D66&gt;=18,D66&lt;=25),"18-25",IF(AND(D66&gt;=26,D66&lt;=50),"26-50",IF(AND(D66&gt;=51,D66&lt;=75),"51-75",IF(D66&gt;=76,"76- +","missing bucket"))))</f>
        <v>18-25</v>
      </c>
      <c r="F66" t="s">
        <v>17</v>
      </c>
      <c r="G66" t="s">
        <v>26</v>
      </c>
      <c r="H66" t="s">
        <v>14</v>
      </c>
    </row>
    <row r="67" spans="1:8" x14ac:dyDescent="0.2">
      <c r="A67" t="s">
        <v>335</v>
      </c>
      <c r="B67">
        <f>_xlfn.NUMBERVALUE(LEFT(A67,2))</f>
        <v>32</v>
      </c>
      <c r="C67">
        <v>21</v>
      </c>
      <c r="D67" s="22">
        <v>21</v>
      </c>
      <c r="E67" t="str">
        <f>IF(AND(D67&gt;=18,D67&lt;=25),"18-25",IF(AND(D67&gt;=26,D67&lt;=50),"26-50",IF(AND(D67&gt;=51,D67&lt;=75),"51-75",IF(D67&gt;=76,"76- +","missing bucket"))))</f>
        <v>18-25</v>
      </c>
      <c r="F67" t="s">
        <v>17</v>
      </c>
      <c r="G67" t="s">
        <v>25</v>
      </c>
      <c r="H67" t="s">
        <v>14</v>
      </c>
    </row>
    <row r="68" spans="1:8" x14ac:dyDescent="0.2">
      <c r="A68" t="s">
        <v>336</v>
      </c>
      <c r="B68">
        <f>_xlfn.NUMBERVALUE(LEFT(A68,2))</f>
        <v>32</v>
      </c>
      <c r="C68">
        <v>21</v>
      </c>
      <c r="D68" s="22">
        <v>21</v>
      </c>
      <c r="E68" t="str">
        <f>IF(AND(D68&gt;=18,D68&lt;=25),"18-25",IF(AND(D68&gt;=26,D68&lt;=50),"26-50",IF(AND(D68&gt;=51,D68&lt;=75),"51-75",IF(D68&gt;=76,"76- +","missing bucket"))))</f>
        <v>18-25</v>
      </c>
      <c r="F68" t="s">
        <v>17</v>
      </c>
      <c r="G68" t="s">
        <v>25</v>
      </c>
      <c r="H68" t="s">
        <v>14</v>
      </c>
    </row>
    <row r="69" spans="1:8" x14ac:dyDescent="0.2">
      <c r="A69" t="s">
        <v>337</v>
      </c>
      <c r="B69">
        <f>_xlfn.NUMBERVALUE(LEFT(A69,2))</f>
        <v>32</v>
      </c>
      <c r="C69">
        <v>21</v>
      </c>
      <c r="D69" s="22">
        <v>21</v>
      </c>
      <c r="E69" t="str">
        <f>IF(AND(D69&gt;=18,D69&lt;=25),"18-25",IF(AND(D69&gt;=26,D69&lt;=50),"26-50",IF(AND(D69&gt;=51,D69&lt;=75),"51-75",IF(D69&gt;=76,"76- +","missing bucket"))))</f>
        <v>18-25</v>
      </c>
      <c r="F69" t="s">
        <v>17</v>
      </c>
      <c r="G69" t="s">
        <v>25</v>
      </c>
      <c r="H69" t="s">
        <v>14</v>
      </c>
    </row>
    <row r="70" spans="1:8" x14ac:dyDescent="0.2">
      <c r="A70" t="s">
        <v>618</v>
      </c>
      <c r="B70">
        <f>_xlfn.NUMBERVALUE(LEFT(A70,2))</f>
        <v>41</v>
      </c>
      <c r="C70">
        <v>21</v>
      </c>
      <c r="D70" s="22">
        <v>21</v>
      </c>
      <c r="E70" t="str">
        <f>IF(AND(D70&gt;=18,D70&lt;=25),"18-25",IF(AND(D70&gt;=26,D70&lt;=50),"26-50",IF(AND(D70&gt;=51,D70&lt;=75),"51-75",IF(D70&gt;=76,"76- +","missing bucket"))))</f>
        <v>18-25</v>
      </c>
      <c r="F70" t="s">
        <v>17</v>
      </c>
      <c r="G70" t="s">
        <v>26</v>
      </c>
      <c r="H70" t="s">
        <v>14</v>
      </c>
    </row>
    <row r="71" spans="1:8" x14ac:dyDescent="0.2">
      <c r="A71" t="s">
        <v>619</v>
      </c>
      <c r="B71">
        <f>_xlfn.NUMBERVALUE(LEFT(A71,2))</f>
        <v>41</v>
      </c>
      <c r="C71">
        <v>21</v>
      </c>
      <c r="D71" s="22">
        <v>21</v>
      </c>
      <c r="E71" t="str">
        <f>IF(AND(D71&gt;=18,D71&lt;=25),"18-25",IF(AND(D71&gt;=26,D71&lt;=50),"26-50",IF(AND(D71&gt;=51,D71&lt;=75),"51-75",IF(D71&gt;=76,"76- +","missing bucket"))))</f>
        <v>18-25</v>
      </c>
      <c r="F71" t="s">
        <v>17</v>
      </c>
      <c r="G71" t="s">
        <v>25</v>
      </c>
      <c r="H71" t="s">
        <v>14</v>
      </c>
    </row>
    <row r="72" spans="1:8" x14ac:dyDescent="0.2">
      <c r="A72" t="s">
        <v>620</v>
      </c>
      <c r="B72">
        <f>_xlfn.NUMBERVALUE(LEFT(A72,2))</f>
        <v>41</v>
      </c>
      <c r="C72">
        <v>21</v>
      </c>
      <c r="D72" s="22">
        <v>21</v>
      </c>
      <c r="E72" t="str">
        <f>IF(AND(D72&gt;=18,D72&lt;=25),"18-25",IF(AND(D72&gt;=26,D72&lt;=50),"26-50",IF(AND(D72&gt;=51,D72&lt;=75),"51-75",IF(D72&gt;=76,"76- +","missing bucket"))))</f>
        <v>18-25</v>
      </c>
      <c r="F72" t="s">
        <v>17</v>
      </c>
      <c r="G72" t="s">
        <v>26</v>
      </c>
      <c r="H72" t="s">
        <v>13</v>
      </c>
    </row>
    <row r="73" spans="1:8" x14ac:dyDescent="0.2">
      <c r="A73" t="s">
        <v>621</v>
      </c>
      <c r="B73">
        <f>_xlfn.NUMBERVALUE(LEFT(A73,2))</f>
        <v>41</v>
      </c>
      <c r="C73">
        <v>21</v>
      </c>
      <c r="D73" s="22">
        <v>21</v>
      </c>
      <c r="E73" t="str">
        <f>IF(AND(D73&gt;=18,D73&lt;=25),"18-25",IF(AND(D73&gt;=26,D73&lt;=50),"26-50",IF(AND(D73&gt;=51,D73&lt;=75),"51-75",IF(D73&gt;=76,"76- +","missing bucket"))))</f>
        <v>18-25</v>
      </c>
      <c r="F73" t="s">
        <v>23</v>
      </c>
      <c r="G73" t="s">
        <v>26</v>
      </c>
      <c r="H73" t="s">
        <v>14</v>
      </c>
    </row>
    <row r="74" spans="1:8" x14ac:dyDescent="0.2">
      <c r="A74" t="s">
        <v>622</v>
      </c>
      <c r="B74">
        <f>_xlfn.NUMBERVALUE(LEFT(A74,2))</f>
        <v>41</v>
      </c>
      <c r="C74">
        <v>21</v>
      </c>
      <c r="D74" s="22">
        <v>21</v>
      </c>
      <c r="E74" t="str">
        <f>IF(AND(D74&gt;=18,D74&lt;=25),"18-25",IF(AND(D74&gt;=26,D74&lt;=50),"26-50",IF(AND(D74&gt;=51,D74&lt;=75),"51-75",IF(D74&gt;=76,"76- +","missing bucket"))))</f>
        <v>18-25</v>
      </c>
      <c r="F74" t="s">
        <v>17</v>
      </c>
      <c r="G74" t="s">
        <v>25</v>
      </c>
      <c r="H74" t="s">
        <v>13</v>
      </c>
    </row>
    <row r="75" spans="1:8" x14ac:dyDescent="0.2">
      <c r="A75" t="s">
        <v>623</v>
      </c>
      <c r="B75">
        <f>_xlfn.NUMBERVALUE(LEFT(A75,2))</f>
        <v>41</v>
      </c>
      <c r="C75">
        <v>21</v>
      </c>
      <c r="D75" s="22">
        <v>21</v>
      </c>
      <c r="E75" t="str">
        <f>IF(AND(D75&gt;=18,D75&lt;=25),"18-25",IF(AND(D75&gt;=26,D75&lt;=50),"26-50",IF(AND(D75&gt;=51,D75&lt;=75),"51-75",IF(D75&gt;=76,"76- +","missing bucket"))))</f>
        <v>18-25</v>
      </c>
      <c r="F75" t="s">
        <v>17</v>
      </c>
      <c r="G75" t="s">
        <v>25</v>
      </c>
      <c r="H75" t="s">
        <v>14</v>
      </c>
    </row>
    <row r="76" spans="1:8" x14ac:dyDescent="0.2">
      <c r="A76" t="s">
        <v>624</v>
      </c>
      <c r="B76">
        <f>_xlfn.NUMBERVALUE(LEFT(A76,2))</f>
        <v>41</v>
      </c>
      <c r="C76">
        <v>21</v>
      </c>
      <c r="D76" s="22">
        <v>21</v>
      </c>
      <c r="E76" t="str">
        <f>IF(AND(D76&gt;=18,D76&lt;=25),"18-25",IF(AND(D76&gt;=26,D76&lt;=50),"26-50",IF(AND(D76&gt;=51,D76&lt;=75),"51-75",IF(D76&gt;=76,"76- +","missing bucket"))))</f>
        <v>18-25</v>
      </c>
      <c r="F76" t="s">
        <v>18</v>
      </c>
      <c r="G76" t="s">
        <v>25</v>
      </c>
      <c r="H76" t="s">
        <v>13</v>
      </c>
    </row>
    <row r="77" spans="1:8" x14ac:dyDescent="0.2">
      <c r="A77" t="s">
        <v>625</v>
      </c>
      <c r="B77">
        <f>_xlfn.NUMBERVALUE(LEFT(A77,2))</f>
        <v>41</v>
      </c>
      <c r="C77">
        <v>21</v>
      </c>
      <c r="D77" s="22">
        <v>21</v>
      </c>
      <c r="E77" t="str">
        <f>IF(AND(D77&gt;=18,D77&lt;=25),"18-25",IF(AND(D77&gt;=26,D77&lt;=50),"26-50",IF(AND(D77&gt;=51,D77&lt;=75),"51-75",IF(D77&gt;=76,"76- +","missing bucket"))))</f>
        <v>18-25</v>
      </c>
      <c r="F77" t="s">
        <v>18</v>
      </c>
      <c r="G77" t="s">
        <v>25</v>
      </c>
      <c r="H77" t="s">
        <v>13</v>
      </c>
    </row>
    <row r="78" spans="1:8" x14ac:dyDescent="0.2">
      <c r="A78" t="s">
        <v>626</v>
      </c>
      <c r="B78">
        <f>_xlfn.NUMBERVALUE(LEFT(A78,2))</f>
        <v>41</v>
      </c>
      <c r="C78">
        <v>21</v>
      </c>
      <c r="D78" s="22">
        <v>21</v>
      </c>
      <c r="E78" t="str">
        <f>IF(AND(D78&gt;=18,D78&lt;=25),"18-25",IF(AND(D78&gt;=26,D78&lt;=50),"26-50",IF(AND(D78&gt;=51,D78&lt;=75),"51-75",IF(D78&gt;=76,"76- +","missing bucket"))))</f>
        <v>18-25</v>
      </c>
      <c r="F78" t="s">
        <v>17</v>
      </c>
      <c r="G78" t="s">
        <v>25</v>
      </c>
      <c r="H78" t="s">
        <v>13</v>
      </c>
    </row>
    <row r="79" spans="1:8" x14ac:dyDescent="0.2">
      <c r="A79" t="s">
        <v>627</v>
      </c>
      <c r="B79">
        <f>_xlfn.NUMBERVALUE(LEFT(A79,2))</f>
        <v>41</v>
      </c>
      <c r="C79">
        <v>21</v>
      </c>
      <c r="D79" s="22">
        <v>21</v>
      </c>
      <c r="E79" t="str">
        <f>IF(AND(D79&gt;=18,D79&lt;=25),"18-25",IF(AND(D79&gt;=26,D79&lt;=50),"26-50",IF(AND(D79&gt;=51,D79&lt;=75),"51-75",IF(D79&gt;=76,"76- +","missing bucket"))))</f>
        <v>18-25</v>
      </c>
      <c r="F79" t="s">
        <v>21</v>
      </c>
      <c r="G79" t="s">
        <v>26</v>
      </c>
      <c r="H79" t="s">
        <v>13</v>
      </c>
    </row>
    <row r="80" spans="1:8" x14ac:dyDescent="0.2">
      <c r="A80" t="s">
        <v>628</v>
      </c>
      <c r="B80">
        <f>_xlfn.NUMBERVALUE(LEFT(A80,2))</f>
        <v>41</v>
      </c>
      <c r="C80">
        <v>21</v>
      </c>
      <c r="D80" s="22">
        <v>21</v>
      </c>
      <c r="E80" t="str">
        <f>IF(AND(D80&gt;=18,D80&lt;=25),"18-25",IF(AND(D80&gt;=26,D80&lt;=50),"26-50",IF(AND(D80&gt;=51,D80&lt;=75),"51-75",IF(D80&gt;=76,"76- +","missing bucket"))))</f>
        <v>18-25</v>
      </c>
      <c r="F80" t="s">
        <v>18</v>
      </c>
      <c r="G80" t="s">
        <v>25</v>
      </c>
      <c r="H80" t="s">
        <v>13</v>
      </c>
    </row>
    <row r="81" spans="1:8" x14ac:dyDescent="0.2">
      <c r="A81" t="s">
        <v>629</v>
      </c>
      <c r="B81">
        <f>_xlfn.NUMBERVALUE(LEFT(A81,2))</f>
        <v>41</v>
      </c>
      <c r="C81">
        <v>21</v>
      </c>
      <c r="D81" s="22">
        <v>21</v>
      </c>
      <c r="E81" t="str">
        <f>IF(AND(D81&gt;=18,D81&lt;=25),"18-25",IF(AND(D81&gt;=26,D81&lt;=50),"26-50",IF(AND(D81&gt;=51,D81&lt;=75),"51-75",IF(D81&gt;=76,"76- +","missing bucket"))))</f>
        <v>18-25</v>
      </c>
      <c r="F81" t="s">
        <v>17</v>
      </c>
      <c r="G81" t="s">
        <v>26</v>
      </c>
      <c r="H81" t="s">
        <v>14</v>
      </c>
    </row>
    <row r="82" spans="1:8" x14ac:dyDescent="0.2">
      <c r="A82" t="s">
        <v>36</v>
      </c>
      <c r="B82">
        <f>_xlfn.NUMBERVALUE(LEFT(A82,2))</f>
        <v>14</v>
      </c>
      <c r="C82">
        <v>22</v>
      </c>
      <c r="D82" s="22">
        <v>22</v>
      </c>
      <c r="E82" t="str">
        <f>IF(AND(D82&gt;=18,D82&lt;=25),"18-25",IF(AND(D82&gt;=26,D82&lt;=50),"26-50",IF(AND(D82&gt;=51,D82&lt;=75),"51-75",IF(D82&gt;=76,"76- +","missing bucket"))))</f>
        <v>18-25</v>
      </c>
      <c r="F82" t="s">
        <v>17</v>
      </c>
      <c r="G82" t="s">
        <v>23</v>
      </c>
      <c r="H82" t="s">
        <v>14</v>
      </c>
    </row>
    <row r="83" spans="1:8" x14ac:dyDescent="0.2">
      <c r="A83" t="s">
        <v>37</v>
      </c>
      <c r="B83">
        <f>_xlfn.NUMBERVALUE(LEFT(A83,2))</f>
        <v>14</v>
      </c>
      <c r="C83">
        <v>22</v>
      </c>
      <c r="D83" s="22">
        <v>22</v>
      </c>
      <c r="E83" t="str">
        <f>IF(AND(D83&gt;=18,D83&lt;=25),"18-25",IF(AND(D83&gt;=26,D83&lt;=50),"26-50",IF(AND(D83&gt;=51,D83&lt;=75),"51-75",IF(D83&gt;=76,"76- +","missing bucket"))))</f>
        <v>18-25</v>
      </c>
      <c r="F83" t="s">
        <v>23</v>
      </c>
      <c r="G83" t="s">
        <v>23</v>
      </c>
      <c r="H83" t="s">
        <v>14</v>
      </c>
    </row>
    <row r="84" spans="1:8" x14ac:dyDescent="0.2">
      <c r="A84" t="s">
        <v>338</v>
      </c>
      <c r="B84">
        <f>_xlfn.NUMBERVALUE(LEFT(A84,2))</f>
        <v>32</v>
      </c>
      <c r="C84">
        <v>22</v>
      </c>
      <c r="D84" s="22">
        <v>22</v>
      </c>
      <c r="E84" t="str">
        <f>IF(AND(D84&gt;=18,D84&lt;=25),"18-25",IF(AND(D84&gt;=26,D84&lt;=50),"26-50",IF(AND(D84&gt;=51,D84&lt;=75),"51-75",IF(D84&gt;=76,"76- +","missing bucket"))))</f>
        <v>18-25</v>
      </c>
      <c r="F84" t="s">
        <v>20</v>
      </c>
      <c r="G84" t="s">
        <v>23</v>
      </c>
      <c r="H84" t="s">
        <v>13</v>
      </c>
    </row>
    <row r="85" spans="1:8" x14ac:dyDescent="0.2">
      <c r="A85" t="s">
        <v>339</v>
      </c>
      <c r="B85">
        <f>_xlfn.NUMBERVALUE(LEFT(A85,2))</f>
        <v>32</v>
      </c>
      <c r="C85">
        <v>22</v>
      </c>
      <c r="D85" s="22">
        <v>22</v>
      </c>
      <c r="E85" t="str">
        <f>IF(AND(D85&gt;=18,D85&lt;=25),"18-25",IF(AND(D85&gt;=26,D85&lt;=50),"26-50",IF(AND(D85&gt;=51,D85&lt;=75),"51-75",IF(D85&gt;=76,"76- +","missing bucket"))))</f>
        <v>18-25</v>
      </c>
      <c r="F85" t="s">
        <v>17</v>
      </c>
      <c r="G85" t="s">
        <v>25</v>
      </c>
      <c r="H85" t="s">
        <v>14</v>
      </c>
    </row>
    <row r="86" spans="1:8" x14ac:dyDescent="0.2">
      <c r="A86" t="s">
        <v>340</v>
      </c>
      <c r="B86">
        <f>_xlfn.NUMBERVALUE(LEFT(A86,2))</f>
        <v>32</v>
      </c>
      <c r="C86">
        <v>22</v>
      </c>
      <c r="D86" s="22">
        <v>22</v>
      </c>
      <c r="E86" t="str">
        <f>IF(AND(D86&gt;=18,D86&lt;=25),"18-25",IF(AND(D86&gt;=26,D86&lt;=50),"26-50",IF(AND(D86&gt;=51,D86&lt;=75),"51-75",IF(D86&gt;=76,"76- +","missing bucket"))))</f>
        <v>18-25</v>
      </c>
      <c r="F86" t="s">
        <v>17</v>
      </c>
      <c r="G86" t="s">
        <v>25</v>
      </c>
      <c r="H86" t="s">
        <v>13</v>
      </c>
    </row>
    <row r="87" spans="1:8" x14ac:dyDescent="0.2">
      <c r="A87" t="s">
        <v>341</v>
      </c>
      <c r="B87">
        <f>_xlfn.NUMBERVALUE(LEFT(A87,2))</f>
        <v>32</v>
      </c>
      <c r="C87">
        <v>22</v>
      </c>
      <c r="D87" s="22">
        <v>22</v>
      </c>
      <c r="E87" t="str">
        <f>IF(AND(D87&gt;=18,D87&lt;=25),"18-25",IF(AND(D87&gt;=26,D87&lt;=50),"26-50",IF(AND(D87&gt;=51,D87&lt;=75),"51-75",IF(D87&gt;=76,"76- +","missing bucket"))))</f>
        <v>18-25</v>
      </c>
      <c r="F87" t="s">
        <v>17</v>
      </c>
      <c r="G87" t="s">
        <v>25</v>
      </c>
      <c r="H87" t="s">
        <v>14</v>
      </c>
    </row>
    <row r="88" spans="1:8" x14ac:dyDescent="0.2">
      <c r="A88" t="s">
        <v>342</v>
      </c>
      <c r="B88">
        <f>_xlfn.NUMBERVALUE(LEFT(A88,2))</f>
        <v>32</v>
      </c>
      <c r="C88">
        <v>22</v>
      </c>
      <c r="D88" s="22">
        <v>22</v>
      </c>
      <c r="E88" t="str">
        <f>IF(AND(D88&gt;=18,D88&lt;=25),"18-25",IF(AND(D88&gt;=26,D88&lt;=50),"26-50",IF(AND(D88&gt;=51,D88&lt;=75),"51-75",IF(D88&gt;=76,"76- +","missing bucket"))))</f>
        <v>18-25</v>
      </c>
      <c r="F88" t="s">
        <v>17</v>
      </c>
      <c r="G88" t="s">
        <v>25</v>
      </c>
      <c r="H88" t="s">
        <v>14</v>
      </c>
    </row>
    <row r="89" spans="1:8" x14ac:dyDescent="0.2">
      <c r="A89" t="s">
        <v>343</v>
      </c>
      <c r="B89">
        <f>_xlfn.NUMBERVALUE(LEFT(A89,2))</f>
        <v>32</v>
      </c>
      <c r="C89">
        <v>22</v>
      </c>
      <c r="D89" s="22">
        <v>22</v>
      </c>
      <c r="E89" t="str">
        <f>IF(AND(D89&gt;=18,D89&lt;=25),"18-25",IF(AND(D89&gt;=26,D89&lt;=50),"26-50",IF(AND(D89&gt;=51,D89&lt;=75),"51-75",IF(D89&gt;=76,"76- +","missing bucket"))))</f>
        <v>18-25</v>
      </c>
      <c r="F89" t="s">
        <v>17</v>
      </c>
      <c r="G89" t="s">
        <v>25</v>
      </c>
      <c r="H89" t="s">
        <v>13</v>
      </c>
    </row>
    <row r="90" spans="1:8" x14ac:dyDescent="0.2">
      <c r="A90" t="s">
        <v>344</v>
      </c>
      <c r="B90">
        <f>_xlfn.NUMBERVALUE(LEFT(A90,2))</f>
        <v>32</v>
      </c>
      <c r="C90">
        <v>22</v>
      </c>
      <c r="D90" s="22">
        <v>22</v>
      </c>
      <c r="E90" t="str">
        <f>IF(AND(D90&gt;=18,D90&lt;=25),"18-25",IF(AND(D90&gt;=26,D90&lt;=50),"26-50",IF(AND(D90&gt;=51,D90&lt;=75),"51-75",IF(D90&gt;=76,"76- +","missing bucket"))))</f>
        <v>18-25</v>
      </c>
      <c r="F90" t="s">
        <v>17</v>
      </c>
      <c r="G90" t="s">
        <v>25</v>
      </c>
      <c r="H90" t="s">
        <v>14</v>
      </c>
    </row>
    <row r="91" spans="1:8" x14ac:dyDescent="0.2">
      <c r="A91" t="s">
        <v>345</v>
      </c>
      <c r="B91">
        <f>_xlfn.NUMBERVALUE(LEFT(A91,2))</f>
        <v>32</v>
      </c>
      <c r="C91">
        <v>22</v>
      </c>
      <c r="D91" s="22">
        <v>22</v>
      </c>
      <c r="E91" t="str">
        <f>IF(AND(D91&gt;=18,D91&lt;=25),"18-25",IF(AND(D91&gt;=26,D91&lt;=50),"26-50",IF(AND(D91&gt;=51,D91&lt;=75),"51-75",IF(D91&gt;=76,"76- +","missing bucket"))))</f>
        <v>18-25</v>
      </c>
      <c r="F91" t="s">
        <v>17</v>
      </c>
      <c r="G91" t="s">
        <v>25</v>
      </c>
      <c r="H91" t="s">
        <v>14</v>
      </c>
    </row>
    <row r="92" spans="1:8" x14ac:dyDescent="0.2">
      <c r="A92" t="s">
        <v>630</v>
      </c>
      <c r="B92">
        <f>_xlfn.NUMBERVALUE(LEFT(A92,2))</f>
        <v>41</v>
      </c>
      <c r="C92">
        <v>22</v>
      </c>
      <c r="D92" s="22">
        <v>22</v>
      </c>
      <c r="E92" t="str">
        <f>IF(AND(D92&gt;=18,D92&lt;=25),"18-25",IF(AND(D92&gt;=26,D92&lt;=50),"26-50",IF(AND(D92&gt;=51,D92&lt;=75),"51-75",IF(D92&gt;=76,"76- +","missing bucket"))))</f>
        <v>18-25</v>
      </c>
      <c r="F92" t="s">
        <v>17</v>
      </c>
      <c r="G92" t="s">
        <v>25</v>
      </c>
      <c r="H92" t="s">
        <v>13</v>
      </c>
    </row>
    <row r="93" spans="1:8" x14ac:dyDescent="0.2">
      <c r="A93" t="s">
        <v>631</v>
      </c>
      <c r="B93">
        <f>_xlfn.NUMBERVALUE(LEFT(A93,2))</f>
        <v>41</v>
      </c>
      <c r="C93">
        <v>22</v>
      </c>
      <c r="D93" s="22">
        <v>22</v>
      </c>
      <c r="E93" t="str">
        <f>IF(AND(D93&gt;=18,D93&lt;=25),"18-25",IF(AND(D93&gt;=26,D93&lt;=50),"26-50",IF(AND(D93&gt;=51,D93&lt;=75),"51-75",IF(D93&gt;=76,"76- +","missing bucket"))))</f>
        <v>18-25</v>
      </c>
      <c r="F93" t="s">
        <v>17</v>
      </c>
      <c r="G93" t="s">
        <v>25</v>
      </c>
      <c r="H93" t="s">
        <v>14</v>
      </c>
    </row>
    <row r="94" spans="1:8" x14ac:dyDescent="0.2">
      <c r="A94" t="s">
        <v>632</v>
      </c>
      <c r="B94">
        <f>_xlfn.NUMBERVALUE(LEFT(A94,2))</f>
        <v>41</v>
      </c>
      <c r="C94">
        <v>22</v>
      </c>
      <c r="D94" s="22">
        <v>22</v>
      </c>
      <c r="E94" t="str">
        <f>IF(AND(D94&gt;=18,D94&lt;=25),"18-25",IF(AND(D94&gt;=26,D94&lt;=50),"26-50",IF(AND(D94&gt;=51,D94&lt;=75),"51-75",IF(D94&gt;=76,"76- +","missing bucket"))))</f>
        <v>18-25</v>
      </c>
      <c r="F94" t="s">
        <v>17</v>
      </c>
      <c r="G94" t="s">
        <v>25</v>
      </c>
      <c r="H94" t="s">
        <v>14</v>
      </c>
    </row>
    <row r="95" spans="1:8" x14ac:dyDescent="0.2">
      <c r="A95" t="s">
        <v>633</v>
      </c>
      <c r="B95">
        <f>_xlfn.NUMBERVALUE(LEFT(A95,2))</f>
        <v>41</v>
      </c>
      <c r="C95">
        <v>22</v>
      </c>
      <c r="D95" s="22">
        <v>22</v>
      </c>
      <c r="E95" t="str">
        <f>IF(AND(D95&gt;=18,D95&lt;=25),"18-25",IF(AND(D95&gt;=26,D95&lt;=50),"26-50",IF(AND(D95&gt;=51,D95&lt;=75),"51-75",IF(D95&gt;=76,"76- +","missing bucket"))))</f>
        <v>18-25</v>
      </c>
      <c r="F95" t="s">
        <v>17</v>
      </c>
      <c r="G95" t="s">
        <v>25</v>
      </c>
      <c r="H95" t="s">
        <v>13</v>
      </c>
    </row>
    <row r="96" spans="1:8" x14ac:dyDescent="0.2">
      <c r="A96" t="s">
        <v>634</v>
      </c>
      <c r="B96">
        <f>_xlfn.NUMBERVALUE(LEFT(A96,2))</f>
        <v>41</v>
      </c>
      <c r="C96">
        <v>22</v>
      </c>
      <c r="D96" s="22">
        <v>22</v>
      </c>
      <c r="E96" t="str">
        <f>IF(AND(D96&gt;=18,D96&lt;=25),"18-25",IF(AND(D96&gt;=26,D96&lt;=50),"26-50",IF(AND(D96&gt;=51,D96&lt;=75),"51-75",IF(D96&gt;=76,"76- +","missing bucket"))))</f>
        <v>18-25</v>
      </c>
      <c r="F96" t="s">
        <v>17</v>
      </c>
      <c r="G96" t="s">
        <v>25</v>
      </c>
      <c r="H96" t="s">
        <v>14</v>
      </c>
    </row>
    <row r="97" spans="1:8" x14ac:dyDescent="0.2">
      <c r="A97" t="s">
        <v>635</v>
      </c>
      <c r="B97">
        <f>_xlfn.NUMBERVALUE(LEFT(A97,2))</f>
        <v>41</v>
      </c>
      <c r="C97">
        <v>22</v>
      </c>
      <c r="D97" s="22">
        <v>22</v>
      </c>
      <c r="E97" t="str">
        <f>IF(AND(D97&gt;=18,D97&lt;=25),"18-25",IF(AND(D97&gt;=26,D97&lt;=50),"26-50",IF(AND(D97&gt;=51,D97&lt;=75),"51-75",IF(D97&gt;=76,"76- +","missing bucket"))))</f>
        <v>18-25</v>
      </c>
      <c r="F97" t="s">
        <v>17</v>
      </c>
      <c r="G97" t="s">
        <v>25</v>
      </c>
      <c r="H97" t="s">
        <v>13</v>
      </c>
    </row>
    <row r="98" spans="1:8" x14ac:dyDescent="0.2">
      <c r="A98" t="s">
        <v>636</v>
      </c>
      <c r="B98">
        <f>_xlfn.NUMBERVALUE(LEFT(A98,2))</f>
        <v>41</v>
      </c>
      <c r="C98">
        <v>22</v>
      </c>
      <c r="D98" s="22">
        <v>22</v>
      </c>
      <c r="E98" t="str">
        <f>IF(AND(D98&gt;=18,D98&lt;=25),"18-25",IF(AND(D98&gt;=26,D98&lt;=50),"26-50",IF(AND(D98&gt;=51,D98&lt;=75),"51-75",IF(D98&gt;=76,"76- +","missing bucket"))))</f>
        <v>18-25</v>
      </c>
      <c r="F98" t="s">
        <v>22</v>
      </c>
      <c r="G98" t="s">
        <v>25</v>
      </c>
      <c r="H98" t="s">
        <v>14</v>
      </c>
    </row>
    <row r="99" spans="1:8" x14ac:dyDescent="0.2">
      <c r="A99" t="s">
        <v>637</v>
      </c>
      <c r="B99">
        <f>_xlfn.NUMBERVALUE(LEFT(A99,2))</f>
        <v>41</v>
      </c>
      <c r="C99">
        <v>22</v>
      </c>
      <c r="D99" s="22">
        <v>22</v>
      </c>
      <c r="E99" t="str">
        <f>IF(AND(D99&gt;=18,D99&lt;=25),"18-25",IF(AND(D99&gt;=26,D99&lt;=50),"26-50",IF(AND(D99&gt;=51,D99&lt;=75),"51-75",IF(D99&gt;=76,"76- +","missing bucket"))))</f>
        <v>18-25</v>
      </c>
      <c r="F99" t="s">
        <v>15</v>
      </c>
      <c r="G99" t="s">
        <v>26</v>
      </c>
      <c r="H99" t="s">
        <v>14</v>
      </c>
    </row>
    <row r="100" spans="1:8" x14ac:dyDescent="0.2">
      <c r="A100" t="s">
        <v>638</v>
      </c>
      <c r="B100">
        <f>_xlfn.NUMBERVALUE(LEFT(A100,2))</f>
        <v>41</v>
      </c>
      <c r="C100">
        <v>22</v>
      </c>
      <c r="D100" s="22">
        <v>22</v>
      </c>
      <c r="E100" t="str">
        <f>IF(AND(D100&gt;=18,D100&lt;=25),"18-25",IF(AND(D100&gt;=26,D100&lt;=50),"26-50",IF(AND(D100&gt;=51,D100&lt;=75),"51-75",IF(D100&gt;=76,"76- +","missing bucket"))))</f>
        <v>18-25</v>
      </c>
      <c r="F100" t="s">
        <v>18</v>
      </c>
      <c r="G100" t="s">
        <v>25</v>
      </c>
      <c r="H100" t="s">
        <v>13</v>
      </c>
    </row>
    <row r="101" spans="1:8" x14ac:dyDescent="0.2">
      <c r="A101" t="s">
        <v>38</v>
      </c>
      <c r="B101">
        <f>_xlfn.NUMBERVALUE(LEFT(A101,2))</f>
        <v>14</v>
      </c>
      <c r="C101">
        <v>23</v>
      </c>
      <c r="D101" s="22">
        <v>23</v>
      </c>
      <c r="E101" t="str">
        <f>IF(AND(D101&gt;=18,D101&lt;=25),"18-25",IF(AND(D101&gt;=26,D101&lt;=50),"26-50",IF(AND(D101&gt;=51,D101&lt;=75),"51-75",IF(D101&gt;=76,"76- +","missing bucket"))))</f>
        <v>18-25</v>
      </c>
      <c r="F101" t="s">
        <v>19</v>
      </c>
      <c r="G101" t="s">
        <v>23</v>
      </c>
      <c r="H101" t="s">
        <v>14</v>
      </c>
    </row>
    <row r="102" spans="1:8" x14ac:dyDescent="0.2">
      <c r="A102" t="s">
        <v>39</v>
      </c>
      <c r="B102">
        <f>_xlfn.NUMBERVALUE(LEFT(A102,2))</f>
        <v>14</v>
      </c>
      <c r="C102">
        <v>23</v>
      </c>
      <c r="D102" s="22">
        <v>23</v>
      </c>
      <c r="E102" t="str">
        <f>IF(AND(D102&gt;=18,D102&lt;=25),"18-25",IF(AND(D102&gt;=26,D102&lt;=50),"26-50",IF(AND(D102&gt;=51,D102&lt;=75),"51-75",IF(D102&gt;=76,"76- +","missing bucket"))))</f>
        <v>18-25</v>
      </c>
      <c r="F102" t="s">
        <v>19</v>
      </c>
      <c r="G102" t="s">
        <v>23</v>
      </c>
      <c r="H102" t="s">
        <v>14</v>
      </c>
    </row>
    <row r="103" spans="1:8" x14ac:dyDescent="0.2">
      <c r="A103" t="s">
        <v>40</v>
      </c>
      <c r="B103">
        <f>_xlfn.NUMBERVALUE(LEFT(A103,2))</f>
        <v>14</v>
      </c>
      <c r="C103">
        <v>23</v>
      </c>
      <c r="D103" s="22">
        <v>23</v>
      </c>
      <c r="E103" t="str">
        <f>IF(AND(D103&gt;=18,D103&lt;=25),"18-25",IF(AND(D103&gt;=26,D103&lt;=50),"26-50",IF(AND(D103&gt;=51,D103&lt;=75),"51-75",IF(D103&gt;=76,"76- +","missing bucket"))))</f>
        <v>18-25</v>
      </c>
      <c r="F103" t="s">
        <v>18</v>
      </c>
      <c r="G103" t="s">
        <v>25</v>
      </c>
      <c r="H103" t="s">
        <v>13</v>
      </c>
    </row>
    <row r="104" spans="1:8" x14ac:dyDescent="0.2">
      <c r="A104" t="s">
        <v>41</v>
      </c>
      <c r="B104">
        <f>_xlfn.NUMBERVALUE(LEFT(A104,2))</f>
        <v>14</v>
      </c>
      <c r="C104">
        <v>23</v>
      </c>
      <c r="D104" s="22">
        <v>23</v>
      </c>
      <c r="E104" t="str">
        <f>IF(AND(D104&gt;=18,D104&lt;=25),"18-25",IF(AND(D104&gt;=26,D104&lt;=50),"26-50",IF(AND(D104&gt;=51,D104&lt;=75),"51-75",IF(D104&gt;=76,"76- +","missing bucket"))))</f>
        <v>18-25</v>
      </c>
      <c r="F104" t="s">
        <v>17</v>
      </c>
      <c r="G104" t="s">
        <v>26</v>
      </c>
      <c r="H104" t="s">
        <v>14</v>
      </c>
    </row>
    <row r="105" spans="1:8" x14ac:dyDescent="0.2">
      <c r="A105" t="s">
        <v>42</v>
      </c>
      <c r="B105">
        <f>_xlfn.NUMBERVALUE(LEFT(A105,2))</f>
        <v>14</v>
      </c>
      <c r="C105">
        <v>23</v>
      </c>
      <c r="D105" s="22">
        <v>23</v>
      </c>
      <c r="E105" t="str">
        <f>IF(AND(D105&gt;=18,D105&lt;=25),"18-25",IF(AND(D105&gt;=26,D105&lt;=50),"26-50",IF(AND(D105&gt;=51,D105&lt;=75),"51-75",IF(D105&gt;=76,"76- +","missing bucket"))))</f>
        <v>18-25</v>
      </c>
      <c r="F105" t="s">
        <v>15</v>
      </c>
      <c r="G105" t="s">
        <v>23</v>
      </c>
      <c r="H105" t="s">
        <v>13</v>
      </c>
    </row>
    <row r="106" spans="1:8" x14ac:dyDescent="0.2">
      <c r="A106" t="s">
        <v>43</v>
      </c>
      <c r="B106">
        <f>_xlfn.NUMBERVALUE(LEFT(A106,2))</f>
        <v>14</v>
      </c>
      <c r="C106">
        <v>23</v>
      </c>
      <c r="D106" s="22">
        <v>23</v>
      </c>
      <c r="E106" t="str">
        <f>IF(AND(D106&gt;=18,D106&lt;=25),"18-25",IF(AND(D106&gt;=26,D106&lt;=50),"26-50",IF(AND(D106&gt;=51,D106&lt;=75),"51-75",IF(D106&gt;=76,"76- +","missing bucket"))))</f>
        <v>18-25</v>
      </c>
      <c r="F106" t="s">
        <v>17</v>
      </c>
      <c r="G106" t="s">
        <v>23</v>
      </c>
      <c r="H106" t="s">
        <v>14</v>
      </c>
    </row>
    <row r="107" spans="1:8" x14ac:dyDescent="0.2">
      <c r="A107" t="s">
        <v>226</v>
      </c>
      <c r="B107">
        <f>_xlfn.NUMBERVALUE(LEFT(A107,2))</f>
        <v>27</v>
      </c>
      <c r="C107">
        <v>23</v>
      </c>
      <c r="D107" s="22">
        <v>23</v>
      </c>
      <c r="E107" t="str">
        <f>IF(AND(D107&gt;=18,D107&lt;=25),"18-25",IF(AND(D107&gt;=26,D107&lt;=50),"26-50",IF(AND(D107&gt;=51,D107&lt;=75),"51-75",IF(D107&gt;=76,"76- +","missing bucket"))))</f>
        <v>18-25</v>
      </c>
      <c r="F107" t="s">
        <v>17</v>
      </c>
      <c r="G107" t="s">
        <v>25</v>
      </c>
      <c r="H107" t="s">
        <v>14</v>
      </c>
    </row>
    <row r="108" spans="1:8" x14ac:dyDescent="0.2">
      <c r="A108" t="s">
        <v>346</v>
      </c>
      <c r="B108">
        <f>_xlfn.NUMBERVALUE(LEFT(A108,2))</f>
        <v>32</v>
      </c>
      <c r="C108">
        <v>23</v>
      </c>
      <c r="D108" s="22">
        <v>23</v>
      </c>
      <c r="E108" t="str">
        <f>IF(AND(D108&gt;=18,D108&lt;=25),"18-25",IF(AND(D108&gt;=26,D108&lt;=50),"26-50",IF(AND(D108&gt;=51,D108&lt;=75),"51-75",IF(D108&gt;=76,"76- +","missing bucket"))))</f>
        <v>18-25</v>
      </c>
      <c r="F108" t="s">
        <v>19</v>
      </c>
      <c r="G108" t="s">
        <v>7</v>
      </c>
      <c r="H108" t="s">
        <v>13</v>
      </c>
    </row>
    <row r="109" spans="1:8" x14ac:dyDescent="0.2">
      <c r="A109" t="s">
        <v>347</v>
      </c>
      <c r="B109">
        <f>_xlfn.NUMBERVALUE(LEFT(A109,2))</f>
        <v>32</v>
      </c>
      <c r="C109">
        <v>23</v>
      </c>
      <c r="D109" s="22">
        <v>23</v>
      </c>
      <c r="E109" t="str">
        <f>IF(AND(D109&gt;=18,D109&lt;=25),"18-25",IF(AND(D109&gt;=26,D109&lt;=50),"26-50",IF(AND(D109&gt;=51,D109&lt;=75),"51-75",IF(D109&gt;=76,"76- +","missing bucket"))))</f>
        <v>18-25</v>
      </c>
      <c r="F109" t="s">
        <v>17</v>
      </c>
      <c r="G109" t="s">
        <v>25</v>
      </c>
      <c r="H109" t="s">
        <v>13</v>
      </c>
    </row>
    <row r="110" spans="1:8" x14ac:dyDescent="0.2">
      <c r="A110" t="s">
        <v>348</v>
      </c>
      <c r="B110">
        <f>_xlfn.NUMBERVALUE(LEFT(A110,2))</f>
        <v>32</v>
      </c>
      <c r="C110">
        <v>23</v>
      </c>
      <c r="D110" s="22">
        <v>23</v>
      </c>
      <c r="E110" t="str">
        <f>IF(AND(D110&gt;=18,D110&lt;=25),"18-25",IF(AND(D110&gt;=26,D110&lt;=50),"26-50",IF(AND(D110&gt;=51,D110&lt;=75),"51-75",IF(D110&gt;=76,"76- +","missing bucket"))))</f>
        <v>18-25</v>
      </c>
      <c r="F110" t="s">
        <v>22</v>
      </c>
      <c r="G110" t="s">
        <v>25</v>
      </c>
      <c r="H110" t="s">
        <v>14</v>
      </c>
    </row>
    <row r="111" spans="1:8" x14ac:dyDescent="0.2">
      <c r="A111" t="s">
        <v>349</v>
      </c>
      <c r="B111">
        <f>_xlfn.NUMBERVALUE(LEFT(A111,2))</f>
        <v>32</v>
      </c>
      <c r="C111">
        <v>23</v>
      </c>
      <c r="D111" s="22">
        <v>23</v>
      </c>
      <c r="E111" t="str">
        <f>IF(AND(D111&gt;=18,D111&lt;=25),"18-25",IF(AND(D111&gt;=26,D111&lt;=50),"26-50",IF(AND(D111&gt;=51,D111&lt;=75),"51-75",IF(D111&gt;=76,"76- +","missing bucket"))))</f>
        <v>18-25</v>
      </c>
      <c r="F111" t="s">
        <v>17</v>
      </c>
      <c r="G111" t="s">
        <v>25</v>
      </c>
      <c r="H111" t="s">
        <v>14</v>
      </c>
    </row>
    <row r="112" spans="1:8" x14ac:dyDescent="0.2">
      <c r="A112" t="s">
        <v>350</v>
      </c>
      <c r="B112">
        <f>_xlfn.NUMBERVALUE(LEFT(A112,2))</f>
        <v>32</v>
      </c>
      <c r="C112">
        <v>23</v>
      </c>
      <c r="D112" s="22">
        <v>23</v>
      </c>
      <c r="E112" t="str">
        <f>IF(AND(D112&gt;=18,D112&lt;=25),"18-25",IF(AND(D112&gt;=26,D112&lt;=50),"26-50",IF(AND(D112&gt;=51,D112&lt;=75),"51-75",IF(D112&gt;=76,"76- +","missing bucket"))))</f>
        <v>18-25</v>
      </c>
      <c r="F112" t="s">
        <v>17</v>
      </c>
      <c r="G112" t="s">
        <v>25</v>
      </c>
      <c r="H112" t="s">
        <v>14</v>
      </c>
    </row>
    <row r="113" spans="1:8" x14ac:dyDescent="0.2">
      <c r="A113" t="s">
        <v>351</v>
      </c>
      <c r="B113">
        <f>_xlfn.NUMBERVALUE(LEFT(A113,2))</f>
        <v>32</v>
      </c>
      <c r="C113">
        <v>23</v>
      </c>
      <c r="D113" s="22">
        <v>23</v>
      </c>
      <c r="E113" t="str">
        <f>IF(AND(D113&gt;=18,D113&lt;=25),"18-25",IF(AND(D113&gt;=26,D113&lt;=50),"26-50",IF(AND(D113&gt;=51,D113&lt;=75),"51-75",IF(D113&gt;=76,"76- +","missing bucket"))))</f>
        <v>18-25</v>
      </c>
      <c r="F113" t="s">
        <v>17</v>
      </c>
      <c r="G113" t="s">
        <v>25</v>
      </c>
      <c r="H113" t="s">
        <v>14</v>
      </c>
    </row>
    <row r="114" spans="1:8" x14ac:dyDescent="0.2">
      <c r="A114" t="s">
        <v>352</v>
      </c>
      <c r="B114">
        <f>_xlfn.NUMBERVALUE(LEFT(A114,2))</f>
        <v>32</v>
      </c>
      <c r="C114">
        <v>23</v>
      </c>
      <c r="D114" s="22">
        <v>23</v>
      </c>
      <c r="E114" t="str">
        <f>IF(AND(D114&gt;=18,D114&lt;=25),"18-25",IF(AND(D114&gt;=26,D114&lt;=50),"26-50",IF(AND(D114&gt;=51,D114&lt;=75),"51-75",IF(D114&gt;=76,"76- +","missing bucket"))))</f>
        <v>18-25</v>
      </c>
      <c r="F114" t="s">
        <v>17</v>
      </c>
      <c r="G114" t="s">
        <v>25</v>
      </c>
      <c r="H114" t="s">
        <v>13</v>
      </c>
    </row>
    <row r="115" spans="1:8" x14ac:dyDescent="0.2">
      <c r="A115" t="s">
        <v>353</v>
      </c>
      <c r="B115">
        <f>_xlfn.NUMBERVALUE(LEFT(A115,2))</f>
        <v>32</v>
      </c>
      <c r="C115">
        <v>23</v>
      </c>
      <c r="D115" s="22">
        <v>23</v>
      </c>
      <c r="E115" t="str">
        <f>IF(AND(D115&gt;=18,D115&lt;=25),"18-25",IF(AND(D115&gt;=26,D115&lt;=50),"26-50",IF(AND(D115&gt;=51,D115&lt;=75),"51-75",IF(D115&gt;=76,"76- +","missing bucket"))))</f>
        <v>18-25</v>
      </c>
      <c r="F115" t="s">
        <v>17</v>
      </c>
      <c r="G115" t="s">
        <v>25</v>
      </c>
      <c r="H115" t="s">
        <v>13</v>
      </c>
    </row>
    <row r="116" spans="1:8" x14ac:dyDescent="0.2">
      <c r="A116" t="s">
        <v>639</v>
      </c>
      <c r="B116">
        <f>_xlfn.NUMBERVALUE(LEFT(A116,2))</f>
        <v>41</v>
      </c>
      <c r="C116">
        <v>23</v>
      </c>
      <c r="D116" s="22">
        <v>23</v>
      </c>
      <c r="E116" t="str">
        <f>IF(AND(D116&gt;=18,D116&lt;=25),"18-25",IF(AND(D116&gt;=26,D116&lt;=50),"26-50",IF(AND(D116&gt;=51,D116&lt;=75),"51-75",IF(D116&gt;=76,"76- +","missing bucket"))))</f>
        <v>18-25</v>
      </c>
      <c r="F116" t="s">
        <v>23</v>
      </c>
      <c r="G116" t="s">
        <v>26</v>
      </c>
      <c r="H116" t="s">
        <v>14</v>
      </c>
    </row>
    <row r="117" spans="1:8" x14ac:dyDescent="0.2">
      <c r="A117" t="s">
        <v>640</v>
      </c>
      <c r="B117">
        <f>_xlfn.NUMBERVALUE(LEFT(A117,2))</f>
        <v>41</v>
      </c>
      <c r="C117">
        <v>23</v>
      </c>
      <c r="D117" s="22">
        <v>23</v>
      </c>
      <c r="E117" t="str">
        <f>IF(AND(D117&gt;=18,D117&lt;=25),"18-25",IF(AND(D117&gt;=26,D117&lt;=50),"26-50",IF(AND(D117&gt;=51,D117&lt;=75),"51-75",IF(D117&gt;=76,"76- +","missing bucket"))))</f>
        <v>18-25</v>
      </c>
      <c r="F117" t="s">
        <v>17</v>
      </c>
      <c r="G117" t="s">
        <v>25</v>
      </c>
      <c r="H117" t="s">
        <v>14</v>
      </c>
    </row>
    <row r="118" spans="1:8" x14ac:dyDescent="0.2">
      <c r="A118" t="s">
        <v>641</v>
      </c>
      <c r="B118">
        <f>_xlfn.NUMBERVALUE(LEFT(A118,2))</f>
        <v>41</v>
      </c>
      <c r="C118">
        <v>23</v>
      </c>
      <c r="D118" s="22">
        <v>23</v>
      </c>
      <c r="E118" t="str">
        <f>IF(AND(D118&gt;=18,D118&lt;=25),"18-25",IF(AND(D118&gt;=26,D118&lt;=50),"26-50",IF(AND(D118&gt;=51,D118&lt;=75),"51-75",IF(D118&gt;=76,"76- +","missing bucket"))))</f>
        <v>18-25</v>
      </c>
      <c r="F118" t="s">
        <v>18</v>
      </c>
      <c r="G118" t="s">
        <v>25</v>
      </c>
      <c r="H118" t="s">
        <v>13</v>
      </c>
    </row>
    <row r="119" spans="1:8" x14ac:dyDescent="0.2">
      <c r="A119" t="s">
        <v>642</v>
      </c>
      <c r="B119">
        <f>_xlfn.NUMBERVALUE(LEFT(A119,2))</f>
        <v>41</v>
      </c>
      <c r="C119">
        <v>23</v>
      </c>
      <c r="D119" s="22">
        <v>23</v>
      </c>
      <c r="E119" t="str">
        <f>IF(AND(D119&gt;=18,D119&lt;=25),"18-25",IF(AND(D119&gt;=26,D119&lt;=50),"26-50",IF(AND(D119&gt;=51,D119&lt;=75),"51-75",IF(D119&gt;=76,"76- +","missing bucket"))))</f>
        <v>18-25</v>
      </c>
      <c r="F119" t="s">
        <v>17</v>
      </c>
      <c r="G119" t="s">
        <v>25</v>
      </c>
      <c r="H119" t="s">
        <v>14</v>
      </c>
    </row>
    <row r="120" spans="1:8" x14ac:dyDescent="0.2">
      <c r="A120" t="s">
        <v>643</v>
      </c>
      <c r="B120">
        <f>_xlfn.NUMBERVALUE(LEFT(A120,2))</f>
        <v>41</v>
      </c>
      <c r="C120">
        <v>23</v>
      </c>
      <c r="D120" s="22">
        <v>23</v>
      </c>
      <c r="E120" t="str">
        <f>IF(AND(D120&gt;=18,D120&lt;=25),"18-25",IF(AND(D120&gt;=26,D120&lt;=50),"26-50",IF(AND(D120&gt;=51,D120&lt;=75),"51-75",IF(D120&gt;=76,"76- +","missing bucket"))))</f>
        <v>18-25</v>
      </c>
      <c r="F120" t="s">
        <v>17</v>
      </c>
      <c r="G120" t="s">
        <v>25</v>
      </c>
      <c r="H120" t="s">
        <v>13</v>
      </c>
    </row>
    <row r="121" spans="1:8" x14ac:dyDescent="0.2">
      <c r="A121" t="s">
        <v>644</v>
      </c>
      <c r="B121">
        <f>_xlfn.NUMBERVALUE(LEFT(A121,2))</f>
        <v>41</v>
      </c>
      <c r="C121">
        <v>23</v>
      </c>
      <c r="D121" s="22">
        <v>23</v>
      </c>
      <c r="E121" t="str">
        <f>IF(AND(D121&gt;=18,D121&lt;=25),"18-25",IF(AND(D121&gt;=26,D121&lt;=50),"26-50",IF(AND(D121&gt;=51,D121&lt;=75),"51-75",IF(D121&gt;=76,"76- +","missing bucket"))))</f>
        <v>18-25</v>
      </c>
      <c r="F121" t="s">
        <v>17</v>
      </c>
      <c r="G121" t="s">
        <v>25</v>
      </c>
      <c r="H121" t="s">
        <v>13</v>
      </c>
    </row>
    <row r="122" spans="1:8" x14ac:dyDescent="0.2">
      <c r="A122" t="s">
        <v>645</v>
      </c>
      <c r="B122">
        <f>_xlfn.NUMBERVALUE(LEFT(A122,2))</f>
        <v>41</v>
      </c>
      <c r="C122">
        <v>23</v>
      </c>
      <c r="D122" s="22">
        <v>23</v>
      </c>
      <c r="E122" t="str">
        <f>IF(AND(D122&gt;=18,D122&lt;=25),"18-25",IF(AND(D122&gt;=26,D122&lt;=50),"26-50",IF(AND(D122&gt;=51,D122&lt;=75),"51-75",IF(D122&gt;=76,"76- +","missing bucket"))))</f>
        <v>18-25</v>
      </c>
      <c r="F122" t="s">
        <v>18</v>
      </c>
      <c r="G122" t="s">
        <v>25</v>
      </c>
      <c r="H122" t="s">
        <v>13</v>
      </c>
    </row>
    <row r="123" spans="1:8" x14ac:dyDescent="0.2">
      <c r="A123" t="s">
        <v>646</v>
      </c>
      <c r="B123">
        <f>_xlfn.NUMBERVALUE(LEFT(A123,2))</f>
        <v>41</v>
      </c>
      <c r="C123">
        <v>23</v>
      </c>
      <c r="D123" s="22">
        <v>23</v>
      </c>
      <c r="E123" t="str">
        <f>IF(AND(D123&gt;=18,D123&lt;=25),"18-25",IF(AND(D123&gt;=26,D123&lt;=50),"26-50",IF(AND(D123&gt;=51,D123&lt;=75),"51-75",IF(D123&gt;=76,"76- +","missing bucket"))))</f>
        <v>18-25</v>
      </c>
      <c r="F123" t="s">
        <v>18</v>
      </c>
      <c r="G123" t="s">
        <v>25</v>
      </c>
      <c r="H123" t="s">
        <v>14</v>
      </c>
    </row>
    <row r="124" spans="1:8" x14ac:dyDescent="0.2">
      <c r="A124" t="s">
        <v>647</v>
      </c>
      <c r="B124">
        <f>_xlfn.NUMBERVALUE(LEFT(A124,2))</f>
        <v>41</v>
      </c>
      <c r="C124">
        <v>23</v>
      </c>
      <c r="D124" s="22">
        <v>23</v>
      </c>
      <c r="E124" t="str">
        <f>IF(AND(D124&gt;=18,D124&lt;=25),"18-25",IF(AND(D124&gt;=26,D124&lt;=50),"26-50",IF(AND(D124&gt;=51,D124&lt;=75),"51-75",IF(D124&gt;=76,"76- +","missing bucket"))))</f>
        <v>18-25</v>
      </c>
      <c r="F124" t="s">
        <v>18</v>
      </c>
      <c r="G124" t="s">
        <v>25</v>
      </c>
      <c r="H124" t="s">
        <v>13</v>
      </c>
    </row>
    <row r="125" spans="1:8" x14ac:dyDescent="0.2">
      <c r="A125" t="s">
        <v>648</v>
      </c>
      <c r="B125">
        <f>_xlfn.NUMBERVALUE(LEFT(A125,2))</f>
        <v>41</v>
      </c>
      <c r="C125">
        <v>23</v>
      </c>
      <c r="D125" s="22">
        <v>23</v>
      </c>
      <c r="E125" t="str">
        <f>IF(AND(D125&gt;=18,D125&lt;=25),"18-25",IF(AND(D125&gt;=26,D125&lt;=50),"26-50",IF(AND(D125&gt;=51,D125&lt;=75),"51-75",IF(D125&gt;=76,"76- +","missing bucket"))))</f>
        <v>18-25</v>
      </c>
      <c r="F125" t="s">
        <v>18</v>
      </c>
      <c r="G125" t="s">
        <v>25</v>
      </c>
      <c r="H125" t="s">
        <v>13</v>
      </c>
    </row>
    <row r="126" spans="1:8" x14ac:dyDescent="0.2">
      <c r="A126" t="s">
        <v>649</v>
      </c>
      <c r="B126">
        <f>_xlfn.NUMBERVALUE(LEFT(A126,2))</f>
        <v>41</v>
      </c>
      <c r="C126">
        <v>23</v>
      </c>
      <c r="D126" s="22">
        <v>23</v>
      </c>
      <c r="E126" t="str">
        <f>IF(AND(D126&gt;=18,D126&lt;=25),"18-25",IF(AND(D126&gt;=26,D126&lt;=50),"26-50",IF(AND(D126&gt;=51,D126&lt;=75),"51-75",IF(D126&gt;=76,"76- +","missing bucket"))))</f>
        <v>18-25</v>
      </c>
      <c r="F126" t="s">
        <v>17</v>
      </c>
      <c r="G126" t="s">
        <v>25</v>
      </c>
      <c r="H126" t="s">
        <v>13</v>
      </c>
    </row>
    <row r="127" spans="1:8" x14ac:dyDescent="0.2">
      <c r="A127" t="s">
        <v>44</v>
      </c>
      <c r="B127">
        <f>_xlfn.NUMBERVALUE(LEFT(A127,2))</f>
        <v>14</v>
      </c>
      <c r="C127">
        <v>23.210999999999999</v>
      </c>
      <c r="D127" s="22">
        <v>23</v>
      </c>
      <c r="E127" t="str">
        <f>IF(AND(D127&gt;=18,D127&lt;=25),"18-25",IF(AND(D127&gt;=26,D127&lt;=50),"26-50",IF(AND(D127&gt;=51,D127&lt;=75),"51-75",IF(D127&gt;=76,"76- +","missing bucket"))))</f>
        <v>18-25</v>
      </c>
      <c r="F127" t="s">
        <v>23</v>
      </c>
      <c r="G127" t="s">
        <v>23</v>
      </c>
      <c r="H127" t="s">
        <v>14</v>
      </c>
    </row>
    <row r="128" spans="1:8" x14ac:dyDescent="0.2">
      <c r="A128" t="s">
        <v>45</v>
      </c>
      <c r="B128">
        <f>_xlfn.NUMBERVALUE(LEFT(A128,2))</f>
        <v>14</v>
      </c>
      <c r="C128">
        <v>23.356200000000001</v>
      </c>
      <c r="D128" s="22">
        <v>23</v>
      </c>
      <c r="E128" t="str">
        <f>IF(AND(D128&gt;=18,D128&lt;=25),"18-25",IF(AND(D128&gt;=26,D128&lt;=50),"26-50",IF(AND(D128&gt;=51,D128&lt;=75),"51-75",IF(D128&gt;=76,"76- +","missing bucket"))))</f>
        <v>18-25</v>
      </c>
      <c r="F128" t="s">
        <v>17</v>
      </c>
      <c r="G128" t="s">
        <v>25</v>
      </c>
      <c r="H128" t="s">
        <v>14</v>
      </c>
    </row>
    <row r="129" spans="1:8" x14ac:dyDescent="0.2">
      <c r="A129" t="s">
        <v>46</v>
      </c>
      <c r="B129">
        <f>_xlfn.NUMBERVALUE(LEFT(A129,2))</f>
        <v>14</v>
      </c>
      <c r="C129">
        <v>23.6493</v>
      </c>
      <c r="D129" s="22">
        <v>24</v>
      </c>
      <c r="E129" t="str">
        <f>IF(AND(D129&gt;=18,D129&lt;=25),"18-25",IF(AND(D129&gt;=26,D129&lt;=50),"26-50",IF(AND(D129&gt;=51,D129&lt;=75),"51-75",IF(D129&gt;=76,"76- +","missing bucket"))))</f>
        <v>18-25</v>
      </c>
      <c r="F129" t="s">
        <v>18</v>
      </c>
      <c r="G129" t="s">
        <v>25</v>
      </c>
      <c r="H129" t="s">
        <v>13</v>
      </c>
    </row>
    <row r="130" spans="1:8" x14ac:dyDescent="0.2">
      <c r="A130" t="s">
        <v>47</v>
      </c>
      <c r="B130">
        <f>_xlfn.NUMBERVALUE(LEFT(A130,2))</f>
        <v>14</v>
      </c>
      <c r="C130">
        <v>24</v>
      </c>
      <c r="D130" s="22">
        <v>24</v>
      </c>
      <c r="E130" t="str">
        <f>IF(AND(D130&gt;=18,D130&lt;=25),"18-25",IF(AND(D130&gt;=26,D130&lt;=50),"26-50",IF(AND(D130&gt;=51,D130&lt;=75),"51-75",IF(D130&gt;=76,"76- +","missing bucket"))))</f>
        <v>18-25</v>
      </c>
      <c r="F130" t="s">
        <v>19</v>
      </c>
      <c r="G130" t="s">
        <v>25</v>
      </c>
      <c r="H130" t="s">
        <v>14</v>
      </c>
    </row>
    <row r="131" spans="1:8" x14ac:dyDescent="0.2">
      <c r="A131" t="s">
        <v>48</v>
      </c>
      <c r="B131">
        <f>_xlfn.NUMBERVALUE(LEFT(A131,2))</f>
        <v>14</v>
      </c>
      <c r="C131">
        <v>24</v>
      </c>
      <c r="D131" s="22">
        <v>24</v>
      </c>
      <c r="E131" t="str">
        <f>IF(AND(D131&gt;=18,D131&lt;=25),"18-25",IF(AND(D131&gt;=26,D131&lt;=50),"26-50",IF(AND(D131&gt;=51,D131&lt;=75),"51-75",IF(D131&gt;=76,"76- +","missing bucket"))))</f>
        <v>18-25</v>
      </c>
      <c r="F131" t="s">
        <v>19</v>
      </c>
      <c r="G131" t="s">
        <v>23</v>
      </c>
      <c r="H131" t="s">
        <v>14</v>
      </c>
    </row>
    <row r="132" spans="1:8" x14ac:dyDescent="0.2">
      <c r="A132" t="s">
        <v>49</v>
      </c>
      <c r="B132">
        <f>_xlfn.NUMBERVALUE(LEFT(A132,2))</f>
        <v>14</v>
      </c>
      <c r="C132">
        <v>24</v>
      </c>
      <c r="D132" s="22">
        <v>24</v>
      </c>
      <c r="E132" t="str">
        <f>IF(AND(D132&gt;=18,D132&lt;=25),"18-25",IF(AND(D132&gt;=26,D132&lt;=50),"26-50",IF(AND(D132&gt;=51,D132&lt;=75),"51-75",IF(D132&gt;=76,"76- +","missing bucket"))))</f>
        <v>18-25</v>
      </c>
      <c r="F132" t="s">
        <v>19</v>
      </c>
      <c r="G132" t="s">
        <v>23</v>
      </c>
      <c r="H132" t="s">
        <v>13</v>
      </c>
    </row>
    <row r="133" spans="1:8" x14ac:dyDescent="0.2">
      <c r="A133" t="s">
        <v>50</v>
      </c>
      <c r="B133">
        <f>_xlfn.NUMBERVALUE(LEFT(A133,2))</f>
        <v>14</v>
      </c>
      <c r="C133">
        <v>24</v>
      </c>
      <c r="D133" s="22">
        <v>24</v>
      </c>
      <c r="E133" t="str">
        <f>IF(AND(D133&gt;=18,D133&lt;=25),"18-25",IF(AND(D133&gt;=26,D133&lt;=50),"26-50",IF(AND(D133&gt;=51,D133&lt;=75),"51-75",IF(D133&gt;=76,"76- +","missing bucket"))))</f>
        <v>18-25</v>
      </c>
      <c r="F133" t="s">
        <v>17</v>
      </c>
      <c r="G133" t="s">
        <v>23</v>
      </c>
      <c r="H133" t="s">
        <v>14</v>
      </c>
    </row>
    <row r="134" spans="1:8" x14ac:dyDescent="0.2">
      <c r="A134" t="s">
        <v>227</v>
      </c>
      <c r="B134">
        <f>_xlfn.NUMBERVALUE(LEFT(A134,2))</f>
        <v>27</v>
      </c>
      <c r="C134">
        <v>24</v>
      </c>
      <c r="D134" s="22">
        <v>24</v>
      </c>
      <c r="E134" t="str">
        <f>IF(AND(D134&gt;=18,D134&lt;=25),"18-25",IF(AND(D134&gt;=26,D134&lt;=50),"26-50",IF(AND(D134&gt;=51,D134&lt;=75),"51-75",IF(D134&gt;=76,"76- +","missing bucket"))))</f>
        <v>18-25</v>
      </c>
      <c r="F134" t="s">
        <v>17</v>
      </c>
      <c r="G134" t="s">
        <v>25</v>
      </c>
      <c r="H134" t="s">
        <v>14</v>
      </c>
    </row>
    <row r="135" spans="1:8" x14ac:dyDescent="0.2">
      <c r="A135" t="s">
        <v>354</v>
      </c>
      <c r="B135">
        <f>_xlfn.NUMBERVALUE(LEFT(A135,2))</f>
        <v>32</v>
      </c>
      <c r="C135">
        <v>24</v>
      </c>
      <c r="D135" s="22">
        <v>24</v>
      </c>
      <c r="E135" t="str">
        <f>IF(AND(D135&gt;=18,D135&lt;=25),"18-25",IF(AND(D135&gt;=26,D135&lt;=50),"26-50",IF(AND(D135&gt;=51,D135&lt;=75),"51-75",IF(D135&gt;=76,"76- +","missing bucket"))))</f>
        <v>18-25</v>
      </c>
      <c r="F135" t="s">
        <v>19</v>
      </c>
      <c r="G135" t="s">
        <v>26</v>
      </c>
      <c r="H135" t="s">
        <v>14</v>
      </c>
    </row>
    <row r="136" spans="1:8" x14ac:dyDescent="0.2">
      <c r="A136" t="s">
        <v>355</v>
      </c>
      <c r="B136">
        <f>_xlfn.NUMBERVALUE(LEFT(A136,2))</f>
        <v>32</v>
      </c>
      <c r="C136">
        <v>24</v>
      </c>
      <c r="D136" s="22">
        <v>24</v>
      </c>
      <c r="E136" t="str">
        <f>IF(AND(D136&gt;=18,D136&lt;=25),"18-25",IF(AND(D136&gt;=26,D136&lt;=50),"26-50",IF(AND(D136&gt;=51,D136&lt;=75),"51-75",IF(D136&gt;=76,"76- +","missing bucket"))))</f>
        <v>18-25</v>
      </c>
      <c r="F136" t="s">
        <v>17</v>
      </c>
      <c r="G136" t="s">
        <v>26</v>
      </c>
      <c r="H136" t="s">
        <v>14</v>
      </c>
    </row>
    <row r="137" spans="1:8" x14ac:dyDescent="0.2">
      <c r="A137" t="s">
        <v>356</v>
      </c>
      <c r="B137">
        <f>_xlfn.NUMBERVALUE(LEFT(A137,2))</f>
        <v>32</v>
      </c>
      <c r="C137">
        <v>24</v>
      </c>
      <c r="D137" s="22">
        <v>24</v>
      </c>
      <c r="E137" t="str">
        <f>IF(AND(D137&gt;=18,D137&lt;=25),"18-25",IF(AND(D137&gt;=26,D137&lt;=50),"26-50",IF(AND(D137&gt;=51,D137&lt;=75),"51-75",IF(D137&gt;=76,"76- +","missing bucket"))))</f>
        <v>18-25</v>
      </c>
      <c r="F137" t="s">
        <v>22</v>
      </c>
      <c r="G137" t="s">
        <v>26</v>
      </c>
      <c r="H137" t="s">
        <v>14</v>
      </c>
    </row>
    <row r="138" spans="1:8" x14ac:dyDescent="0.2">
      <c r="A138" t="s">
        <v>357</v>
      </c>
      <c r="B138">
        <f>_xlfn.NUMBERVALUE(LEFT(A138,2))</f>
        <v>32</v>
      </c>
      <c r="C138">
        <v>24</v>
      </c>
      <c r="D138" s="22">
        <v>24</v>
      </c>
      <c r="E138" t="str">
        <f>IF(AND(D138&gt;=18,D138&lt;=25),"18-25",IF(AND(D138&gt;=26,D138&lt;=50),"26-50",IF(AND(D138&gt;=51,D138&lt;=75),"51-75",IF(D138&gt;=76,"76- +","missing bucket"))))</f>
        <v>18-25</v>
      </c>
      <c r="F138" t="s">
        <v>17</v>
      </c>
      <c r="G138" t="s">
        <v>25</v>
      </c>
      <c r="H138" t="s">
        <v>13</v>
      </c>
    </row>
    <row r="139" spans="1:8" x14ac:dyDescent="0.2">
      <c r="A139" t="s">
        <v>358</v>
      </c>
      <c r="B139">
        <f>_xlfn.NUMBERVALUE(LEFT(A139,2))</f>
        <v>32</v>
      </c>
      <c r="C139">
        <v>24</v>
      </c>
      <c r="D139" s="22">
        <v>24</v>
      </c>
      <c r="E139" t="str">
        <f>IF(AND(D139&gt;=18,D139&lt;=25),"18-25",IF(AND(D139&gt;=26,D139&lt;=50),"26-50",IF(AND(D139&gt;=51,D139&lt;=75),"51-75",IF(D139&gt;=76,"76- +","missing bucket"))))</f>
        <v>18-25</v>
      </c>
      <c r="F139" t="s">
        <v>15</v>
      </c>
      <c r="G139" t="s">
        <v>26</v>
      </c>
      <c r="H139" t="s">
        <v>14</v>
      </c>
    </row>
    <row r="140" spans="1:8" x14ac:dyDescent="0.2">
      <c r="A140" t="s">
        <v>359</v>
      </c>
      <c r="B140">
        <f>_xlfn.NUMBERVALUE(LEFT(A140,2))</f>
        <v>32</v>
      </c>
      <c r="C140">
        <v>24</v>
      </c>
      <c r="D140" s="22">
        <v>24</v>
      </c>
      <c r="E140" t="str">
        <f>IF(AND(D140&gt;=18,D140&lt;=25),"18-25",IF(AND(D140&gt;=26,D140&lt;=50),"26-50",IF(AND(D140&gt;=51,D140&lt;=75),"51-75",IF(D140&gt;=76,"76- +","missing bucket"))))</f>
        <v>18-25</v>
      </c>
      <c r="F140" t="s">
        <v>18</v>
      </c>
      <c r="G140" t="s">
        <v>25</v>
      </c>
      <c r="H140" t="s">
        <v>13</v>
      </c>
    </row>
    <row r="141" spans="1:8" x14ac:dyDescent="0.2">
      <c r="A141" t="s">
        <v>360</v>
      </c>
      <c r="B141">
        <f>_xlfn.NUMBERVALUE(LEFT(A141,2))</f>
        <v>32</v>
      </c>
      <c r="C141">
        <v>24</v>
      </c>
      <c r="D141" s="22">
        <v>24</v>
      </c>
      <c r="E141" t="str">
        <f>IF(AND(D141&gt;=18,D141&lt;=25),"18-25",IF(AND(D141&gt;=26,D141&lt;=50),"26-50",IF(AND(D141&gt;=51,D141&lt;=75),"51-75",IF(D141&gt;=76,"76- +","missing bucket"))))</f>
        <v>18-25</v>
      </c>
      <c r="F141" t="s">
        <v>18</v>
      </c>
      <c r="G141" t="s">
        <v>25</v>
      </c>
      <c r="H141" t="s">
        <v>14</v>
      </c>
    </row>
    <row r="142" spans="1:8" x14ac:dyDescent="0.2">
      <c r="A142" t="s">
        <v>361</v>
      </c>
      <c r="B142">
        <f>_xlfn.NUMBERVALUE(LEFT(A142,2))</f>
        <v>32</v>
      </c>
      <c r="C142">
        <v>24</v>
      </c>
      <c r="D142" s="22">
        <v>24</v>
      </c>
      <c r="E142" t="str">
        <f>IF(AND(D142&gt;=18,D142&lt;=25),"18-25",IF(AND(D142&gt;=26,D142&lt;=50),"26-50",IF(AND(D142&gt;=51,D142&lt;=75),"51-75",IF(D142&gt;=76,"76- +","missing bucket"))))</f>
        <v>18-25</v>
      </c>
      <c r="F142" t="s">
        <v>17</v>
      </c>
      <c r="G142" t="s">
        <v>25</v>
      </c>
      <c r="H142" t="s">
        <v>14</v>
      </c>
    </row>
    <row r="143" spans="1:8" x14ac:dyDescent="0.2">
      <c r="A143" t="s">
        <v>362</v>
      </c>
      <c r="B143">
        <f>_xlfn.NUMBERVALUE(LEFT(A143,2))</f>
        <v>32</v>
      </c>
      <c r="C143">
        <v>24</v>
      </c>
      <c r="D143" s="22">
        <v>24</v>
      </c>
      <c r="E143" t="str">
        <f>IF(AND(D143&gt;=18,D143&lt;=25),"18-25",IF(AND(D143&gt;=26,D143&lt;=50),"26-50",IF(AND(D143&gt;=51,D143&lt;=75),"51-75",IF(D143&gt;=76,"76- +","missing bucket"))))</f>
        <v>18-25</v>
      </c>
      <c r="F143" t="s">
        <v>17</v>
      </c>
      <c r="G143" t="s">
        <v>25</v>
      </c>
      <c r="H143" t="s">
        <v>13</v>
      </c>
    </row>
    <row r="144" spans="1:8" x14ac:dyDescent="0.2">
      <c r="A144" t="s">
        <v>363</v>
      </c>
      <c r="B144">
        <f>_xlfn.NUMBERVALUE(LEFT(A144,2))</f>
        <v>32</v>
      </c>
      <c r="C144">
        <v>24</v>
      </c>
      <c r="D144" s="22">
        <v>24</v>
      </c>
      <c r="E144" t="str">
        <f>IF(AND(D144&gt;=18,D144&lt;=25),"18-25",IF(AND(D144&gt;=26,D144&lt;=50),"26-50",IF(AND(D144&gt;=51,D144&lt;=75),"51-75",IF(D144&gt;=76,"76- +","missing bucket"))))</f>
        <v>18-25</v>
      </c>
      <c r="F144" t="s">
        <v>17</v>
      </c>
      <c r="G144" t="s">
        <v>25</v>
      </c>
      <c r="H144" t="s">
        <v>14</v>
      </c>
    </row>
    <row r="145" spans="1:8" x14ac:dyDescent="0.2">
      <c r="A145" t="s">
        <v>650</v>
      </c>
      <c r="B145">
        <f>_xlfn.NUMBERVALUE(LEFT(A145,2))</f>
        <v>41</v>
      </c>
      <c r="C145">
        <v>24</v>
      </c>
      <c r="D145" s="22">
        <v>24</v>
      </c>
      <c r="E145" t="str">
        <f>IF(AND(D145&gt;=18,D145&lt;=25),"18-25",IF(AND(D145&gt;=26,D145&lt;=50),"26-50",IF(AND(D145&gt;=51,D145&lt;=75),"51-75",IF(D145&gt;=76,"76- +","missing bucket"))))</f>
        <v>18-25</v>
      </c>
      <c r="F145" t="s">
        <v>17</v>
      </c>
      <c r="G145" t="s">
        <v>25</v>
      </c>
      <c r="H145" t="s">
        <v>14</v>
      </c>
    </row>
    <row r="146" spans="1:8" x14ac:dyDescent="0.2">
      <c r="A146" t="s">
        <v>651</v>
      </c>
      <c r="B146">
        <f>_xlfn.NUMBERVALUE(LEFT(A146,2))</f>
        <v>41</v>
      </c>
      <c r="C146">
        <v>24</v>
      </c>
      <c r="D146" s="22">
        <v>24</v>
      </c>
      <c r="E146" t="str">
        <f>IF(AND(D146&gt;=18,D146&lt;=25),"18-25",IF(AND(D146&gt;=26,D146&lt;=50),"26-50",IF(AND(D146&gt;=51,D146&lt;=75),"51-75",IF(D146&gt;=76,"76- +","missing bucket"))))</f>
        <v>18-25</v>
      </c>
      <c r="F146" t="s">
        <v>23</v>
      </c>
      <c r="G146" t="s">
        <v>26</v>
      </c>
      <c r="H146" t="s">
        <v>14</v>
      </c>
    </row>
    <row r="147" spans="1:8" x14ac:dyDescent="0.2">
      <c r="A147" t="s">
        <v>652</v>
      </c>
      <c r="B147">
        <f>_xlfn.NUMBERVALUE(LEFT(A147,2))</f>
        <v>41</v>
      </c>
      <c r="C147">
        <v>24</v>
      </c>
      <c r="D147" s="22">
        <v>24</v>
      </c>
      <c r="E147" t="str">
        <f>IF(AND(D147&gt;=18,D147&lt;=25),"18-25",IF(AND(D147&gt;=26,D147&lt;=50),"26-50",IF(AND(D147&gt;=51,D147&lt;=75),"51-75",IF(D147&gt;=76,"76- +","missing bucket"))))</f>
        <v>18-25</v>
      </c>
      <c r="F147" t="s">
        <v>18</v>
      </c>
      <c r="G147" t="s">
        <v>25</v>
      </c>
      <c r="H147" t="s">
        <v>13</v>
      </c>
    </row>
    <row r="148" spans="1:8" x14ac:dyDescent="0.2">
      <c r="A148" t="s">
        <v>653</v>
      </c>
      <c r="B148">
        <f>_xlfn.NUMBERVALUE(LEFT(A148,2))</f>
        <v>41</v>
      </c>
      <c r="C148">
        <v>24</v>
      </c>
      <c r="D148" s="22">
        <v>24</v>
      </c>
      <c r="E148" t="str">
        <f>IF(AND(D148&gt;=18,D148&lt;=25),"18-25",IF(AND(D148&gt;=26,D148&lt;=50),"26-50",IF(AND(D148&gt;=51,D148&lt;=75),"51-75",IF(D148&gt;=76,"76- +","missing bucket"))))</f>
        <v>18-25</v>
      </c>
      <c r="F148" t="s">
        <v>17</v>
      </c>
      <c r="G148" t="s">
        <v>25</v>
      </c>
      <c r="H148" t="s">
        <v>14</v>
      </c>
    </row>
    <row r="149" spans="1:8" x14ac:dyDescent="0.2">
      <c r="A149" t="s">
        <v>654</v>
      </c>
      <c r="B149">
        <f>_xlfn.NUMBERVALUE(LEFT(A149,2))</f>
        <v>41</v>
      </c>
      <c r="C149">
        <v>24</v>
      </c>
      <c r="D149" s="22">
        <v>24</v>
      </c>
      <c r="E149" t="str">
        <f>IF(AND(D149&gt;=18,D149&lt;=25),"18-25",IF(AND(D149&gt;=26,D149&lt;=50),"26-50",IF(AND(D149&gt;=51,D149&lt;=75),"51-75",IF(D149&gt;=76,"76- +","missing bucket"))))</f>
        <v>18-25</v>
      </c>
      <c r="F149" t="s">
        <v>17</v>
      </c>
      <c r="G149" t="s">
        <v>26</v>
      </c>
      <c r="H149" t="s">
        <v>13</v>
      </c>
    </row>
    <row r="150" spans="1:8" x14ac:dyDescent="0.2">
      <c r="A150" t="s">
        <v>655</v>
      </c>
      <c r="B150">
        <f>_xlfn.NUMBERVALUE(LEFT(A150,2))</f>
        <v>41</v>
      </c>
      <c r="C150">
        <v>24</v>
      </c>
      <c r="D150" s="22">
        <v>24</v>
      </c>
      <c r="E150" t="str">
        <f>IF(AND(D150&gt;=18,D150&lt;=25),"18-25",IF(AND(D150&gt;=26,D150&lt;=50),"26-50",IF(AND(D150&gt;=51,D150&lt;=75),"51-75",IF(D150&gt;=76,"76- +","missing bucket"))))</f>
        <v>18-25</v>
      </c>
      <c r="F150" t="s">
        <v>17</v>
      </c>
      <c r="G150" t="s">
        <v>25</v>
      </c>
      <c r="H150" t="s">
        <v>13</v>
      </c>
    </row>
    <row r="151" spans="1:8" x14ac:dyDescent="0.2">
      <c r="A151" t="s">
        <v>656</v>
      </c>
      <c r="B151">
        <f>_xlfn.NUMBERVALUE(LEFT(A151,2))</f>
        <v>41</v>
      </c>
      <c r="C151">
        <v>24</v>
      </c>
      <c r="D151" s="22">
        <v>24</v>
      </c>
      <c r="E151" t="str">
        <f>IF(AND(D151&gt;=18,D151&lt;=25),"18-25",IF(AND(D151&gt;=26,D151&lt;=50),"26-50",IF(AND(D151&gt;=51,D151&lt;=75),"51-75",IF(D151&gt;=76,"76- +","missing bucket"))))</f>
        <v>18-25</v>
      </c>
      <c r="F151" t="s">
        <v>17</v>
      </c>
      <c r="G151" t="s">
        <v>25</v>
      </c>
      <c r="H151" t="s">
        <v>14</v>
      </c>
    </row>
    <row r="152" spans="1:8" x14ac:dyDescent="0.2">
      <c r="A152" t="s">
        <v>657</v>
      </c>
      <c r="B152">
        <f>_xlfn.NUMBERVALUE(LEFT(A152,2))</f>
        <v>41</v>
      </c>
      <c r="C152">
        <v>24</v>
      </c>
      <c r="D152" s="22">
        <v>24</v>
      </c>
      <c r="E152" t="str">
        <f>IF(AND(D152&gt;=18,D152&lt;=25),"18-25",IF(AND(D152&gt;=26,D152&lt;=50),"26-50",IF(AND(D152&gt;=51,D152&lt;=75),"51-75",IF(D152&gt;=76,"76- +","missing bucket"))))</f>
        <v>18-25</v>
      </c>
      <c r="F152" t="s">
        <v>17</v>
      </c>
      <c r="G152" t="s">
        <v>25</v>
      </c>
      <c r="H152" t="s">
        <v>13</v>
      </c>
    </row>
    <row r="153" spans="1:8" x14ac:dyDescent="0.2">
      <c r="A153" t="s">
        <v>658</v>
      </c>
      <c r="B153">
        <f>_xlfn.NUMBERVALUE(LEFT(A153,2))</f>
        <v>41</v>
      </c>
      <c r="C153">
        <v>24</v>
      </c>
      <c r="D153" s="22">
        <v>24</v>
      </c>
      <c r="E153" t="str">
        <f>IF(AND(D153&gt;=18,D153&lt;=25),"18-25",IF(AND(D153&gt;=26,D153&lt;=50),"26-50",IF(AND(D153&gt;=51,D153&lt;=75),"51-75",IF(D153&gt;=76,"76- +","missing bucket"))))</f>
        <v>18-25</v>
      </c>
      <c r="F153" t="s">
        <v>18</v>
      </c>
      <c r="G153" t="s">
        <v>25</v>
      </c>
      <c r="H153" t="s">
        <v>14</v>
      </c>
    </row>
    <row r="154" spans="1:8" x14ac:dyDescent="0.2">
      <c r="A154" t="s">
        <v>659</v>
      </c>
      <c r="B154">
        <f>_xlfn.NUMBERVALUE(LEFT(A154,2))</f>
        <v>41</v>
      </c>
      <c r="C154">
        <v>24</v>
      </c>
      <c r="D154" s="22">
        <v>24</v>
      </c>
      <c r="E154" t="str">
        <f>IF(AND(D154&gt;=18,D154&lt;=25),"18-25",IF(AND(D154&gt;=26,D154&lt;=50),"26-50",IF(AND(D154&gt;=51,D154&lt;=75),"51-75",IF(D154&gt;=76,"76- +","missing bucket"))))</f>
        <v>18-25</v>
      </c>
      <c r="F154" t="s">
        <v>17</v>
      </c>
      <c r="G154" t="s">
        <v>25</v>
      </c>
      <c r="H154" t="s">
        <v>14</v>
      </c>
    </row>
    <row r="155" spans="1:8" x14ac:dyDescent="0.2">
      <c r="A155" t="s">
        <v>660</v>
      </c>
      <c r="B155">
        <f>_xlfn.NUMBERVALUE(LEFT(A155,2))</f>
        <v>41</v>
      </c>
      <c r="C155">
        <v>24</v>
      </c>
      <c r="D155" s="22">
        <v>24</v>
      </c>
      <c r="E155" t="str">
        <f>IF(AND(D155&gt;=18,D155&lt;=25),"18-25",IF(AND(D155&gt;=26,D155&lt;=50),"26-50",IF(AND(D155&gt;=51,D155&lt;=75),"51-75",IF(D155&gt;=76,"76- +","missing bucket"))))</f>
        <v>18-25</v>
      </c>
      <c r="F155" t="s">
        <v>18</v>
      </c>
      <c r="G155" t="s">
        <v>25</v>
      </c>
      <c r="H155" t="s">
        <v>14</v>
      </c>
    </row>
    <row r="156" spans="1:8" x14ac:dyDescent="0.2">
      <c r="A156" t="s">
        <v>661</v>
      </c>
      <c r="B156">
        <f>_xlfn.NUMBERVALUE(LEFT(A156,2))</f>
        <v>41</v>
      </c>
      <c r="C156">
        <v>24</v>
      </c>
      <c r="D156" s="22">
        <v>24</v>
      </c>
      <c r="E156" t="str">
        <f>IF(AND(D156&gt;=18,D156&lt;=25),"18-25",IF(AND(D156&gt;=26,D156&lt;=50),"26-50",IF(AND(D156&gt;=51,D156&lt;=75),"51-75",IF(D156&gt;=76,"76- +","missing bucket"))))</f>
        <v>18-25</v>
      </c>
      <c r="F156" t="s">
        <v>18</v>
      </c>
      <c r="G156" t="s">
        <v>25</v>
      </c>
      <c r="H156" t="s">
        <v>14</v>
      </c>
    </row>
    <row r="157" spans="1:8" x14ac:dyDescent="0.2">
      <c r="A157" t="s">
        <v>662</v>
      </c>
      <c r="B157">
        <f>_xlfn.NUMBERVALUE(LEFT(A157,2))</f>
        <v>41</v>
      </c>
      <c r="C157">
        <v>24</v>
      </c>
      <c r="D157" s="22">
        <v>24</v>
      </c>
      <c r="E157" t="str">
        <f>IF(AND(D157&gt;=18,D157&lt;=25),"18-25",IF(AND(D157&gt;=26,D157&lt;=50),"26-50",IF(AND(D157&gt;=51,D157&lt;=75),"51-75",IF(D157&gt;=76,"76- +","missing bucket"))))</f>
        <v>18-25</v>
      </c>
      <c r="F157" t="s">
        <v>17</v>
      </c>
      <c r="G157" t="s">
        <v>25</v>
      </c>
      <c r="H157" t="s">
        <v>13</v>
      </c>
    </row>
    <row r="158" spans="1:8" x14ac:dyDescent="0.2">
      <c r="A158" t="s">
        <v>663</v>
      </c>
      <c r="B158">
        <f>_xlfn.NUMBERVALUE(LEFT(A158,2))</f>
        <v>41</v>
      </c>
      <c r="C158">
        <v>24</v>
      </c>
      <c r="D158" s="22">
        <v>24</v>
      </c>
      <c r="E158" t="str">
        <f>IF(AND(D158&gt;=18,D158&lt;=25),"18-25",IF(AND(D158&gt;=26,D158&lt;=50),"26-50",IF(AND(D158&gt;=51,D158&lt;=75),"51-75",IF(D158&gt;=76,"76- +","missing bucket"))))</f>
        <v>18-25</v>
      </c>
      <c r="F158" t="s">
        <v>17</v>
      </c>
      <c r="G158" t="s">
        <v>25</v>
      </c>
      <c r="H158" t="s">
        <v>13</v>
      </c>
    </row>
    <row r="159" spans="1:8" x14ac:dyDescent="0.2">
      <c r="A159" t="s">
        <v>664</v>
      </c>
      <c r="B159">
        <f>_xlfn.NUMBERVALUE(LEFT(A159,2))</f>
        <v>41</v>
      </c>
      <c r="C159">
        <v>24</v>
      </c>
      <c r="D159" s="22">
        <v>24</v>
      </c>
      <c r="E159" t="str">
        <f>IF(AND(D159&gt;=18,D159&lt;=25),"18-25",IF(AND(D159&gt;=26,D159&lt;=50),"26-50",IF(AND(D159&gt;=51,D159&lt;=75),"51-75",IF(D159&gt;=76,"76- +","missing bucket"))))</f>
        <v>18-25</v>
      </c>
      <c r="F159" t="s">
        <v>19</v>
      </c>
      <c r="G159" t="s">
        <v>25</v>
      </c>
      <c r="H159" t="s">
        <v>13</v>
      </c>
    </row>
    <row r="160" spans="1:8" x14ac:dyDescent="0.2">
      <c r="A160" t="s">
        <v>51</v>
      </c>
      <c r="B160">
        <f>_xlfn.NUMBERVALUE(LEFT(A160,2))</f>
        <v>14</v>
      </c>
      <c r="C160">
        <v>24.3781</v>
      </c>
      <c r="D160" s="22">
        <v>24</v>
      </c>
      <c r="E160" t="str">
        <f>IF(AND(D160&gt;=18,D160&lt;=25),"18-25",IF(AND(D160&gt;=26,D160&lt;=50),"26-50",IF(AND(D160&gt;=51,D160&lt;=75),"51-75",IF(D160&gt;=76,"76- +","missing bucket"))))</f>
        <v>18-25</v>
      </c>
      <c r="F160" t="s">
        <v>17</v>
      </c>
      <c r="G160" t="s">
        <v>25</v>
      </c>
      <c r="H160" t="s">
        <v>14</v>
      </c>
    </row>
    <row r="161" spans="1:8" x14ac:dyDescent="0.2">
      <c r="A161" t="s">
        <v>52</v>
      </c>
      <c r="B161">
        <f>_xlfn.NUMBERVALUE(LEFT(A161,2))</f>
        <v>14</v>
      </c>
      <c r="C161">
        <v>24.3781</v>
      </c>
      <c r="D161" s="22">
        <v>24</v>
      </c>
      <c r="E161" t="str">
        <f>IF(AND(D161&gt;=18,D161&lt;=25),"18-25",IF(AND(D161&gt;=26,D161&lt;=50),"26-50",IF(AND(D161&gt;=51,D161&lt;=75),"51-75",IF(D161&gt;=76,"76- +","missing bucket"))))</f>
        <v>18-25</v>
      </c>
      <c r="F161" t="s">
        <v>17</v>
      </c>
      <c r="G161" t="s">
        <v>25</v>
      </c>
      <c r="H161" t="s">
        <v>13</v>
      </c>
    </row>
    <row r="162" spans="1:8" x14ac:dyDescent="0.2">
      <c r="A162" t="s">
        <v>53</v>
      </c>
      <c r="B162">
        <f>_xlfn.NUMBERVALUE(LEFT(A162,2))</f>
        <v>14</v>
      </c>
      <c r="C162">
        <v>25</v>
      </c>
      <c r="D162" s="22">
        <v>25</v>
      </c>
      <c r="E162" t="str">
        <f>IF(AND(D162&gt;=18,D162&lt;=25),"18-25",IF(AND(D162&gt;=26,D162&lt;=50),"26-50",IF(AND(D162&gt;=51,D162&lt;=75),"51-75",IF(D162&gt;=76,"76- +","missing bucket"))))</f>
        <v>18-25</v>
      </c>
      <c r="F162" t="s">
        <v>17</v>
      </c>
      <c r="G162" t="s">
        <v>23</v>
      </c>
      <c r="H162" t="s">
        <v>13</v>
      </c>
    </row>
    <row r="163" spans="1:8" x14ac:dyDescent="0.2">
      <c r="A163" t="s">
        <v>54</v>
      </c>
      <c r="B163">
        <f>_xlfn.NUMBERVALUE(LEFT(A163,2))</f>
        <v>14</v>
      </c>
      <c r="C163">
        <v>25</v>
      </c>
      <c r="D163" s="22">
        <v>25</v>
      </c>
      <c r="E163" t="str">
        <f>IF(AND(D163&gt;=18,D163&lt;=25),"18-25",IF(AND(D163&gt;=26,D163&lt;=50),"26-50",IF(AND(D163&gt;=51,D163&lt;=75),"51-75",IF(D163&gt;=76,"76- +","missing bucket"))))</f>
        <v>18-25</v>
      </c>
      <c r="F163" t="s">
        <v>19</v>
      </c>
      <c r="G163" t="s">
        <v>23</v>
      </c>
      <c r="H163" t="s">
        <v>13</v>
      </c>
    </row>
    <row r="164" spans="1:8" x14ac:dyDescent="0.2">
      <c r="A164" t="s">
        <v>364</v>
      </c>
      <c r="B164">
        <f>_xlfn.NUMBERVALUE(LEFT(A164,2))</f>
        <v>32</v>
      </c>
      <c r="C164">
        <v>25</v>
      </c>
      <c r="D164" s="22">
        <v>25</v>
      </c>
      <c r="E164" t="str">
        <f>IF(AND(D164&gt;=18,D164&lt;=25),"18-25",IF(AND(D164&gt;=26,D164&lt;=50),"26-50",IF(AND(D164&gt;=51,D164&lt;=75),"51-75",IF(D164&gt;=76,"76- +","missing bucket"))))</f>
        <v>18-25</v>
      </c>
      <c r="F164" t="s">
        <v>17</v>
      </c>
      <c r="G164" t="s">
        <v>26</v>
      </c>
      <c r="H164" t="s">
        <v>14</v>
      </c>
    </row>
    <row r="165" spans="1:8" x14ac:dyDescent="0.2">
      <c r="A165" t="s">
        <v>365</v>
      </c>
      <c r="B165">
        <f>_xlfn.NUMBERVALUE(LEFT(A165,2))</f>
        <v>32</v>
      </c>
      <c r="C165">
        <v>25</v>
      </c>
      <c r="D165" s="22">
        <v>25</v>
      </c>
      <c r="E165" t="str">
        <f>IF(AND(D165&gt;=18,D165&lt;=25),"18-25",IF(AND(D165&gt;=26,D165&lt;=50),"26-50",IF(AND(D165&gt;=51,D165&lt;=75),"51-75",IF(D165&gt;=76,"76- +","missing bucket"))))</f>
        <v>18-25</v>
      </c>
      <c r="F165" t="s">
        <v>7</v>
      </c>
      <c r="G165" t="s">
        <v>7</v>
      </c>
      <c r="H165" t="s">
        <v>13</v>
      </c>
    </row>
    <row r="166" spans="1:8" x14ac:dyDescent="0.2">
      <c r="A166" t="s">
        <v>366</v>
      </c>
      <c r="B166">
        <f>_xlfn.NUMBERVALUE(LEFT(A166,2))</f>
        <v>32</v>
      </c>
      <c r="C166">
        <v>25</v>
      </c>
      <c r="D166" s="22">
        <v>25</v>
      </c>
      <c r="E166" t="str">
        <f>IF(AND(D166&gt;=18,D166&lt;=25),"18-25",IF(AND(D166&gt;=26,D166&lt;=50),"26-50",IF(AND(D166&gt;=51,D166&lt;=75),"51-75",IF(D166&gt;=76,"76- +","missing bucket"))))</f>
        <v>18-25</v>
      </c>
      <c r="F166" t="s">
        <v>17</v>
      </c>
      <c r="G166" t="s">
        <v>25</v>
      </c>
      <c r="H166" t="s">
        <v>13</v>
      </c>
    </row>
    <row r="167" spans="1:8" x14ac:dyDescent="0.2">
      <c r="A167" t="s">
        <v>367</v>
      </c>
      <c r="B167">
        <f>_xlfn.NUMBERVALUE(LEFT(A167,2))</f>
        <v>32</v>
      </c>
      <c r="C167">
        <v>25</v>
      </c>
      <c r="D167" s="22">
        <v>25</v>
      </c>
      <c r="E167" t="str">
        <f>IF(AND(D167&gt;=18,D167&lt;=25),"18-25",IF(AND(D167&gt;=26,D167&lt;=50),"26-50",IF(AND(D167&gt;=51,D167&lt;=75),"51-75",IF(D167&gt;=76,"76- +","missing bucket"))))</f>
        <v>18-25</v>
      </c>
      <c r="F167" t="s">
        <v>17</v>
      </c>
      <c r="G167" t="s">
        <v>25</v>
      </c>
      <c r="H167" t="s">
        <v>13</v>
      </c>
    </row>
    <row r="168" spans="1:8" x14ac:dyDescent="0.2">
      <c r="A168" t="s">
        <v>368</v>
      </c>
      <c r="B168">
        <f>_xlfn.NUMBERVALUE(LEFT(A168,2))</f>
        <v>32</v>
      </c>
      <c r="C168">
        <v>25</v>
      </c>
      <c r="D168" s="22">
        <v>25</v>
      </c>
      <c r="E168" t="str">
        <f>IF(AND(D168&gt;=18,D168&lt;=25),"18-25",IF(AND(D168&gt;=26,D168&lt;=50),"26-50",IF(AND(D168&gt;=51,D168&lt;=75),"51-75",IF(D168&gt;=76,"76- +","missing bucket"))))</f>
        <v>18-25</v>
      </c>
      <c r="F168" t="s">
        <v>15</v>
      </c>
      <c r="G168" t="s">
        <v>25</v>
      </c>
      <c r="H168" t="s">
        <v>13</v>
      </c>
    </row>
    <row r="169" spans="1:8" x14ac:dyDescent="0.2">
      <c r="A169" t="s">
        <v>369</v>
      </c>
      <c r="B169">
        <f>_xlfn.NUMBERVALUE(LEFT(A169,2))</f>
        <v>32</v>
      </c>
      <c r="C169">
        <v>25</v>
      </c>
      <c r="D169" s="22">
        <v>25</v>
      </c>
      <c r="E169" t="str">
        <f>IF(AND(D169&gt;=18,D169&lt;=25),"18-25",IF(AND(D169&gt;=26,D169&lt;=50),"26-50",IF(AND(D169&gt;=51,D169&lt;=75),"51-75",IF(D169&gt;=76,"76- +","missing bucket"))))</f>
        <v>18-25</v>
      </c>
      <c r="F169" t="s">
        <v>18</v>
      </c>
      <c r="G169" t="s">
        <v>25</v>
      </c>
      <c r="H169" t="s">
        <v>14</v>
      </c>
    </row>
    <row r="170" spans="1:8" x14ac:dyDescent="0.2">
      <c r="A170" t="s">
        <v>370</v>
      </c>
      <c r="B170">
        <f>_xlfn.NUMBERVALUE(LEFT(A170,2))</f>
        <v>32</v>
      </c>
      <c r="C170">
        <v>25</v>
      </c>
      <c r="D170" s="22">
        <v>25</v>
      </c>
      <c r="E170" t="str">
        <f>IF(AND(D170&gt;=18,D170&lt;=25),"18-25",IF(AND(D170&gt;=26,D170&lt;=50),"26-50",IF(AND(D170&gt;=51,D170&lt;=75),"51-75",IF(D170&gt;=76,"76- +","missing bucket"))))</f>
        <v>18-25</v>
      </c>
      <c r="F170" t="s">
        <v>17</v>
      </c>
      <c r="G170" t="s">
        <v>25</v>
      </c>
      <c r="H170" t="s">
        <v>13</v>
      </c>
    </row>
    <row r="171" spans="1:8" x14ac:dyDescent="0.2">
      <c r="A171" t="s">
        <v>371</v>
      </c>
      <c r="B171">
        <f>_xlfn.NUMBERVALUE(LEFT(A171,2))</f>
        <v>32</v>
      </c>
      <c r="C171">
        <v>25</v>
      </c>
      <c r="D171" s="22">
        <v>25</v>
      </c>
      <c r="E171" t="str">
        <f>IF(AND(D171&gt;=18,D171&lt;=25),"18-25",IF(AND(D171&gt;=26,D171&lt;=50),"26-50",IF(AND(D171&gt;=51,D171&lt;=75),"51-75",IF(D171&gt;=76,"76- +","missing bucket"))))</f>
        <v>18-25</v>
      </c>
      <c r="F171" t="s">
        <v>17</v>
      </c>
      <c r="G171" t="s">
        <v>25</v>
      </c>
      <c r="H171" t="s">
        <v>13</v>
      </c>
    </row>
    <row r="172" spans="1:8" x14ac:dyDescent="0.2">
      <c r="A172" t="s">
        <v>372</v>
      </c>
      <c r="B172">
        <f>_xlfn.NUMBERVALUE(LEFT(A172,2))</f>
        <v>32</v>
      </c>
      <c r="C172">
        <v>25</v>
      </c>
      <c r="D172" s="22">
        <v>25</v>
      </c>
      <c r="E172" t="str">
        <f>IF(AND(D172&gt;=18,D172&lt;=25),"18-25",IF(AND(D172&gt;=26,D172&lt;=50),"26-50",IF(AND(D172&gt;=51,D172&lt;=75),"51-75",IF(D172&gt;=76,"76- +","missing bucket"))))</f>
        <v>18-25</v>
      </c>
      <c r="F172" t="s">
        <v>17</v>
      </c>
      <c r="G172" t="s">
        <v>25</v>
      </c>
      <c r="H172" t="s">
        <v>13</v>
      </c>
    </row>
    <row r="173" spans="1:8" x14ac:dyDescent="0.2">
      <c r="A173" t="s">
        <v>373</v>
      </c>
      <c r="B173">
        <f>_xlfn.NUMBERVALUE(LEFT(A173,2))</f>
        <v>32</v>
      </c>
      <c r="C173">
        <v>25</v>
      </c>
      <c r="D173" s="22">
        <v>25</v>
      </c>
      <c r="E173" t="str">
        <f>IF(AND(D173&gt;=18,D173&lt;=25),"18-25",IF(AND(D173&gt;=26,D173&lt;=50),"26-50",IF(AND(D173&gt;=51,D173&lt;=75),"51-75",IF(D173&gt;=76,"76- +","missing bucket"))))</f>
        <v>18-25</v>
      </c>
      <c r="F173" t="s">
        <v>17</v>
      </c>
      <c r="G173" t="s">
        <v>25</v>
      </c>
      <c r="H173" t="s">
        <v>14</v>
      </c>
    </row>
    <row r="174" spans="1:8" x14ac:dyDescent="0.2">
      <c r="A174" t="s">
        <v>374</v>
      </c>
      <c r="B174">
        <f>_xlfn.NUMBERVALUE(LEFT(A174,2))</f>
        <v>32</v>
      </c>
      <c r="C174">
        <v>25</v>
      </c>
      <c r="D174" s="22">
        <v>25</v>
      </c>
      <c r="E174" t="str">
        <f>IF(AND(D174&gt;=18,D174&lt;=25),"18-25",IF(AND(D174&gt;=26,D174&lt;=50),"26-50",IF(AND(D174&gt;=51,D174&lt;=75),"51-75",IF(D174&gt;=76,"76- +","missing bucket"))))</f>
        <v>18-25</v>
      </c>
      <c r="F174" t="s">
        <v>17</v>
      </c>
      <c r="G174" t="s">
        <v>25</v>
      </c>
      <c r="H174" t="s">
        <v>14</v>
      </c>
    </row>
    <row r="175" spans="1:8" x14ac:dyDescent="0.2">
      <c r="A175" t="s">
        <v>665</v>
      </c>
      <c r="B175">
        <f>_xlfn.NUMBERVALUE(LEFT(A175,2))</f>
        <v>41</v>
      </c>
      <c r="C175">
        <v>25</v>
      </c>
      <c r="D175" s="22">
        <v>25</v>
      </c>
      <c r="E175" t="str">
        <f>IF(AND(D175&gt;=18,D175&lt;=25),"18-25",IF(AND(D175&gt;=26,D175&lt;=50),"26-50",IF(AND(D175&gt;=51,D175&lt;=75),"51-75",IF(D175&gt;=76,"76- +","missing bucket"))))</f>
        <v>18-25</v>
      </c>
      <c r="F175" t="s">
        <v>23</v>
      </c>
      <c r="G175" t="s">
        <v>26</v>
      </c>
      <c r="H175" t="s">
        <v>13</v>
      </c>
    </row>
    <row r="176" spans="1:8" x14ac:dyDescent="0.2">
      <c r="A176" t="s">
        <v>666</v>
      </c>
      <c r="B176">
        <f>_xlfn.NUMBERVALUE(LEFT(A176,2))</f>
        <v>41</v>
      </c>
      <c r="C176">
        <v>25</v>
      </c>
      <c r="D176" s="22">
        <v>25</v>
      </c>
      <c r="E176" t="str">
        <f>IF(AND(D176&gt;=18,D176&lt;=25),"18-25",IF(AND(D176&gt;=26,D176&lt;=50),"26-50",IF(AND(D176&gt;=51,D176&lt;=75),"51-75",IF(D176&gt;=76,"76- +","missing bucket"))))</f>
        <v>18-25</v>
      </c>
      <c r="F176" t="s">
        <v>17</v>
      </c>
      <c r="G176" t="s">
        <v>25</v>
      </c>
      <c r="H176" t="s">
        <v>13</v>
      </c>
    </row>
    <row r="177" spans="1:8" x14ac:dyDescent="0.2">
      <c r="A177" t="s">
        <v>667</v>
      </c>
      <c r="B177">
        <f>_xlfn.NUMBERVALUE(LEFT(A177,2))</f>
        <v>41</v>
      </c>
      <c r="C177">
        <v>25</v>
      </c>
      <c r="D177" s="22">
        <v>25</v>
      </c>
      <c r="E177" t="str">
        <f>IF(AND(D177&gt;=18,D177&lt;=25),"18-25",IF(AND(D177&gt;=26,D177&lt;=50),"26-50",IF(AND(D177&gt;=51,D177&lt;=75),"51-75",IF(D177&gt;=76,"76- +","missing bucket"))))</f>
        <v>18-25</v>
      </c>
      <c r="F177" t="s">
        <v>17</v>
      </c>
      <c r="G177" t="s">
        <v>25</v>
      </c>
      <c r="H177" t="s">
        <v>13</v>
      </c>
    </row>
    <row r="178" spans="1:8" x14ac:dyDescent="0.2">
      <c r="A178" t="s">
        <v>668</v>
      </c>
      <c r="B178">
        <f>_xlfn.NUMBERVALUE(LEFT(A178,2))</f>
        <v>41</v>
      </c>
      <c r="C178">
        <v>25</v>
      </c>
      <c r="D178" s="22">
        <v>25</v>
      </c>
      <c r="E178" t="str">
        <f>IF(AND(D178&gt;=18,D178&lt;=25),"18-25",IF(AND(D178&gt;=26,D178&lt;=50),"26-50",IF(AND(D178&gt;=51,D178&lt;=75),"51-75",IF(D178&gt;=76,"76- +","missing bucket"))))</f>
        <v>18-25</v>
      </c>
      <c r="F178" t="s">
        <v>17</v>
      </c>
      <c r="G178" t="s">
        <v>25</v>
      </c>
      <c r="H178" t="s">
        <v>13</v>
      </c>
    </row>
    <row r="179" spans="1:8" x14ac:dyDescent="0.2">
      <c r="A179" t="s">
        <v>669</v>
      </c>
      <c r="B179">
        <f>_xlfn.NUMBERVALUE(LEFT(A179,2))</f>
        <v>41</v>
      </c>
      <c r="C179">
        <v>25</v>
      </c>
      <c r="D179" s="22">
        <v>25</v>
      </c>
      <c r="E179" t="str">
        <f>IF(AND(D179&gt;=18,D179&lt;=25),"18-25",IF(AND(D179&gt;=26,D179&lt;=50),"26-50",IF(AND(D179&gt;=51,D179&lt;=75),"51-75",IF(D179&gt;=76,"76- +","missing bucket"))))</f>
        <v>18-25</v>
      </c>
      <c r="F179" t="s">
        <v>17</v>
      </c>
      <c r="G179" t="s">
        <v>25</v>
      </c>
      <c r="H179" t="s">
        <v>14</v>
      </c>
    </row>
    <row r="180" spans="1:8" x14ac:dyDescent="0.2">
      <c r="A180" t="s">
        <v>670</v>
      </c>
      <c r="B180">
        <f>_xlfn.NUMBERVALUE(LEFT(A180,2))</f>
        <v>41</v>
      </c>
      <c r="C180">
        <v>25</v>
      </c>
      <c r="D180" s="22">
        <v>25</v>
      </c>
      <c r="E180" t="str">
        <f>IF(AND(D180&gt;=18,D180&lt;=25),"18-25",IF(AND(D180&gt;=26,D180&lt;=50),"26-50",IF(AND(D180&gt;=51,D180&lt;=75),"51-75",IF(D180&gt;=76,"76- +","missing bucket"))))</f>
        <v>18-25</v>
      </c>
      <c r="F180" t="s">
        <v>15</v>
      </c>
      <c r="G180" t="s">
        <v>26</v>
      </c>
      <c r="H180" t="s">
        <v>13</v>
      </c>
    </row>
    <row r="181" spans="1:8" x14ac:dyDescent="0.2">
      <c r="A181" t="s">
        <v>671</v>
      </c>
      <c r="B181">
        <f>_xlfn.NUMBERVALUE(LEFT(A181,2))</f>
        <v>41</v>
      </c>
      <c r="C181">
        <v>25</v>
      </c>
      <c r="D181" s="22">
        <v>25</v>
      </c>
      <c r="E181" t="str">
        <f>IF(AND(D181&gt;=18,D181&lt;=25),"18-25",IF(AND(D181&gt;=26,D181&lt;=50),"26-50",IF(AND(D181&gt;=51,D181&lt;=75),"51-75",IF(D181&gt;=76,"76- +","missing bucket"))))</f>
        <v>18-25</v>
      </c>
      <c r="F181" t="s">
        <v>18</v>
      </c>
      <c r="G181" t="s">
        <v>26</v>
      </c>
      <c r="H181" t="s">
        <v>14</v>
      </c>
    </row>
    <row r="182" spans="1:8" x14ac:dyDescent="0.2">
      <c r="A182" t="s">
        <v>672</v>
      </c>
      <c r="B182">
        <f>_xlfn.NUMBERVALUE(LEFT(A182,2))</f>
        <v>41</v>
      </c>
      <c r="C182">
        <v>25</v>
      </c>
      <c r="D182" s="22">
        <v>25</v>
      </c>
      <c r="E182" t="str">
        <f>IF(AND(D182&gt;=18,D182&lt;=25),"18-25",IF(AND(D182&gt;=26,D182&lt;=50),"26-50",IF(AND(D182&gt;=51,D182&lt;=75),"51-75",IF(D182&gt;=76,"76- +","missing bucket"))))</f>
        <v>18-25</v>
      </c>
      <c r="F182" t="s">
        <v>18</v>
      </c>
      <c r="G182" t="s">
        <v>25</v>
      </c>
      <c r="H182" t="s">
        <v>13</v>
      </c>
    </row>
    <row r="183" spans="1:8" x14ac:dyDescent="0.2">
      <c r="A183" t="s">
        <v>673</v>
      </c>
      <c r="B183">
        <f>_xlfn.NUMBERVALUE(LEFT(A183,2))</f>
        <v>41</v>
      </c>
      <c r="C183">
        <v>25</v>
      </c>
      <c r="D183" s="22">
        <v>25</v>
      </c>
      <c r="E183" t="str">
        <f>IF(AND(D183&gt;=18,D183&lt;=25),"18-25",IF(AND(D183&gt;=26,D183&lt;=50),"26-50",IF(AND(D183&gt;=51,D183&lt;=75),"51-75",IF(D183&gt;=76,"76- +","missing bucket"))))</f>
        <v>18-25</v>
      </c>
      <c r="F183" t="s">
        <v>15</v>
      </c>
      <c r="G183" t="s">
        <v>26</v>
      </c>
      <c r="H183" t="s">
        <v>13</v>
      </c>
    </row>
    <row r="184" spans="1:8" x14ac:dyDescent="0.2">
      <c r="A184" t="s">
        <v>674</v>
      </c>
      <c r="B184">
        <f>_xlfn.NUMBERVALUE(LEFT(A184,2))</f>
        <v>41</v>
      </c>
      <c r="C184">
        <v>25</v>
      </c>
      <c r="D184" s="22">
        <v>25</v>
      </c>
      <c r="E184" t="str">
        <f>IF(AND(D184&gt;=18,D184&lt;=25),"18-25",IF(AND(D184&gt;=26,D184&lt;=50),"26-50",IF(AND(D184&gt;=51,D184&lt;=75),"51-75",IF(D184&gt;=76,"76- +","missing bucket"))))</f>
        <v>18-25</v>
      </c>
      <c r="F184" t="s">
        <v>17</v>
      </c>
      <c r="G184" t="s">
        <v>25</v>
      </c>
      <c r="H184" t="s">
        <v>14</v>
      </c>
    </row>
    <row r="185" spans="1:8" x14ac:dyDescent="0.2">
      <c r="A185" t="s">
        <v>675</v>
      </c>
      <c r="B185">
        <f>_xlfn.NUMBERVALUE(LEFT(A185,2))</f>
        <v>41</v>
      </c>
      <c r="C185">
        <v>25</v>
      </c>
      <c r="D185" s="22">
        <v>25</v>
      </c>
      <c r="E185" t="str">
        <f>IF(AND(D185&gt;=18,D185&lt;=25),"18-25",IF(AND(D185&gt;=26,D185&lt;=50),"26-50",IF(AND(D185&gt;=51,D185&lt;=75),"51-75",IF(D185&gt;=76,"76- +","missing bucket"))))</f>
        <v>18-25</v>
      </c>
      <c r="F185" t="s">
        <v>17</v>
      </c>
      <c r="G185" t="s">
        <v>25</v>
      </c>
      <c r="H185" t="s">
        <v>14</v>
      </c>
    </row>
    <row r="186" spans="1:8" x14ac:dyDescent="0.2">
      <c r="A186" t="s">
        <v>676</v>
      </c>
      <c r="B186">
        <f>_xlfn.NUMBERVALUE(LEFT(A186,2))</f>
        <v>41</v>
      </c>
      <c r="C186">
        <v>25</v>
      </c>
      <c r="D186" s="22">
        <v>25</v>
      </c>
      <c r="E186" t="str">
        <f>IF(AND(D186&gt;=18,D186&lt;=25),"18-25",IF(AND(D186&gt;=26,D186&lt;=50),"26-50",IF(AND(D186&gt;=51,D186&lt;=75),"51-75",IF(D186&gt;=76,"76- +","missing bucket"))))</f>
        <v>18-25</v>
      </c>
      <c r="F186" t="s">
        <v>15</v>
      </c>
      <c r="G186" t="s">
        <v>26</v>
      </c>
      <c r="H186" t="s">
        <v>14</v>
      </c>
    </row>
    <row r="187" spans="1:8" x14ac:dyDescent="0.2">
      <c r="A187" t="s">
        <v>677</v>
      </c>
      <c r="B187">
        <f>_xlfn.NUMBERVALUE(LEFT(A187,2))</f>
        <v>41</v>
      </c>
      <c r="C187">
        <v>25</v>
      </c>
      <c r="D187" s="22">
        <v>25</v>
      </c>
      <c r="E187" t="str">
        <f>IF(AND(D187&gt;=18,D187&lt;=25),"18-25",IF(AND(D187&gt;=26,D187&lt;=50),"26-50",IF(AND(D187&gt;=51,D187&lt;=75),"51-75",IF(D187&gt;=76,"76- +","missing bucket"))))</f>
        <v>18-25</v>
      </c>
      <c r="F187" t="s">
        <v>17</v>
      </c>
      <c r="G187" t="s">
        <v>25</v>
      </c>
      <c r="H187" t="s">
        <v>14</v>
      </c>
    </row>
    <row r="188" spans="1:8" x14ac:dyDescent="0.2">
      <c r="A188" t="s">
        <v>678</v>
      </c>
      <c r="B188">
        <f>_xlfn.NUMBERVALUE(LEFT(A188,2))</f>
        <v>41</v>
      </c>
      <c r="C188">
        <v>25</v>
      </c>
      <c r="D188" s="22">
        <v>25</v>
      </c>
      <c r="E188" t="str">
        <f>IF(AND(D188&gt;=18,D188&lt;=25),"18-25",IF(AND(D188&gt;=26,D188&lt;=50),"26-50",IF(AND(D188&gt;=51,D188&lt;=75),"51-75",IF(D188&gt;=76,"76- +","missing bucket"))))</f>
        <v>18-25</v>
      </c>
      <c r="F188" t="s">
        <v>18</v>
      </c>
      <c r="G188" t="s">
        <v>25</v>
      </c>
      <c r="H188" t="s">
        <v>14</v>
      </c>
    </row>
    <row r="189" spans="1:8" x14ac:dyDescent="0.2">
      <c r="A189" t="s">
        <v>55</v>
      </c>
      <c r="B189">
        <f>_xlfn.NUMBERVALUE(LEFT(A189,2))</f>
        <v>14</v>
      </c>
      <c r="C189">
        <v>26</v>
      </c>
      <c r="D189" s="22">
        <v>26</v>
      </c>
      <c r="E189" t="str">
        <f>IF(AND(D189&gt;=18,D189&lt;=25),"18-25",IF(AND(D189&gt;=26,D189&lt;=50),"26-50",IF(AND(D189&gt;=51,D189&lt;=75),"51-75",IF(D189&gt;=76,"76- +","missing bucket"))))</f>
        <v>26-50</v>
      </c>
      <c r="F189" t="s">
        <v>19</v>
      </c>
      <c r="G189" t="s">
        <v>25</v>
      </c>
      <c r="H189" t="s">
        <v>13</v>
      </c>
    </row>
    <row r="190" spans="1:8" x14ac:dyDescent="0.2">
      <c r="A190" t="s">
        <v>56</v>
      </c>
      <c r="B190">
        <f>_xlfn.NUMBERVALUE(LEFT(A190,2))</f>
        <v>14</v>
      </c>
      <c r="C190">
        <v>26</v>
      </c>
      <c r="D190" s="22">
        <v>26</v>
      </c>
      <c r="E190" t="str">
        <f>IF(AND(D190&gt;=18,D190&lt;=25),"18-25",IF(AND(D190&gt;=26,D190&lt;=50),"26-50",IF(AND(D190&gt;=51,D190&lt;=75),"51-75",IF(D190&gt;=76,"76- +","missing bucket"))))</f>
        <v>26-50</v>
      </c>
      <c r="F190" t="s">
        <v>23</v>
      </c>
      <c r="G190" t="s">
        <v>23</v>
      </c>
      <c r="H190" t="s">
        <v>14</v>
      </c>
    </row>
    <row r="191" spans="1:8" x14ac:dyDescent="0.2">
      <c r="A191" t="s">
        <v>57</v>
      </c>
      <c r="B191">
        <f>_xlfn.NUMBERVALUE(LEFT(A191,2))</f>
        <v>14</v>
      </c>
      <c r="C191">
        <v>26</v>
      </c>
      <c r="D191" s="22">
        <v>26</v>
      </c>
      <c r="E191" t="str">
        <f>IF(AND(D191&gt;=18,D191&lt;=25),"18-25",IF(AND(D191&gt;=26,D191&lt;=50),"26-50",IF(AND(D191&gt;=51,D191&lt;=75),"51-75",IF(D191&gt;=76,"76- +","missing bucket"))))</f>
        <v>26-50</v>
      </c>
      <c r="F191" t="s">
        <v>17</v>
      </c>
      <c r="G191" t="s">
        <v>7</v>
      </c>
      <c r="H191" t="s">
        <v>14</v>
      </c>
    </row>
    <row r="192" spans="1:8" x14ac:dyDescent="0.2">
      <c r="A192" t="s">
        <v>58</v>
      </c>
      <c r="B192">
        <f>_xlfn.NUMBERVALUE(LEFT(A192,2))</f>
        <v>14</v>
      </c>
      <c r="C192">
        <v>26</v>
      </c>
      <c r="D192" s="22">
        <v>26</v>
      </c>
      <c r="E192" t="str">
        <f>IF(AND(D192&gt;=18,D192&lt;=25),"18-25",IF(AND(D192&gt;=26,D192&lt;=50),"26-50",IF(AND(D192&gt;=51,D192&lt;=75),"51-75",IF(D192&gt;=76,"76- +","missing bucket"))))</f>
        <v>26-50</v>
      </c>
      <c r="F192" t="s">
        <v>19</v>
      </c>
      <c r="G192" t="s">
        <v>23</v>
      </c>
      <c r="H192" t="s">
        <v>14</v>
      </c>
    </row>
    <row r="193" spans="1:8" x14ac:dyDescent="0.2">
      <c r="A193" t="s">
        <v>59</v>
      </c>
      <c r="B193">
        <f>_xlfn.NUMBERVALUE(LEFT(A193,2))</f>
        <v>14</v>
      </c>
      <c r="C193">
        <v>26</v>
      </c>
      <c r="D193" s="22">
        <v>26</v>
      </c>
      <c r="E193" t="str">
        <f>IF(AND(D193&gt;=18,D193&lt;=25),"18-25",IF(AND(D193&gt;=26,D193&lt;=50),"26-50",IF(AND(D193&gt;=51,D193&lt;=75),"51-75",IF(D193&gt;=76,"76- +","missing bucket"))))</f>
        <v>26-50</v>
      </c>
      <c r="F193" t="s">
        <v>19</v>
      </c>
      <c r="G193" t="s">
        <v>23</v>
      </c>
      <c r="H193" t="s">
        <v>14</v>
      </c>
    </row>
    <row r="194" spans="1:8" x14ac:dyDescent="0.2">
      <c r="A194" t="s">
        <v>60</v>
      </c>
      <c r="B194">
        <f>_xlfn.NUMBERVALUE(LEFT(A194,2))</f>
        <v>14</v>
      </c>
      <c r="C194">
        <v>26</v>
      </c>
      <c r="D194" s="22">
        <v>26</v>
      </c>
      <c r="E194" t="str">
        <f>IF(AND(D194&gt;=18,D194&lt;=25),"18-25",IF(AND(D194&gt;=26,D194&lt;=50),"26-50",IF(AND(D194&gt;=51,D194&lt;=75),"51-75",IF(D194&gt;=76,"76- +","missing bucket"))))</f>
        <v>26-50</v>
      </c>
      <c r="F194" t="s">
        <v>15</v>
      </c>
      <c r="G194" t="s">
        <v>26</v>
      </c>
      <c r="H194" t="s">
        <v>14</v>
      </c>
    </row>
    <row r="195" spans="1:8" x14ac:dyDescent="0.2">
      <c r="A195" t="s">
        <v>228</v>
      </c>
      <c r="B195">
        <f>_xlfn.NUMBERVALUE(LEFT(A195,2))</f>
        <v>27</v>
      </c>
      <c r="C195">
        <v>26</v>
      </c>
      <c r="D195" s="22">
        <v>26</v>
      </c>
      <c r="E195" t="str">
        <f>IF(AND(D195&gt;=18,D195&lt;=25),"18-25",IF(AND(D195&gt;=26,D195&lt;=50),"26-50",IF(AND(D195&gt;=51,D195&lt;=75),"51-75",IF(D195&gt;=76,"76- +","missing bucket"))))</f>
        <v>26-50</v>
      </c>
      <c r="F195" t="s">
        <v>17</v>
      </c>
      <c r="G195" t="s">
        <v>25</v>
      </c>
      <c r="H195" t="s">
        <v>13</v>
      </c>
    </row>
    <row r="196" spans="1:8" x14ac:dyDescent="0.2">
      <c r="A196" t="s">
        <v>375</v>
      </c>
      <c r="B196">
        <f>_xlfn.NUMBERVALUE(LEFT(A196,2))</f>
        <v>32</v>
      </c>
      <c r="C196">
        <v>26</v>
      </c>
      <c r="D196" s="22">
        <v>26</v>
      </c>
      <c r="E196" t="str">
        <f>IF(AND(D196&gt;=18,D196&lt;=25),"18-25",IF(AND(D196&gt;=26,D196&lt;=50),"26-50",IF(AND(D196&gt;=51,D196&lt;=75),"51-75",IF(D196&gt;=76,"76- +","missing bucket"))))</f>
        <v>26-50</v>
      </c>
      <c r="F196" t="s">
        <v>17</v>
      </c>
      <c r="G196" t="s">
        <v>7</v>
      </c>
      <c r="H196" t="s">
        <v>14</v>
      </c>
    </row>
    <row r="197" spans="1:8" x14ac:dyDescent="0.2">
      <c r="A197" t="s">
        <v>376</v>
      </c>
      <c r="B197">
        <f>_xlfn.NUMBERVALUE(LEFT(A197,2))</f>
        <v>32</v>
      </c>
      <c r="C197">
        <v>26</v>
      </c>
      <c r="D197" s="22">
        <v>26</v>
      </c>
      <c r="E197" t="str">
        <f>IF(AND(D197&gt;=18,D197&lt;=25),"18-25",IF(AND(D197&gt;=26,D197&lt;=50),"26-50",IF(AND(D197&gt;=51,D197&lt;=75),"51-75",IF(D197&gt;=76,"76- +","missing bucket"))))</f>
        <v>26-50</v>
      </c>
      <c r="F197" t="s">
        <v>17</v>
      </c>
      <c r="G197" t="s">
        <v>25</v>
      </c>
      <c r="H197" t="s">
        <v>14</v>
      </c>
    </row>
    <row r="198" spans="1:8" x14ac:dyDescent="0.2">
      <c r="A198" t="s">
        <v>377</v>
      </c>
      <c r="B198">
        <f>_xlfn.NUMBERVALUE(LEFT(A198,2))</f>
        <v>32</v>
      </c>
      <c r="C198">
        <v>26</v>
      </c>
      <c r="D198" s="22">
        <v>26</v>
      </c>
      <c r="E198" t="str">
        <f>IF(AND(D198&gt;=18,D198&lt;=25),"18-25",IF(AND(D198&gt;=26,D198&lt;=50),"26-50",IF(AND(D198&gt;=51,D198&lt;=75),"51-75",IF(D198&gt;=76,"76- +","missing bucket"))))</f>
        <v>26-50</v>
      </c>
      <c r="F198" t="s">
        <v>17</v>
      </c>
      <c r="G198" t="s">
        <v>25</v>
      </c>
      <c r="H198" t="s">
        <v>13</v>
      </c>
    </row>
    <row r="199" spans="1:8" x14ac:dyDescent="0.2">
      <c r="A199" t="s">
        <v>378</v>
      </c>
      <c r="B199">
        <f>_xlfn.NUMBERVALUE(LEFT(A199,2))</f>
        <v>32</v>
      </c>
      <c r="C199">
        <v>26</v>
      </c>
      <c r="D199" s="22">
        <v>26</v>
      </c>
      <c r="E199" t="str">
        <f>IF(AND(D199&gt;=18,D199&lt;=25),"18-25",IF(AND(D199&gt;=26,D199&lt;=50),"26-50",IF(AND(D199&gt;=51,D199&lt;=75),"51-75",IF(D199&gt;=76,"76- +","missing bucket"))))</f>
        <v>26-50</v>
      </c>
      <c r="F199" t="s">
        <v>17</v>
      </c>
      <c r="G199" t="s">
        <v>25</v>
      </c>
      <c r="H199" t="s">
        <v>14</v>
      </c>
    </row>
    <row r="200" spans="1:8" x14ac:dyDescent="0.2">
      <c r="A200" t="s">
        <v>379</v>
      </c>
      <c r="B200">
        <f>_xlfn.NUMBERVALUE(LEFT(A200,2))</f>
        <v>32</v>
      </c>
      <c r="C200">
        <v>26</v>
      </c>
      <c r="D200" s="22">
        <v>26</v>
      </c>
      <c r="E200" t="str">
        <f>IF(AND(D200&gt;=18,D200&lt;=25),"18-25",IF(AND(D200&gt;=26,D200&lt;=50),"26-50",IF(AND(D200&gt;=51,D200&lt;=75),"51-75",IF(D200&gt;=76,"76- +","missing bucket"))))</f>
        <v>26-50</v>
      </c>
      <c r="F200" t="s">
        <v>18</v>
      </c>
      <c r="G200" t="s">
        <v>25</v>
      </c>
      <c r="H200" t="s">
        <v>14</v>
      </c>
    </row>
    <row r="201" spans="1:8" x14ac:dyDescent="0.2">
      <c r="A201" t="s">
        <v>380</v>
      </c>
      <c r="B201">
        <f>_xlfn.NUMBERVALUE(LEFT(A201,2))</f>
        <v>32</v>
      </c>
      <c r="C201">
        <v>26</v>
      </c>
      <c r="D201" s="22">
        <v>26</v>
      </c>
      <c r="E201" t="str">
        <f>IF(AND(D201&gt;=18,D201&lt;=25),"18-25",IF(AND(D201&gt;=26,D201&lt;=50),"26-50",IF(AND(D201&gt;=51,D201&lt;=75),"51-75",IF(D201&gt;=76,"76- +","missing bucket"))))</f>
        <v>26-50</v>
      </c>
      <c r="F201" t="s">
        <v>18</v>
      </c>
      <c r="G201" t="s">
        <v>26</v>
      </c>
      <c r="H201" t="s">
        <v>13</v>
      </c>
    </row>
    <row r="202" spans="1:8" x14ac:dyDescent="0.2">
      <c r="A202" t="s">
        <v>381</v>
      </c>
      <c r="B202">
        <f>_xlfn.NUMBERVALUE(LEFT(A202,2))</f>
        <v>32</v>
      </c>
      <c r="C202">
        <v>26</v>
      </c>
      <c r="D202" s="22">
        <v>26</v>
      </c>
      <c r="E202" t="str">
        <f>IF(AND(D202&gt;=18,D202&lt;=25),"18-25",IF(AND(D202&gt;=26,D202&lt;=50),"26-50",IF(AND(D202&gt;=51,D202&lt;=75),"51-75",IF(D202&gt;=76,"76- +","missing bucket"))))</f>
        <v>26-50</v>
      </c>
      <c r="F202" t="s">
        <v>17</v>
      </c>
      <c r="G202" t="s">
        <v>25</v>
      </c>
      <c r="H202" t="s">
        <v>14</v>
      </c>
    </row>
    <row r="203" spans="1:8" x14ac:dyDescent="0.2">
      <c r="A203" t="s">
        <v>382</v>
      </c>
      <c r="B203">
        <f>_xlfn.NUMBERVALUE(LEFT(A203,2))</f>
        <v>32</v>
      </c>
      <c r="C203">
        <v>26</v>
      </c>
      <c r="D203" s="22">
        <v>26</v>
      </c>
      <c r="E203" t="str">
        <f>IF(AND(D203&gt;=18,D203&lt;=25),"18-25",IF(AND(D203&gt;=26,D203&lt;=50),"26-50",IF(AND(D203&gt;=51,D203&lt;=75),"51-75",IF(D203&gt;=76,"76- +","missing bucket"))))</f>
        <v>26-50</v>
      </c>
      <c r="F203" t="s">
        <v>17</v>
      </c>
      <c r="G203" t="s">
        <v>25</v>
      </c>
      <c r="H203" t="s">
        <v>14</v>
      </c>
    </row>
    <row r="204" spans="1:8" x14ac:dyDescent="0.2">
      <c r="A204" t="s">
        <v>383</v>
      </c>
      <c r="B204">
        <f>_xlfn.NUMBERVALUE(LEFT(A204,2))</f>
        <v>32</v>
      </c>
      <c r="C204">
        <v>26</v>
      </c>
      <c r="D204" s="22">
        <v>26</v>
      </c>
      <c r="E204" t="str">
        <f>IF(AND(D204&gt;=18,D204&lt;=25),"18-25",IF(AND(D204&gt;=26,D204&lt;=50),"26-50",IF(AND(D204&gt;=51,D204&lt;=75),"51-75",IF(D204&gt;=76,"76- +","missing bucket"))))</f>
        <v>26-50</v>
      </c>
      <c r="F204" t="s">
        <v>17</v>
      </c>
      <c r="G204" t="s">
        <v>25</v>
      </c>
      <c r="H204" t="s">
        <v>13</v>
      </c>
    </row>
    <row r="205" spans="1:8" x14ac:dyDescent="0.2">
      <c r="A205" t="s">
        <v>679</v>
      </c>
      <c r="B205">
        <f>_xlfn.NUMBERVALUE(LEFT(A205,2))</f>
        <v>41</v>
      </c>
      <c r="C205">
        <v>26</v>
      </c>
      <c r="D205" s="22">
        <v>26</v>
      </c>
      <c r="E205" t="str">
        <f>IF(AND(D205&gt;=18,D205&lt;=25),"18-25",IF(AND(D205&gt;=26,D205&lt;=50),"26-50",IF(AND(D205&gt;=51,D205&lt;=75),"51-75",IF(D205&gt;=76,"76- +","missing bucket"))))</f>
        <v>26-50</v>
      </c>
      <c r="F205" t="s">
        <v>17</v>
      </c>
      <c r="G205" t="s">
        <v>26</v>
      </c>
      <c r="H205" t="s">
        <v>14</v>
      </c>
    </row>
    <row r="206" spans="1:8" x14ac:dyDescent="0.2">
      <c r="A206" t="s">
        <v>680</v>
      </c>
      <c r="B206">
        <f>_xlfn.NUMBERVALUE(LEFT(A206,2))</f>
        <v>41</v>
      </c>
      <c r="C206">
        <v>26</v>
      </c>
      <c r="D206" s="22">
        <v>26</v>
      </c>
      <c r="E206" t="str">
        <f>IF(AND(D206&gt;=18,D206&lt;=25),"18-25",IF(AND(D206&gt;=26,D206&lt;=50),"26-50",IF(AND(D206&gt;=51,D206&lt;=75),"51-75",IF(D206&gt;=76,"76- +","missing bucket"))))</f>
        <v>26-50</v>
      </c>
      <c r="F206" t="s">
        <v>17</v>
      </c>
      <c r="G206" t="s">
        <v>25</v>
      </c>
      <c r="H206" t="s">
        <v>13</v>
      </c>
    </row>
    <row r="207" spans="1:8" x14ac:dyDescent="0.2">
      <c r="A207" t="s">
        <v>681</v>
      </c>
      <c r="B207">
        <f>_xlfn.NUMBERVALUE(LEFT(A207,2))</f>
        <v>41</v>
      </c>
      <c r="C207">
        <v>26</v>
      </c>
      <c r="D207" s="22">
        <v>26</v>
      </c>
      <c r="E207" t="str">
        <f>IF(AND(D207&gt;=18,D207&lt;=25),"18-25",IF(AND(D207&gt;=26,D207&lt;=50),"26-50",IF(AND(D207&gt;=51,D207&lt;=75),"51-75",IF(D207&gt;=76,"76- +","missing bucket"))))</f>
        <v>26-50</v>
      </c>
      <c r="F207" t="s">
        <v>18</v>
      </c>
      <c r="G207" t="s">
        <v>25</v>
      </c>
      <c r="H207" t="s">
        <v>13</v>
      </c>
    </row>
    <row r="208" spans="1:8" x14ac:dyDescent="0.2">
      <c r="A208" t="s">
        <v>682</v>
      </c>
      <c r="B208">
        <f>_xlfn.NUMBERVALUE(LEFT(A208,2))</f>
        <v>41</v>
      </c>
      <c r="C208">
        <v>26</v>
      </c>
      <c r="D208" s="22">
        <v>26</v>
      </c>
      <c r="E208" t="str">
        <f>IF(AND(D208&gt;=18,D208&lt;=25),"18-25",IF(AND(D208&gt;=26,D208&lt;=50),"26-50",IF(AND(D208&gt;=51,D208&lt;=75),"51-75",IF(D208&gt;=76,"76- +","missing bucket"))))</f>
        <v>26-50</v>
      </c>
      <c r="F208" t="s">
        <v>23</v>
      </c>
      <c r="G208" t="s">
        <v>26</v>
      </c>
      <c r="H208" t="s">
        <v>13</v>
      </c>
    </row>
    <row r="209" spans="1:8" x14ac:dyDescent="0.2">
      <c r="A209" t="s">
        <v>683</v>
      </c>
      <c r="B209">
        <f>_xlfn.NUMBERVALUE(LEFT(A209,2))</f>
        <v>41</v>
      </c>
      <c r="C209">
        <v>26</v>
      </c>
      <c r="D209" s="22">
        <v>26</v>
      </c>
      <c r="E209" t="str">
        <f>IF(AND(D209&gt;=18,D209&lt;=25),"18-25",IF(AND(D209&gt;=26,D209&lt;=50),"26-50",IF(AND(D209&gt;=51,D209&lt;=75),"51-75",IF(D209&gt;=76,"76- +","missing bucket"))))</f>
        <v>26-50</v>
      </c>
      <c r="F209" t="s">
        <v>22</v>
      </c>
      <c r="G209" t="s">
        <v>26</v>
      </c>
      <c r="H209" t="s">
        <v>14</v>
      </c>
    </row>
    <row r="210" spans="1:8" x14ac:dyDescent="0.2">
      <c r="A210" t="s">
        <v>684</v>
      </c>
      <c r="B210">
        <f>_xlfn.NUMBERVALUE(LEFT(A210,2))</f>
        <v>41</v>
      </c>
      <c r="C210">
        <v>26</v>
      </c>
      <c r="D210" s="22">
        <v>26</v>
      </c>
      <c r="E210" t="str">
        <f>IF(AND(D210&gt;=18,D210&lt;=25),"18-25",IF(AND(D210&gt;=26,D210&lt;=50),"26-50",IF(AND(D210&gt;=51,D210&lt;=75),"51-75",IF(D210&gt;=76,"76- +","missing bucket"))))</f>
        <v>26-50</v>
      </c>
      <c r="F210" t="s">
        <v>17</v>
      </c>
      <c r="G210" t="s">
        <v>25</v>
      </c>
      <c r="H210" t="s">
        <v>13</v>
      </c>
    </row>
    <row r="211" spans="1:8" x14ac:dyDescent="0.2">
      <c r="A211" t="s">
        <v>685</v>
      </c>
      <c r="B211">
        <f>_xlfn.NUMBERVALUE(LEFT(A211,2))</f>
        <v>41</v>
      </c>
      <c r="C211">
        <v>26</v>
      </c>
      <c r="D211" s="22">
        <v>26</v>
      </c>
      <c r="E211" t="str">
        <f>IF(AND(D211&gt;=18,D211&lt;=25),"18-25",IF(AND(D211&gt;=26,D211&lt;=50),"26-50",IF(AND(D211&gt;=51,D211&lt;=75),"51-75",IF(D211&gt;=76,"76- +","missing bucket"))))</f>
        <v>26-50</v>
      </c>
      <c r="F211" t="s">
        <v>17</v>
      </c>
      <c r="G211" t="s">
        <v>25</v>
      </c>
      <c r="H211" t="s">
        <v>14</v>
      </c>
    </row>
    <row r="212" spans="1:8" x14ac:dyDescent="0.2">
      <c r="A212" t="s">
        <v>686</v>
      </c>
      <c r="B212">
        <f>_xlfn.NUMBERVALUE(LEFT(A212,2))</f>
        <v>41</v>
      </c>
      <c r="C212">
        <v>26</v>
      </c>
      <c r="D212" s="22">
        <v>26</v>
      </c>
      <c r="E212" t="str">
        <f>IF(AND(D212&gt;=18,D212&lt;=25),"18-25",IF(AND(D212&gt;=26,D212&lt;=50),"26-50",IF(AND(D212&gt;=51,D212&lt;=75),"51-75",IF(D212&gt;=76,"76- +","missing bucket"))))</f>
        <v>26-50</v>
      </c>
      <c r="F212" t="s">
        <v>17</v>
      </c>
      <c r="G212" t="s">
        <v>25</v>
      </c>
      <c r="H212" t="s">
        <v>14</v>
      </c>
    </row>
    <row r="213" spans="1:8" x14ac:dyDescent="0.2">
      <c r="A213" t="s">
        <v>687</v>
      </c>
      <c r="B213">
        <f>_xlfn.NUMBERVALUE(LEFT(A213,2))</f>
        <v>41</v>
      </c>
      <c r="C213">
        <v>26</v>
      </c>
      <c r="D213" s="22">
        <v>26</v>
      </c>
      <c r="E213" t="str">
        <f>IF(AND(D213&gt;=18,D213&lt;=25),"18-25",IF(AND(D213&gt;=26,D213&lt;=50),"26-50",IF(AND(D213&gt;=51,D213&lt;=75),"51-75",IF(D213&gt;=76,"76- +","missing bucket"))))</f>
        <v>26-50</v>
      </c>
      <c r="F213" t="s">
        <v>18</v>
      </c>
      <c r="G213" t="s">
        <v>25</v>
      </c>
      <c r="H213" t="s">
        <v>13</v>
      </c>
    </row>
    <row r="214" spans="1:8" x14ac:dyDescent="0.2">
      <c r="A214" t="s">
        <v>688</v>
      </c>
      <c r="B214">
        <f>_xlfn.NUMBERVALUE(LEFT(A214,2))</f>
        <v>41</v>
      </c>
      <c r="C214">
        <v>26</v>
      </c>
      <c r="D214" s="22">
        <v>26</v>
      </c>
      <c r="E214" t="str">
        <f>IF(AND(D214&gt;=18,D214&lt;=25),"18-25",IF(AND(D214&gt;=26,D214&lt;=50),"26-50",IF(AND(D214&gt;=51,D214&lt;=75),"51-75",IF(D214&gt;=76,"76- +","missing bucket"))))</f>
        <v>26-50</v>
      </c>
      <c r="F214" t="s">
        <v>17</v>
      </c>
      <c r="G214" t="s">
        <v>25</v>
      </c>
      <c r="H214" t="s">
        <v>14</v>
      </c>
    </row>
    <row r="215" spans="1:8" x14ac:dyDescent="0.2">
      <c r="A215" t="s">
        <v>61</v>
      </c>
      <c r="B215">
        <f>_xlfn.NUMBERVALUE(LEFT(A215,2))</f>
        <v>14</v>
      </c>
      <c r="C215">
        <v>26.802700000000002</v>
      </c>
      <c r="D215" s="22">
        <v>27</v>
      </c>
      <c r="E215" t="str">
        <f>IF(AND(D215&gt;=18,D215&lt;=25),"18-25",IF(AND(D215&gt;=26,D215&lt;=50),"26-50",IF(AND(D215&gt;=51,D215&lt;=75),"51-75",IF(D215&gt;=76,"76- +","missing bucket"))))</f>
        <v>26-50</v>
      </c>
      <c r="F215" t="s">
        <v>15</v>
      </c>
      <c r="G215" t="s">
        <v>26</v>
      </c>
      <c r="H215" t="s">
        <v>14</v>
      </c>
    </row>
    <row r="216" spans="1:8" x14ac:dyDescent="0.2">
      <c r="A216" t="s">
        <v>62</v>
      </c>
      <c r="B216">
        <f>_xlfn.NUMBERVALUE(LEFT(A216,2))</f>
        <v>14</v>
      </c>
      <c r="C216">
        <v>27</v>
      </c>
      <c r="D216" s="22">
        <v>27</v>
      </c>
      <c r="E216" t="str">
        <f>IF(AND(D216&gt;=18,D216&lt;=25),"18-25",IF(AND(D216&gt;=26,D216&lt;=50),"26-50",IF(AND(D216&gt;=51,D216&lt;=75),"51-75",IF(D216&gt;=76,"76- +","missing bucket"))))</f>
        <v>26-50</v>
      </c>
      <c r="F216" t="s">
        <v>18</v>
      </c>
      <c r="G216" t="s">
        <v>23</v>
      </c>
      <c r="H216" t="s">
        <v>14</v>
      </c>
    </row>
    <row r="217" spans="1:8" x14ac:dyDescent="0.2">
      <c r="A217" t="s">
        <v>63</v>
      </c>
      <c r="B217">
        <f>_xlfn.NUMBERVALUE(LEFT(A217,2))</f>
        <v>14</v>
      </c>
      <c r="C217">
        <v>27</v>
      </c>
      <c r="D217" s="22">
        <v>27</v>
      </c>
      <c r="E217" t="str">
        <f>IF(AND(D217&gt;=18,D217&lt;=25),"18-25",IF(AND(D217&gt;=26,D217&lt;=50),"26-50",IF(AND(D217&gt;=51,D217&lt;=75),"51-75",IF(D217&gt;=76,"76- +","missing bucket"))))</f>
        <v>26-50</v>
      </c>
      <c r="F217" t="s">
        <v>17</v>
      </c>
      <c r="G217" t="s">
        <v>25</v>
      </c>
      <c r="H217" t="s">
        <v>13</v>
      </c>
    </row>
    <row r="218" spans="1:8" x14ac:dyDescent="0.2">
      <c r="A218" t="s">
        <v>64</v>
      </c>
      <c r="B218">
        <f>_xlfn.NUMBERVALUE(LEFT(A218,2))</f>
        <v>14</v>
      </c>
      <c r="C218">
        <v>27</v>
      </c>
      <c r="D218" s="22">
        <v>27</v>
      </c>
      <c r="E218" t="str">
        <f>IF(AND(D218&gt;=18,D218&lt;=25),"18-25",IF(AND(D218&gt;=26,D218&lt;=50),"26-50",IF(AND(D218&gt;=51,D218&lt;=75),"51-75",IF(D218&gt;=76,"76- +","missing bucket"))))</f>
        <v>26-50</v>
      </c>
      <c r="F218" t="s">
        <v>19</v>
      </c>
      <c r="G218" t="s">
        <v>23</v>
      </c>
      <c r="H218" t="s">
        <v>14</v>
      </c>
    </row>
    <row r="219" spans="1:8" x14ac:dyDescent="0.2">
      <c r="A219" t="s">
        <v>65</v>
      </c>
      <c r="B219">
        <f>_xlfn.NUMBERVALUE(LEFT(A219,2))</f>
        <v>14</v>
      </c>
      <c r="C219">
        <v>27</v>
      </c>
      <c r="D219" s="22">
        <v>27</v>
      </c>
      <c r="E219" t="str">
        <f>IF(AND(D219&gt;=18,D219&lt;=25),"18-25",IF(AND(D219&gt;=26,D219&lt;=50),"26-50",IF(AND(D219&gt;=51,D219&lt;=75),"51-75",IF(D219&gt;=76,"76- +","missing bucket"))))</f>
        <v>26-50</v>
      </c>
      <c r="F219" t="s">
        <v>18</v>
      </c>
      <c r="G219" t="s">
        <v>23</v>
      </c>
      <c r="H219" t="s">
        <v>13</v>
      </c>
    </row>
    <row r="220" spans="1:8" x14ac:dyDescent="0.2">
      <c r="A220" t="s">
        <v>384</v>
      </c>
      <c r="B220">
        <f>_xlfn.NUMBERVALUE(LEFT(A220,2))</f>
        <v>32</v>
      </c>
      <c r="C220">
        <v>27</v>
      </c>
      <c r="D220" s="22">
        <v>27</v>
      </c>
      <c r="E220" t="str">
        <f>IF(AND(D220&gt;=18,D220&lt;=25),"18-25",IF(AND(D220&gt;=26,D220&lt;=50),"26-50",IF(AND(D220&gt;=51,D220&lt;=75),"51-75",IF(D220&gt;=76,"76- +","missing bucket"))))</f>
        <v>26-50</v>
      </c>
      <c r="F220" t="s">
        <v>19</v>
      </c>
      <c r="G220" t="s">
        <v>26</v>
      </c>
      <c r="H220" t="s">
        <v>13</v>
      </c>
    </row>
    <row r="221" spans="1:8" x14ac:dyDescent="0.2">
      <c r="A221" t="s">
        <v>385</v>
      </c>
      <c r="B221">
        <f>_xlfn.NUMBERVALUE(LEFT(A221,2))</f>
        <v>32</v>
      </c>
      <c r="C221">
        <v>27</v>
      </c>
      <c r="D221" s="22">
        <v>27</v>
      </c>
      <c r="E221" t="str">
        <f>IF(AND(D221&gt;=18,D221&lt;=25),"18-25",IF(AND(D221&gt;=26,D221&lt;=50),"26-50",IF(AND(D221&gt;=51,D221&lt;=75),"51-75",IF(D221&gt;=76,"76- +","missing bucket"))))</f>
        <v>26-50</v>
      </c>
      <c r="F221" t="s">
        <v>17</v>
      </c>
      <c r="G221" t="s">
        <v>25</v>
      </c>
      <c r="H221" t="s">
        <v>13</v>
      </c>
    </row>
    <row r="222" spans="1:8" x14ac:dyDescent="0.2">
      <c r="A222" t="s">
        <v>386</v>
      </c>
      <c r="B222">
        <f>_xlfn.NUMBERVALUE(LEFT(A222,2))</f>
        <v>32</v>
      </c>
      <c r="C222">
        <v>27</v>
      </c>
      <c r="D222" s="22">
        <v>27</v>
      </c>
      <c r="E222" t="str">
        <f>IF(AND(D222&gt;=18,D222&lt;=25),"18-25",IF(AND(D222&gt;=26,D222&lt;=50),"26-50",IF(AND(D222&gt;=51,D222&lt;=75),"51-75",IF(D222&gt;=76,"76- +","missing bucket"))))</f>
        <v>26-50</v>
      </c>
      <c r="F222" t="s">
        <v>22</v>
      </c>
      <c r="G222" t="s">
        <v>26</v>
      </c>
      <c r="H222" t="s">
        <v>14</v>
      </c>
    </row>
    <row r="223" spans="1:8" x14ac:dyDescent="0.2">
      <c r="A223" t="s">
        <v>387</v>
      </c>
      <c r="B223">
        <f>_xlfn.NUMBERVALUE(LEFT(A223,2))</f>
        <v>32</v>
      </c>
      <c r="C223">
        <v>27</v>
      </c>
      <c r="D223" s="22">
        <v>27</v>
      </c>
      <c r="E223" t="str">
        <f>IF(AND(D223&gt;=18,D223&lt;=25),"18-25",IF(AND(D223&gt;=26,D223&lt;=50),"26-50",IF(AND(D223&gt;=51,D223&lt;=75),"51-75",IF(D223&gt;=76,"76- +","missing bucket"))))</f>
        <v>26-50</v>
      </c>
      <c r="F223" t="s">
        <v>18</v>
      </c>
      <c r="G223" t="s">
        <v>25</v>
      </c>
      <c r="H223" t="s">
        <v>14</v>
      </c>
    </row>
    <row r="224" spans="1:8" x14ac:dyDescent="0.2">
      <c r="A224" t="s">
        <v>388</v>
      </c>
      <c r="B224">
        <f>_xlfn.NUMBERVALUE(LEFT(A224,2))</f>
        <v>32</v>
      </c>
      <c r="C224">
        <v>27</v>
      </c>
      <c r="D224" s="22">
        <v>27</v>
      </c>
      <c r="E224" t="str">
        <f>IF(AND(D224&gt;=18,D224&lt;=25),"18-25",IF(AND(D224&gt;=26,D224&lt;=50),"26-50",IF(AND(D224&gt;=51,D224&lt;=75),"51-75",IF(D224&gt;=76,"76- +","missing bucket"))))</f>
        <v>26-50</v>
      </c>
      <c r="F224" t="s">
        <v>18</v>
      </c>
      <c r="G224" t="s">
        <v>25</v>
      </c>
      <c r="H224" t="s">
        <v>14</v>
      </c>
    </row>
    <row r="225" spans="1:8" x14ac:dyDescent="0.2">
      <c r="A225" t="s">
        <v>389</v>
      </c>
      <c r="B225">
        <f>_xlfn.NUMBERVALUE(LEFT(A225,2))</f>
        <v>32</v>
      </c>
      <c r="C225">
        <v>27</v>
      </c>
      <c r="D225" s="22">
        <v>27</v>
      </c>
      <c r="E225" t="str">
        <f>IF(AND(D225&gt;=18,D225&lt;=25),"18-25",IF(AND(D225&gt;=26,D225&lt;=50),"26-50",IF(AND(D225&gt;=51,D225&lt;=75),"51-75",IF(D225&gt;=76,"76- +","missing bucket"))))</f>
        <v>26-50</v>
      </c>
      <c r="F225" t="s">
        <v>17</v>
      </c>
      <c r="G225" t="s">
        <v>25</v>
      </c>
      <c r="H225" t="s">
        <v>14</v>
      </c>
    </row>
    <row r="226" spans="1:8" x14ac:dyDescent="0.2">
      <c r="A226" t="s">
        <v>390</v>
      </c>
      <c r="B226">
        <f>_xlfn.NUMBERVALUE(LEFT(A226,2))</f>
        <v>32</v>
      </c>
      <c r="C226">
        <v>27</v>
      </c>
      <c r="D226" s="22">
        <v>27</v>
      </c>
      <c r="E226" t="str">
        <f>IF(AND(D226&gt;=18,D226&lt;=25),"18-25",IF(AND(D226&gt;=26,D226&lt;=50),"26-50",IF(AND(D226&gt;=51,D226&lt;=75),"51-75",IF(D226&gt;=76,"76- +","missing bucket"))))</f>
        <v>26-50</v>
      </c>
      <c r="F226" t="s">
        <v>17</v>
      </c>
      <c r="G226" t="s">
        <v>25</v>
      </c>
      <c r="H226" t="s">
        <v>14</v>
      </c>
    </row>
    <row r="227" spans="1:8" x14ac:dyDescent="0.2">
      <c r="A227" t="s">
        <v>391</v>
      </c>
      <c r="B227">
        <f>_xlfn.NUMBERVALUE(LEFT(A227,2))</f>
        <v>32</v>
      </c>
      <c r="C227">
        <v>27</v>
      </c>
      <c r="D227" s="22">
        <v>27</v>
      </c>
      <c r="E227" t="str">
        <f>IF(AND(D227&gt;=18,D227&lt;=25),"18-25",IF(AND(D227&gt;=26,D227&lt;=50),"26-50",IF(AND(D227&gt;=51,D227&lt;=75),"51-75",IF(D227&gt;=76,"76- +","missing bucket"))))</f>
        <v>26-50</v>
      </c>
      <c r="F227" t="s">
        <v>17</v>
      </c>
      <c r="G227" t="s">
        <v>25</v>
      </c>
      <c r="H227" t="s">
        <v>13</v>
      </c>
    </row>
    <row r="228" spans="1:8" x14ac:dyDescent="0.2">
      <c r="A228" t="s">
        <v>392</v>
      </c>
      <c r="B228">
        <f>_xlfn.NUMBERVALUE(LEFT(A228,2))</f>
        <v>32</v>
      </c>
      <c r="C228">
        <v>27</v>
      </c>
      <c r="D228" s="22">
        <v>27</v>
      </c>
      <c r="E228" t="str">
        <f>IF(AND(D228&gt;=18,D228&lt;=25),"18-25",IF(AND(D228&gt;=26,D228&lt;=50),"26-50",IF(AND(D228&gt;=51,D228&lt;=75),"51-75",IF(D228&gt;=76,"76- +","missing bucket"))))</f>
        <v>26-50</v>
      </c>
      <c r="F228" t="s">
        <v>17</v>
      </c>
      <c r="G228" t="s">
        <v>25</v>
      </c>
      <c r="H228" t="s">
        <v>13</v>
      </c>
    </row>
    <row r="229" spans="1:8" x14ac:dyDescent="0.2">
      <c r="A229" t="s">
        <v>393</v>
      </c>
      <c r="B229">
        <f>_xlfn.NUMBERVALUE(LEFT(A229,2))</f>
        <v>32</v>
      </c>
      <c r="C229">
        <v>27</v>
      </c>
      <c r="D229" s="22">
        <v>27</v>
      </c>
      <c r="E229" t="str">
        <f>IF(AND(D229&gt;=18,D229&lt;=25),"18-25",IF(AND(D229&gt;=26,D229&lt;=50),"26-50",IF(AND(D229&gt;=51,D229&lt;=75),"51-75",IF(D229&gt;=76,"76- +","missing bucket"))))</f>
        <v>26-50</v>
      </c>
      <c r="F229" t="s">
        <v>17</v>
      </c>
      <c r="G229" t="s">
        <v>25</v>
      </c>
      <c r="H229" t="s">
        <v>13</v>
      </c>
    </row>
    <row r="230" spans="1:8" x14ac:dyDescent="0.2">
      <c r="A230" t="s">
        <v>394</v>
      </c>
      <c r="B230">
        <f>_xlfn.NUMBERVALUE(LEFT(A230,2))</f>
        <v>32</v>
      </c>
      <c r="C230">
        <v>27</v>
      </c>
      <c r="D230" s="22">
        <v>27</v>
      </c>
      <c r="E230" t="str">
        <f>IF(AND(D230&gt;=18,D230&lt;=25),"18-25",IF(AND(D230&gt;=26,D230&lt;=50),"26-50",IF(AND(D230&gt;=51,D230&lt;=75),"51-75",IF(D230&gt;=76,"76- +","missing bucket"))))</f>
        <v>26-50</v>
      </c>
      <c r="F230" t="s">
        <v>17</v>
      </c>
      <c r="G230" t="s">
        <v>25</v>
      </c>
      <c r="H230" t="s">
        <v>14</v>
      </c>
    </row>
    <row r="231" spans="1:8" x14ac:dyDescent="0.2">
      <c r="A231" t="s">
        <v>395</v>
      </c>
      <c r="B231">
        <f>_xlfn.NUMBERVALUE(LEFT(A231,2))</f>
        <v>32</v>
      </c>
      <c r="C231">
        <v>27</v>
      </c>
      <c r="D231" s="22">
        <v>27</v>
      </c>
      <c r="E231" t="str">
        <f>IF(AND(D231&gt;=18,D231&lt;=25),"18-25",IF(AND(D231&gt;=26,D231&lt;=50),"26-50",IF(AND(D231&gt;=51,D231&lt;=75),"51-75",IF(D231&gt;=76,"76- +","missing bucket"))))</f>
        <v>26-50</v>
      </c>
      <c r="F231" t="s">
        <v>17</v>
      </c>
      <c r="G231" t="s">
        <v>25</v>
      </c>
      <c r="H231" t="s">
        <v>13</v>
      </c>
    </row>
    <row r="232" spans="1:8" x14ac:dyDescent="0.2">
      <c r="A232" t="s">
        <v>396</v>
      </c>
      <c r="B232">
        <f>_xlfn.NUMBERVALUE(LEFT(A232,2))</f>
        <v>32</v>
      </c>
      <c r="C232">
        <v>27</v>
      </c>
      <c r="D232" s="22">
        <v>27</v>
      </c>
      <c r="E232" t="str">
        <f>IF(AND(D232&gt;=18,D232&lt;=25),"18-25",IF(AND(D232&gt;=26,D232&lt;=50),"26-50",IF(AND(D232&gt;=51,D232&lt;=75),"51-75",IF(D232&gt;=76,"76- +","missing bucket"))))</f>
        <v>26-50</v>
      </c>
      <c r="F232" t="s">
        <v>17</v>
      </c>
      <c r="G232" t="s">
        <v>25</v>
      </c>
      <c r="H232" t="s">
        <v>14</v>
      </c>
    </row>
    <row r="233" spans="1:8" x14ac:dyDescent="0.2">
      <c r="A233" t="s">
        <v>397</v>
      </c>
      <c r="B233">
        <f>_xlfn.NUMBERVALUE(LEFT(A233,2))</f>
        <v>32</v>
      </c>
      <c r="C233">
        <v>27</v>
      </c>
      <c r="D233" s="22">
        <v>27</v>
      </c>
      <c r="E233" t="str">
        <f>IF(AND(D233&gt;=18,D233&lt;=25),"18-25",IF(AND(D233&gt;=26,D233&lt;=50),"26-50",IF(AND(D233&gt;=51,D233&lt;=75),"51-75",IF(D233&gt;=76,"76- +","missing bucket"))))</f>
        <v>26-50</v>
      </c>
      <c r="F233" t="s">
        <v>17</v>
      </c>
      <c r="G233" t="s">
        <v>25</v>
      </c>
      <c r="H233" t="s">
        <v>13</v>
      </c>
    </row>
    <row r="234" spans="1:8" x14ac:dyDescent="0.2">
      <c r="A234" t="s">
        <v>689</v>
      </c>
      <c r="B234">
        <f>_xlfn.NUMBERVALUE(LEFT(A234,2))</f>
        <v>41</v>
      </c>
      <c r="C234">
        <v>27</v>
      </c>
      <c r="D234" s="22">
        <v>27</v>
      </c>
      <c r="E234" t="str">
        <f>IF(AND(D234&gt;=18,D234&lt;=25),"18-25",IF(AND(D234&gt;=26,D234&lt;=50),"26-50",IF(AND(D234&gt;=51,D234&lt;=75),"51-75",IF(D234&gt;=76,"76- +","missing bucket"))))</f>
        <v>26-50</v>
      </c>
      <c r="F234" t="s">
        <v>17</v>
      </c>
      <c r="G234" t="s">
        <v>26</v>
      </c>
      <c r="H234" t="s">
        <v>14</v>
      </c>
    </row>
    <row r="235" spans="1:8" x14ac:dyDescent="0.2">
      <c r="A235" t="s">
        <v>690</v>
      </c>
      <c r="B235">
        <f>_xlfn.NUMBERVALUE(LEFT(A235,2))</f>
        <v>41</v>
      </c>
      <c r="C235">
        <v>27</v>
      </c>
      <c r="D235" s="22">
        <v>27</v>
      </c>
      <c r="E235" t="str">
        <f>IF(AND(D235&gt;=18,D235&lt;=25),"18-25",IF(AND(D235&gt;=26,D235&lt;=50),"26-50",IF(AND(D235&gt;=51,D235&lt;=75),"51-75",IF(D235&gt;=76,"76- +","missing bucket"))))</f>
        <v>26-50</v>
      </c>
      <c r="F235" t="s">
        <v>15</v>
      </c>
      <c r="G235" t="s">
        <v>26</v>
      </c>
      <c r="H235" t="s">
        <v>13</v>
      </c>
    </row>
    <row r="236" spans="1:8" x14ac:dyDescent="0.2">
      <c r="A236" t="s">
        <v>691</v>
      </c>
      <c r="B236">
        <f>_xlfn.NUMBERVALUE(LEFT(A236,2))</f>
        <v>41</v>
      </c>
      <c r="C236">
        <v>27</v>
      </c>
      <c r="D236" s="22">
        <v>27</v>
      </c>
      <c r="E236" t="str">
        <f>IF(AND(D236&gt;=18,D236&lt;=25),"18-25",IF(AND(D236&gt;=26,D236&lt;=50),"26-50",IF(AND(D236&gt;=51,D236&lt;=75),"51-75",IF(D236&gt;=76,"76- +","missing bucket"))))</f>
        <v>26-50</v>
      </c>
      <c r="F236" t="s">
        <v>23</v>
      </c>
      <c r="G236" t="s">
        <v>26</v>
      </c>
      <c r="H236" t="s">
        <v>14</v>
      </c>
    </row>
    <row r="237" spans="1:8" x14ac:dyDescent="0.2">
      <c r="A237" t="s">
        <v>692</v>
      </c>
      <c r="B237">
        <f>_xlfn.NUMBERVALUE(LEFT(A237,2))</f>
        <v>41</v>
      </c>
      <c r="C237">
        <v>27</v>
      </c>
      <c r="D237" s="22">
        <v>27</v>
      </c>
      <c r="E237" t="str">
        <f>IF(AND(D237&gt;=18,D237&lt;=25),"18-25",IF(AND(D237&gt;=26,D237&lt;=50),"26-50",IF(AND(D237&gt;=51,D237&lt;=75),"51-75",IF(D237&gt;=76,"76- +","missing bucket"))))</f>
        <v>26-50</v>
      </c>
      <c r="F237" t="s">
        <v>15</v>
      </c>
      <c r="G237" t="s">
        <v>25</v>
      </c>
      <c r="H237" t="s">
        <v>13</v>
      </c>
    </row>
    <row r="238" spans="1:8" x14ac:dyDescent="0.2">
      <c r="A238" t="s">
        <v>693</v>
      </c>
      <c r="B238">
        <f>_xlfn.NUMBERVALUE(LEFT(A238,2))</f>
        <v>41</v>
      </c>
      <c r="C238">
        <v>27</v>
      </c>
      <c r="D238" s="22">
        <v>27</v>
      </c>
      <c r="E238" t="str">
        <f>IF(AND(D238&gt;=18,D238&lt;=25),"18-25",IF(AND(D238&gt;=26,D238&lt;=50),"26-50",IF(AND(D238&gt;=51,D238&lt;=75),"51-75",IF(D238&gt;=76,"76- +","missing bucket"))))</f>
        <v>26-50</v>
      </c>
      <c r="F238" t="s">
        <v>17</v>
      </c>
      <c r="G238" t="s">
        <v>25</v>
      </c>
      <c r="H238" t="s">
        <v>14</v>
      </c>
    </row>
    <row r="239" spans="1:8" x14ac:dyDescent="0.2">
      <c r="A239" t="s">
        <v>694</v>
      </c>
      <c r="B239">
        <f>_xlfn.NUMBERVALUE(LEFT(A239,2))</f>
        <v>41</v>
      </c>
      <c r="C239">
        <v>27</v>
      </c>
      <c r="D239" s="22">
        <v>27</v>
      </c>
      <c r="E239" t="str">
        <f>IF(AND(D239&gt;=18,D239&lt;=25),"18-25",IF(AND(D239&gt;=26,D239&lt;=50),"26-50",IF(AND(D239&gt;=51,D239&lt;=75),"51-75",IF(D239&gt;=76,"76- +","missing bucket"))))</f>
        <v>26-50</v>
      </c>
      <c r="F239" t="s">
        <v>17</v>
      </c>
      <c r="G239" t="s">
        <v>25</v>
      </c>
      <c r="H239" t="s">
        <v>14</v>
      </c>
    </row>
    <row r="240" spans="1:8" x14ac:dyDescent="0.2">
      <c r="A240" t="s">
        <v>695</v>
      </c>
      <c r="B240">
        <f>_xlfn.NUMBERVALUE(LEFT(A240,2))</f>
        <v>41</v>
      </c>
      <c r="C240">
        <v>27</v>
      </c>
      <c r="D240" s="22">
        <v>27</v>
      </c>
      <c r="E240" t="str">
        <f>IF(AND(D240&gt;=18,D240&lt;=25),"18-25",IF(AND(D240&gt;=26,D240&lt;=50),"26-50",IF(AND(D240&gt;=51,D240&lt;=75),"51-75",IF(D240&gt;=76,"76- +","missing bucket"))))</f>
        <v>26-50</v>
      </c>
      <c r="F240" t="s">
        <v>17</v>
      </c>
      <c r="G240" t="s">
        <v>25</v>
      </c>
      <c r="H240" t="s">
        <v>13</v>
      </c>
    </row>
    <row r="241" spans="1:8" x14ac:dyDescent="0.2">
      <c r="A241" t="s">
        <v>696</v>
      </c>
      <c r="B241">
        <f>_xlfn.NUMBERVALUE(LEFT(A241,2))</f>
        <v>41</v>
      </c>
      <c r="C241">
        <v>27</v>
      </c>
      <c r="D241" s="22">
        <v>27</v>
      </c>
      <c r="E241" t="str">
        <f>IF(AND(D241&gt;=18,D241&lt;=25),"18-25",IF(AND(D241&gt;=26,D241&lt;=50),"26-50",IF(AND(D241&gt;=51,D241&lt;=75),"51-75",IF(D241&gt;=76,"76- +","missing bucket"))))</f>
        <v>26-50</v>
      </c>
      <c r="F241" t="s">
        <v>17</v>
      </c>
      <c r="G241" t="s">
        <v>25</v>
      </c>
      <c r="H241" t="s">
        <v>14</v>
      </c>
    </row>
    <row r="242" spans="1:8" x14ac:dyDescent="0.2">
      <c r="A242" t="s">
        <v>66</v>
      </c>
      <c r="B242">
        <f>_xlfn.NUMBERVALUE(LEFT(A242,2))</f>
        <v>14</v>
      </c>
      <c r="C242">
        <v>27.468499999999999</v>
      </c>
      <c r="D242" s="22">
        <v>27</v>
      </c>
      <c r="E242" t="str">
        <f>IF(AND(D242&gt;=18,D242&lt;=25),"18-25",IF(AND(D242&gt;=26,D242&lt;=50),"26-50",IF(AND(D242&gt;=51,D242&lt;=75),"51-75",IF(D242&gt;=76,"76- +","missing bucket"))))</f>
        <v>26-50</v>
      </c>
      <c r="F242" t="s">
        <v>18</v>
      </c>
      <c r="G242" t="s">
        <v>25</v>
      </c>
      <c r="H242" t="s">
        <v>14</v>
      </c>
    </row>
    <row r="243" spans="1:8" x14ac:dyDescent="0.2">
      <c r="A243" t="s">
        <v>67</v>
      </c>
      <c r="B243">
        <f>_xlfn.NUMBERVALUE(LEFT(A243,2))</f>
        <v>14</v>
      </c>
      <c r="C243">
        <v>27.8</v>
      </c>
      <c r="D243" s="22">
        <v>28</v>
      </c>
      <c r="E243" t="str">
        <f>IF(AND(D243&gt;=18,D243&lt;=25),"18-25",IF(AND(D243&gt;=26,D243&lt;=50),"26-50",IF(AND(D243&gt;=51,D243&lt;=75),"51-75",IF(D243&gt;=76,"76- +","missing bucket"))))</f>
        <v>26-50</v>
      </c>
      <c r="F243" t="s">
        <v>23</v>
      </c>
      <c r="G243" t="s">
        <v>23</v>
      </c>
      <c r="H243" t="s">
        <v>13</v>
      </c>
    </row>
    <row r="244" spans="1:8" x14ac:dyDescent="0.2">
      <c r="A244" t="s">
        <v>68</v>
      </c>
      <c r="B244">
        <f>_xlfn.NUMBERVALUE(LEFT(A244,2))</f>
        <v>14</v>
      </c>
      <c r="C244">
        <v>27.9</v>
      </c>
      <c r="D244" s="22">
        <v>28</v>
      </c>
      <c r="E244" t="str">
        <f>IF(AND(D244&gt;=18,D244&lt;=25),"18-25",IF(AND(D244&gt;=26,D244&lt;=50),"26-50",IF(AND(D244&gt;=51,D244&lt;=75),"51-75",IF(D244&gt;=76,"76- +","missing bucket"))))</f>
        <v>26-50</v>
      </c>
      <c r="F244" t="s">
        <v>17</v>
      </c>
      <c r="G244" t="s">
        <v>25</v>
      </c>
      <c r="H244" t="s">
        <v>13</v>
      </c>
    </row>
    <row r="245" spans="1:8" x14ac:dyDescent="0.2">
      <c r="A245" t="s">
        <v>69</v>
      </c>
      <c r="B245">
        <f>_xlfn.NUMBERVALUE(LEFT(A245,2))</f>
        <v>14</v>
      </c>
      <c r="C245">
        <v>28</v>
      </c>
      <c r="D245" s="22">
        <v>28</v>
      </c>
      <c r="E245" t="str">
        <f>IF(AND(D245&gt;=18,D245&lt;=25),"18-25",IF(AND(D245&gt;=26,D245&lt;=50),"26-50",IF(AND(D245&gt;=51,D245&lt;=75),"51-75",IF(D245&gt;=76,"76- +","missing bucket"))))</f>
        <v>26-50</v>
      </c>
      <c r="F245" t="s">
        <v>17</v>
      </c>
      <c r="G245" t="s">
        <v>23</v>
      </c>
      <c r="H245" t="s">
        <v>14</v>
      </c>
    </row>
    <row r="246" spans="1:8" x14ac:dyDescent="0.2">
      <c r="A246" t="s">
        <v>70</v>
      </c>
      <c r="B246">
        <f>_xlfn.NUMBERVALUE(LEFT(A246,2))</f>
        <v>14</v>
      </c>
      <c r="C246">
        <v>28</v>
      </c>
      <c r="D246" s="22">
        <v>28</v>
      </c>
      <c r="E246" t="str">
        <f>IF(AND(D246&gt;=18,D246&lt;=25),"18-25",IF(AND(D246&gt;=26,D246&lt;=50),"26-50",IF(AND(D246&gt;=51,D246&lt;=75),"51-75",IF(D246&gt;=76,"76- +","missing bucket"))))</f>
        <v>26-50</v>
      </c>
      <c r="F246" t="s">
        <v>18</v>
      </c>
      <c r="G246" t="s">
        <v>23</v>
      </c>
      <c r="H246" t="s">
        <v>13</v>
      </c>
    </row>
    <row r="247" spans="1:8" x14ac:dyDescent="0.2">
      <c r="A247" t="s">
        <v>71</v>
      </c>
      <c r="B247">
        <f>_xlfn.NUMBERVALUE(LEFT(A247,2))</f>
        <v>14</v>
      </c>
      <c r="C247">
        <v>28</v>
      </c>
      <c r="D247" s="22">
        <v>28</v>
      </c>
      <c r="E247" t="str">
        <f>IF(AND(D247&gt;=18,D247&lt;=25),"18-25",IF(AND(D247&gt;=26,D247&lt;=50),"26-50",IF(AND(D247&gt;=51,D247&lt;=75),"51-75",IF(D247&gt;=76,"76- +","missing bucket"))))</f>
        <v>26-50</v>
      </c>
      <c r="F247" t="s">
        <v>17</v>
      </c>
      <c r="G247" t="s">
        <v>25</v>
      </c>
      <c r="H247" t="s">
        <v>14</v>
      </c>
    </row>
    <row r="248" spans="1:8" x14ac:dyDescent="0.2">
      <c r="A248" t="s">
        <v>72</v>
      </c>
      <c r="B248">
        <f>_xlfn.NUMBERVALUE(LEFT(A248,2))</f>
        <v>14</v>
      </c>
      <c r="C248">
        <v>28</v>
      </c>
      <c r="D248" s="22">
        <v>28</v>
      </c>
      <c r="E248" t="str">
        <f>IF(AND(D248&gt;=18,D248&lt;=25),"18-25",IF(AND(D248&gt;=26,D248&lt;=50),"26-50",IF(AND(D248&gt;=51,D248&lt;=75),"51-75",IF(D248&gt;=76,"76- +","missing bucket"))))</f>
        <v>26-50</v>
      </c>
      <c r="F248" t="s">
        <v>18</v>
      </c>
      <c r="G248" t="s">
        <v>23</v>
      </c>
      <c r="H248" t="s">
        <v>14</v>
      </c>
    </row>
    <row r="249" spans="1:8" x14ac:dyDescent="0.2">
      <c r="A249" t="s">
        <v>73</v>
      </c>
      <c r="B249">
        <f>_xlfn.NUMBERVALUE(LEFT(A249,2))</f>
        <v>14</v>
      </c>
      <c r="C249">
        <v>28</v>
      </c>
      <c r="D249" s="22">
        <v>28</v>
      </c>
      <c r="E249" t="str">
        <f>IF(AND(D249&gt;=18,D249&lt;=25),"18-25",IF(AND(D249&gt;=26,D249&lt;=50),"26-50",IF(AND(D249&gt;=51,D249&lt;=75),"51-75",IF(D249&gt;=76,"76- +","missing bucket"))))</f>
        <v>26-50</v>
      </c>
      <c r="F249" t="s">
        <v>17</v>
      </c>
      <c r="G249" t="s">
        <v>23</v>
      </c>
      <c r="H249" t="s">
        <v>13</v>
      </c>
    </row>
    <row r="250" spans="1:8" x14ac:dyDescent="0.2">
      <c r="A250" t="s">
        <v>74</v>
      </c>
      <c r="B250">
        <f>_xlfn.NUMBERVALUE(LEFT(A250,2))</f>
        <v>14</v>
      </c>
      <c r="C250">
        <v>28</v>
      </c>
      <c r="D250" s="22">
        <v>28</v>
      </c>
      <c r="E250" t="str">
        <f>IF(AND(D250&gt;=18,D250&lt;=25),"18-25",IF(AND(D250&gt;=26,D250&lt;=50),"26-50",IF(AND(D250&gt;=51,D250&lt;=75),"51-75",IF(D250&gt;=76,"76- +","missing bucket"))))</f>
        <v>26-50</v>
      </c>
      <c r="F250" t="s">
        <v>23</v>
      </c>
      <c r="G250" t="s">
        <v>26</v>
      </c>
      <c r="H250" t="s">
        <v>14</v>
      </c>
    </row>
    <row r="251" spans="1:8" x14ac:dyDescent="0.2">
      <c r="A251" t="s">
        <v>229</v>
      </c>
      <c r="B251">
        <f>_xlfn.NUMBERVALUE(LEFT(A251,2))</f>
        <v>27</v>
      </c>
      <c r="C251">
        <v>28</v>
      </c>
      <c r="D251" s="22">
        <v>28</v>
      </c>
      <c r="E251" t="str">
        <f>IF(AND(D251&gt;=18,D251&lt;=25),"18-25",IF(AND(D251&gt;=26,D251&lt;=50),"26-50",IF(AND(D251&gt;=51,D251&lt;=75),"51-75",IF(D251&gt;=76,"76- +","missing bucket"))))</f>
        <v>26-50</v>
      </c>
      <c r="F251" t="s">
        <v>22</v>
      </c>
      <c r="G251" t="s">
        <v>26</v>
      </c>
      <c r="H251" t="s">
        <v>14</v>
      </c>
    </row>
    <row r="252" spans="1:8" x14ac:dyDescent="0.2">
      <c r="A252" t="s">
        <v>398</v>
      </c>
      <c r="B252">
        <f>_xlfn.NUMBERVALUE(LEFT(A252,2))</f>
        <v>32</v>
      </c>
      <c r="C252">
        <v>28</v>
      </c>
      <c r="D252" s="22">
        <v>28</v>
      </c>
      <c r="E252" t="str">
        <f>IF(AND(D252&gt;=18,D252&lt;=25),"18-25",IF(AND(D252&gt;=26,D252&lt;=50),"26-50",IF(AND(D252&gt;=51,D252&lt;=75),"51-75",IF(D252&gt;=76,"76- +","missing bucket"))))</f>
        <v>26-50</v>
      </c>
      <c r="F252" t="s">
        <v>21</v>
      </c>
      <c r="G252" t="s">
        <v>25</v>
      </c>
      <c r="H252" t="s">
        <v>14</v>
      </c>
    </row>
    <row r="253" spans="1:8" x14ac:dyDescent="0.2">
      <c r="A253" t="s">
        <v>399</v>
      </c>
      <c r="B253">
        <f>_xlfn.NUMBERVALUE(LEFT(A253,2))</f>
        <v>32</v>
      </c>
      <c r="C253">
        <v>28</v>
      </c>
      <c r="D253" s="22">
        <v>28</v>
      </c>
      <c r="E253" t="str">
        <f>IF(AND(D253&gt;=18,D253&lt;=25),"18-25",IF(AND(D253&gt;=26,D253&lt;=50),"26-50",IF(AND(D253&gt;=51,D253&lt;=75),"51-75",IF(D253&gt;=76,"76- +","missing bucket"))))</f>
        <v>26-50</v>
      </c>
      <c r="F253" t="s">
        <v>21</v>
      </c>
      <c r="G253" t="s">
        <v>25</v>
      </c>
      <c r="H253" t="s">
        <v>13</v>
      </c>
    </row>
    <row r="254" spans="1:8" x14ac:dyDescent="0.2">
      <c r="A254" t="s">
        <v>400</v>
      </c>
      <c r="B254">
        <f>_xlfn.NUMBERVALUE(LEFT(A254,2))</f>
        <v>32</v>
      </c>
      <c r="C254">
        <v>28</v>
      </c>
      <c r="D254" s="22">
        <v>28</v>
      </c>
      <c r="E254" t="str">
        <f>IF(AND(D254&gt;=18,D254&lt;=25),"18-25",IF(AND(D254&gt;=26,D254&lt;=50),"26-50",IF(AND(D254&gt;=51,D254&lt;=75),"51-75",IF(D254&gt;=76,"76- +","missing bucket"))))</f>
        <v>26-50</v>
      </c>
      <c r="F254" t="s">
        <v>18</v>
      </c>
      <c r="G254" t="s">
        <v>26</v>
      </c>
      <c r="H254" t="s">
        <v>13</v>
      </c>
    </row>
    <row r="255" spans="1:8" x14ac:dyDescent="0.2">
      <c r="A255" t="s">
        <v>401</v>
      </c>
      <c r="B255">
        <f>_xlfn.NUMBERVALUE(LEFT(A255,2))</f>
        <v>32</v>
      </c>
      <c r="C255">
        <v>28</v>
      </c>
      <c r="D255" s="22">
        <v>28</v>
      </c>
      <c r="E255" t="str">
        <f>IF(AND(D255&gt;=18,D255&lt;=25),"18-25",IF(AND(D255&gt;=26,D255&lt;=50),"26-50",IF(AND(D255&gt;=51,D255&lt;=75),"51-75",IF(D255&gt;=76,"76- +","missing bucket"))))</f>
        <v>26-50</v>
      </c>
      <c r="F255" t="s">
        <v>18</v>
      </c>
      <c r="G255" t="s">
        <v>25</v>
      </c>
      <c r="H255" t="s">
        <v>13</v>
      </c>
    </row>
    <row r="256" spans="1:8" x14ac:dyDescent="0.2">
      <c r="A256" t="s">
        <v>697</v>
      </c>
      <c r="B256">
        <f>_xlfn.NUMBERVALUE(LEFT(A256,2))</f>
        <v>41</v>
      </c>
      <c r="C256">
        <v>28</v>
      </c>
      <c r="D256" s="22">
        <v>28</v>
      </c>
      <c r="E256" t="str">
        <f>IF(AND(D256&gt;=18,D256&lt;=25),"18-25",IF(AND(D256&gt;=26,D256&lt;=50),"26-50",IF(AND(D256&gt;=51,D256&lt;=75),"51-75",IF(D256&gt;=76,"76- +","missing bucket"))))</f>
        <v>26-50</v>
      </c>
      <c r="F256" t="s">
        <v>19</v>
      </c>
      <c r="G256" t="s">
        <v>25</v>
      </c>
      <c r="H256" t="s">
        <v>13</v>
      </c>
    </row>
    <row r="257" spans="1:8" x14ac:dyDescent="0.2">
      <c r="A257" t="s">
        <v>698</v>
      </c>
      <c r="B257">
        <f>_xlfn.NUMBERVALUE(LEFT(A257,2))</f>
        <v>41</v>
      </c>
      <c r="C257">
        <v>28</v>
      </c>
      <c r="D257" s="22">
        <v>28</v>
      </c>
      <c r="E257" t="str">
        <f>IF(AND(D257&gt;=18,D257&lt;=25),"18-25",IF(AND(D257&gt;=26,D257&lt;=50),"26-50",IF(AND(D257&gt;=51,D257&lt;=75),"51-75",IF(D257&gt;=76,"76- +","missing bucket"))))</f>
        <v>26-50</v>
      </c>
      <c r="F257" t="s">
        <v>17</v>
      </c>
      <c r="G257" t="s">
        <v>25</v>
      </c>
      <c r="H257" t="s">
        <v>14</v>
      </c>
    </row>
    <row r="258" spans="1:8" x14ac:dyDescent="0.2">
      <c r="A258" t="s">
        <v>699</v>
      </c>
      <c r="B258">
        <f>_xlfn.NUMBERVALUE(LEFT(A258,2))</f>
        <v>41</v>
      </c>
      <c r="C258">
        <v>28</v>
      </c>
      <c r="D258" s="22">
        <v>28</v>
      </c>
      <c r="E258" t="str">
        <f>IF(AND(D258&gt;=18,D258&lt;=25),"18-25",IF(AND(D258&gt;=26,D258&lt;=50),"26-50",IF(AND(D258&gt;=51,D258&lt;=75),"51-75",IF(D258&gt;=76,"76- +","missing bucket"))))</f>
        <v>26-50</v>
      </c>
      <c r="F258" t="s">
        <v>17</v>
      </c>
      <c r="G258" t="s">
        <v>25</v>
      </c>
      <c r="H258" t="s">
        <v>13</v>
      </c>
    </row>
    <row r="259" spans="1:8" x14ac:dyDescent="0.2">
      <c r="A259" t="s">
        <v>700</v>
      </c>
      <c r="B259">
        <f>_xlfn.NUMBERVALUE(LEFT(A259,2))</f>
        <v>41</v>
      </c>
      <c r="C259">
        <v>28</v>
      </c>
      <c r="D259" s="22">
        <v>28</v>
      </c>
      <c r="E259" t="str">
        <f>IF(AND(D259&gt;=18,D259&lt;=25),"18-25",IF(AND(D259&gt;=26,D259&lt;=50),"26-50",IF(AND(D259&gt;=51,D259&lt;=75),"51-75",IF(D259&gt;=76,"76- +","missing bucket"))))</f>
        <v>26-50</v>
      </c>
      <c r="F259" t="s">
        <v>18</v>
      </c>
      <c r="G259" t="s">
        <v>25</v>
      </c>
      <c r="H259" t="s">
        <v>14</v>
      </c>
    </row>
    <row r="260" spans="1:8" x14ac:dyDescent="0.2">
      <c r="A260" t="s">
        <v>701</v>
      </c>
      <c r="B260">
        <f>_xlfn.NUMBERVALUE(LEFT(A260,2))</f>
        <v>41</v>
      </c>
      <c r="C260">
        <v>28</v>
      </c>
      <c r="D260" s="22">
        <v>28</v>
      </c>
      <c r="E260" t="str">
        <f>IF(AND(D260&gt;=18,D260&lt;=25),"18-25",IF(AND(D260&gt;=26,D260&lt;=50),"26-50",IF(AND(D260&gt;=51,D260&lt;=75),"51-75",IF(D260&gt;=76,"76- +","missing bucket"))))</f>
        <v>26-50</v>
      </c>
      <c r="F260" t="s">
        <v>17</v>
      </c>
      <c r="G260" t="s">
        <v>25</v>
      </c>
      <c r="H260" t="s">
        <v>13</v>
      </c>
    </row>
    <row r="261" spans="1:8" x14ac:dyDescent="0.2">
      <c r="A261" t="s">
        <v>702</v>
      </c>
      <c r="B261">
        <f>_xlfn.NUMBERVALUE(LEFT(A261,2))</f>
        <v>41</v>
      </c>
      <c r="C261">
        <v>28</v>
      </c>
      <c r="D261" s="22">
        <v>28</v>
      </c>
      <c r="E261" t="str">
        <f>IF(AND(D261&gt;=18,D261&lt;=25),"18-25",IF(AND(D261&gt;=26,D261&lt;=50),"26-50",IF(AND(D261&gt;=51,D261&lt;=75),"51-75",IF(D261&gt;=76,"76- +","missing bucket"))))</f>
        <v>26-50</v>
      </c>
      <c r="F261" t="s">
        <v>17</v>
      </c>
      <c r="G261" t="s">
        <v>25</v>
      </c>
      <c r="H261" t="s">
        <v>13</v>
      </c>
    </row>
    <row r="262" spans="1:8" x14ac:dyDescent="0.2">
      <c r="A262" t="s">
        <v>703</v>
      </c>
      <c r="B262">
        <f>_xlfn.NUMBERVALUE(LEFT(A262,2))</f>
        <v>41</v>
      </c>
      <c r="C262">
        <v>28</v>
      </c>
      <c r="D262" s="22">
        <v>28</v>
      </c>
      <c r="E262" t="str">
        <f>IF(AND(D262&gt;=18,D262&lt;=25),"18-25",IF(AND(D262&gt;=26,D262&lt;=50),"26-50",IF(AND(D262&gt;=51,D262&lt;=75),"51-75",IF(D262&gt;=76,"76- +","missing bucket"))))</f>
        <v>26-50</v>
      </c>
      <c r="F262" t="s">
        <v>19</v>
      </c>
      <c r="G262" t="s">
        <v>25</v>
      </c>
      <c r="H262" t="s">
        <v>13</v>
      </c>
    </row>
    <row r="263" spans="1:8" x14ac:dyDescent="0.2">
      <c r="A263" t="s">
        <v>75</v>
      </c>
      <c r="B263">
        <f>_xlfn.NUMBERVALUE(LEFT(A263,2))</f>
        <v>14</v>
      </c>
      <c r="C263">
        <v>29</v>
      </c>
      <c r="D263" s="22">
        <v>29</v>
      </c>
      <c r="E263" t="str">
        <f>IF(AND(D263&gt;=18,D263&lt;=25),"18-25",IF(AND(D263&gt;=26,D263&lt;=50),"26-50",IF(AND(D263&gt;=51,D263&lt;=75),"51-75",IF(D263&gt;=76,"76- +","missing bucket"))))</f>
        <v>26-50</v>
      </c>
      <c r="F263" t="s">
        <v>19</v>
      </c>
      <c r="G263" t="s">
        <v>25</v>
      </c>
      <c r="H263" t="s">
        <v>14</v>
      </c>
    </row>
    <row r="264" spans="1:8" x14ac:dyDescent="0.2">
      <c r="A264" t="s">
        <v>76</v>
      </c>
      <c r="B264">
        <f>_xlfn.NUMBERVALUE(LEFT(A264,2))</f>
        <v>14</v>
      </c>
      <c r="C264">
        <v>29</v>
      </c>
      <c r="D264" s="22">
        <v>29</v>
      </c>
      <c r="E264" t="str">
        <f>IF(AND(D264&gt;=18,D264&lt;=25),"18-25",IF(AND(D264&gt;=26,D264&lt;=50),"26-50",IF(AND(D264&gt;=51,D264&lt;=75),"51-75",IF(D264&gt;=76,"76- +","missing bucket"))))</f>
        <v>26-50</v>
      </c>
      <c r="F264" t="s">
        <v>23</v>
      </c>
      <c r="G264" t="s">
        <v>23</v>
      </c>
      <c r="H264" t="s">
        <v>13</v>
      </c>
    </row>
    <row r="265" spans="1:8" x14ac:dyDescent="0.2">
      <c r="A265" t="s">
        <v>77</v>
      </c>
      <c r="B265">
        <f>_xlfn.NUMBERVALUE(LEFT(A265,2))</f>
        <v>14</v>
      </c>
      <c r="C265">
        <v>29</v>
      </c>
      <c r="D265" s="22">
        <v>29</v>
      </c>
      <c r="E265" t="str">
        <f>IF(AND(D265&gt;=18,D265&lt;=25),"18-25",IF(AND(D265&gt;=26,D265&lt;=50),"26-50",IF(AND(D265&gt;=51,D265&lt;=75),"51-75",IF(D265&gt;=76,"76- +","missing bucket"))))</f>
        <v>26-50</v>
      </c>
      <c r="F265" t="s">
        <v>17</v>
      </c>
      <c r="G265" t="s">
        <v>23</v>
      </c>
      <c r="H265" t="s">
        <v>13</v>
      </c>
    </row>
    <row r="266" spans="1:8" x14ac:dyDescent="0.2">
      <c r="A266" t="s">
        <v>78</v>
      </c>
      <c r="B266">
        <f>_xlfn.NUMBERVALUE(LEFT(A266,2))</f>
        <v>14</v>
      </c>
      <c r="C266">
        <v>29</v>
      </c>
      <c r="D266" s="22">
        <v>29</v>
      </c>
      <c r="E266" t="str">
        <f>IF(AND(D266&gt;=18,D266&lt;=25),"18-25",IF(AND(D266&gt;=26,D266&lt;=50),"26-50",IF(AND(D266&gt;=51,D266&lt;=75),"51-75",IF(D266&gt;=76,"76- +","missing bucket"))))</f>
        <v>26-50</v>
      </c>
      <c r="F266" t="s">
        <v>23</v>
      </c>
      <c r="G266" t="s">
        <v>23</v>
      </c>
      <c r="H266" t="s">
        <v>14</v>
      </c>
    </row>
    <row r="267" spans="1:8" x14ac:dyDescent="0.2">
      <c r="A267" t="s">
        <v>402</v>
      </c>
      <c r="B267">
        <f>_xlfn.NUMBERVALUE(LEFT(A267,2))</f>
        <v>32</v>
      </c>
      <c r="C267">
        <v>29</v>
      </c>
      <c r="D267" s="22">
        <v>29</v>
      </c>
      <c r="E267" t="str">
        <f>IF(AND(D267&gt;=18,D267&lt;=25),"18-25",IF(AND(D267&gt;=26,D267&lt;=50),"26-50",IF(AND(D267&gt;=51,D267&lt;=75),"51-75",IF(D267&gt;=76,"76- +","missing bucket"))))</f>
        <v>26-50</v>
      </c>
      <c r="F267" t="s">
        <v>22</v>
      </c>
      <c r="G267" t="s">
        <v>26</v>
      </c>
      <c r="H267" t="s">
        <v>14</v>
      </c>
    </row>
    <row r="268" spans="1:8" x14ac:dyDescent="0.2">
      <c r="A268" t="s">
        <v>403</v>
      </c>
      <c r="B268">
        <f>_xlfn.NUMBERVALUE(LEFT(A268,2))</f>
        <v>32</v>
      </c>
      <c r="C268">
        <v>29</v>
      </c>
      <c r="D268" s="22">
        <v>29</v>
      </c>
      <c r="E268" t="str">
        <f>IF(AND(D268&gt;=18,D268&lt;=25),"18-25",IF(AND(D268&gt;=26,D268&lt;=50),"26-50",IF(AND(D268&gt;=51,D268&lt;=75),"51-75",IF(D268&gt;=76,"76- +","missing bucket"))))</f>
        <v>26-50</v>
      </c>
      <c r="F268" t="s">
        <v>17</v>
      </c>
      <c r="G268" t="s">
        <v>25</v>
      </c>
      <c r="H268" t="s">
        <v>14</v>
      </c>
    </row>
    <row r="269" spans="1:8" x14ac:dyDescent="0.2">
      <c r="A269" t="s">
        <v>404</v>
      </c>
      <c r="B269">
        <f>_xlfn.NUMBERVALUE(LEFT(A269,2))</f>
        <v>32</v>
      </c>
      <c r="C269">
        <v>29</v>
      </c>
      <c r="D269" s="22">
        <v>29</v>
      </c>
      <c r="E269" t="str">
        <f>IF(AND(D269&gt;=18,D269&lt;=25),"18-25",IF(AND(D269&gt;=26,D269&lt;=50),"26-50",IF(AND(D269&gt;=51,D269&lt;=75),"51-75",IF(D269&gt;=76,"76- +","missing bucket"))))</f>
        <v>26-50</v>
      </c>
      <c r="F269" t="s">
        <v>17</v>
      </c>
      <c r="G269" t="s">
        <v>25</v>
      </c>
      <c r="H269" t="s">
        <v>14</v>
      </c>
    </row>
    <row r="270" spans="1:8" x14ac:dyDescent="0.2">
      <c r="A270" t="s">
        <v>405</v>
      </c>
      <c r="B270">
        <f>_xlfn.NUMBERVALUE(LEFT(A270,2))</f>
        <v>32</v>
      </c>
      <c r="C270">
        <v>29</v>
      </c>
      <c r="D270" s="22">
        <v>29</v>
      </c>
      <c r="E270" t="str">
        <f>IF(AND(D270&gt;=18,D270&lt;=25),"18-25",IF(AND(D270&gt;=26,D270&lt;=50),"26-50",IF(AND(D270&gt;=51,D270&lt;=75),"51-75",IF(D270&gt;=76,"76- +","missing bucket"))))</f>
        <v>26-50</v>
      </c>
      <c r="F270" t="s">
        <v>17</v>
      </c>
      <c r="G270" t="s">
        <v>25</v>
      </c>
      <c r="H270" t="s">
        <v>14</v>
      </c>
    </row>
    <row r="271" spans="1:8" x14ac:dyDescent="0.2">
      <c r="A271" t="s">
        <v>406</v>
      </c>
      <c r="B271">
        <f>_xlfn.NUMBERVALUE(LEFT(A271,2))</f>
        <v>32</v>
      </c>
      <c r="C271">
        <v>29</v>
      </c>
      <c r="D271" s="22">
        <v>29</v>
      </c>
      <c r="E271" t="str">
        <f>IF(AND(D271&gt;=18,D271&lt;=25),"18-25",IF(AND(D271&gt;=26,D271&lt;=50),"26-50",IF(AND(D271&gt;=51,D271&lt;=75),"51-75",IF(D271&gt;=76,"76- +","missing bucket"))))</f>
        <v>26-50</v>
      </c>
      <c r="F271" t="s">
        <v>18</v>
      </c>
      <c r="G271" t="s">
        <v>25</v>
      </c>
      <c r="H271" t="s">
        <v>14</v>
      </c>
    </row>
    <row r="272" spans="1:8" x14ac:dyDescent="0.2">
      <c r="A272" t="s">
        <v>407</v>
      </c>
      <c r="B272">
        <f>_xlfn.NUMBERVALUE(LEFT(A272,2))</f>
        <v>32</v>
      </c>
      <c r="C272">
        <v>29</v>
      </c>
      <c r="D272" s="22">
        <v>29</v>
      </c>
      <c r="E272" t="str">
        <f>IF(AND(D272&gt;=18,D272&lt;=25),"18-25",IF(AND(D272&gt;=26,D272&lt;=50),"26-50",IF(AND(D272&gt;=51,D272&lt;=75),"51-75",IF(D272&gt;=76,"76- +","missing bucket"))))</f>
        <v>26-50</v>
      </c>
      <c r="F272" t="s">
        <v>17</v>
      </c>
      <c r="G272" t="s">
        <v>25</v>
      </c>
      <c r="H272" t="s">
        <v>14</v>
      </c>
    </row>
    <row r="273" spans="1:8" x14ac:dyDescent="0.2">
      <c r="A273" t="s">
        <v>704</v>
      </c>
      <c r="B273">
        <f>_xlfn.NUMBERVALUE(LEFT(A273,2))</f>
        <v>41</v>
      </c>
      <c r="C273">
        <v>29</v>
      </c>
      <c r="D273" s="22">
        <v>29</v>
      </c>
      <c r="E273" t="str">
        <f>IF(AND(D273&gt;=18,D273&lt;=25),"18-25",IF(AND(D273&gt;=26,D273&lt;=50),"26-50",IF(AND(D273&gt;=51,D273&lt;=75),"51-75",IF(D273&gt;=76,"76- +","missing bucket"))))</f>
        <v>26-50</v>
      </c>
      <c r="F273" t="s">
        <v>17</v>
      </c>
      <c r="G273" t="s">
        <v>25</v>
      </c>
      <c r="H273" t="s">
        <v>14</v>
      </c>
    </row>
    <row r="274" spans="1:8" x14ac:dyDescent="0.2">
      <c r="A274" t="s">
        <v>705</v>
      </c>
      <c r="B274">
        <f>_xlfn.NUMBERVALUE(LEFT(A274,2))</f>
        <v>41</v>
      </c>
      <c r="C274">
        <v>29</v>
      </c>
      <c r="D274" s="22">
        <v>29</v>
      </c>
      <c r="E274" t="str">
        <f>IF(AND(D274&gt;=18,D274&lt;=25),"18-25",IF(AND(D274&gt;=26,D274&lt;=50),"26-50",IF(AND(D274&gt;=51,D274&lt;=75),"51-75",IF(D274&gt;=76,"76- +","missing bucket"))))</f>
        <v>26-50</v>
      </c>
      <c r="F274" t="s">
        <v>17</v>
      </c>
      <c r="G274" t="s">
        <v>25</v>
      </c>
      <c r="H274" t="s">
        <v>14</v>
      </c>
    </row>
    <row r="275" spans="1:8" x14ac:dyDescent="0.2">
      <c r="A275" t="s">
        <v>706</v>
      </c>
      <c r="B275">
        <f>_xlfn.NUMBERVALUE(LEFT(A275,2))</f>
        <v>41</v>
      </c>
      <c r="C275">
        <v>29</v>
      </c>
      <c r="D275" s="22">
        <v>29</v>
      </c>
      <c r="E275" t="str">
        <f>IF(AND(D275&gt;=18,D275&lt;=25),"18-25",IF(AND(D275&gt;=26,D275&lt;=50),"26-50",IF(AND(D275&gt;=51,D275&lt;=75),"51-75",IF(D275&gt;=76,"76- +","missing bucket"))))</f>
        <v>26-50</v>
      </c>
      <c r="F275" t="s">
        <v>17</v>
      </c>
      <c r="G275" t="s">
        <v>25</v>
      </c>
      <c r="H275" t="s">
        <v>13</v>
      </c>
    </row>
    <row r="276" spans="1:8" x14ac:dyDescent="0.2">
      <c r="A276" t="s">
        <v>707</v>
      </c>
      <c r="B276">
        <f>_xlfn.NUMBERVALUE(LEFT(A276,2))</f>
        <v>41</v>
      </c>
      <c r="C276">
        <v>29</v>
      </c>
      <c r="D276" s="22">
        <v>29</v>
      </c>
      <c r="E276" t="str">
        <f>IF(AND(D276&gt;=18,D276&lt;=25),"18-25",IF(AND(D276&gt;=26,D276&lt;=50),"26-50",IF(AND(D276&gt;=51,D276&lt;=75),"51-75",IF(D276&gt;=76,"76- +","missing bucket"))))</f>
        <v>26-50</v>
      </c>
      <c r="F276" t="s">
        <v>23</v>
      </c>
      <c r="G276" t="s">
        <v>26</v>
      </c>
      <c r="H276" t="s">
        <v>13</v>
      </c>
    </row>
    <row r="277" spans="1:8" x14ac:dyDescent="0.2">
      <c r="A277" t="s">
        <v>708</v>
      </c>
      <c r="B277">
        <f>_xlfn.NUMBERVALUE(LEFT(A277,2))</f>
        <v>41</v>
      </c>
      <c r="C277">
        <v>29</v>
      </c>
      <c r="D277" s="22">
        <v>29</v>
      </c>
      <c r="E277" t="str">
        <f>IF(AND(D277&gt;=18,D277&lt;=25),"18-25",IF(AND(D277&gt;=26,D277&lt;=50),"26-50",IF(AND(D277&gt;=51,D277&lt;=75),"51-75",IF(D277&gt;=76,"76- +","missing bucket"))))</f>
        <v>26-50</v>
      </c>
      <c r="F277" t="s">
        <v>17</v>
      </c>
      <c r="G277" t="s">
        <v>25</v>
      </c>
      <c r="H277" t="s">
        <v>13</v>
      </c>
    </row>
    <row r="278" spans="1:8" x14ac:dyDescent="0.2">
      <c r="A278" t="s">
        <v>709</v>
      </c>
      <c r="B278">
        <f>_xlfn.NUMBERVALUE(LEFT(A278,2))</f>
        <v>41</v>
      </c>
      <c r="C278">
        <v>29</v>
      </c>
      <c r="D278" s="22">
        <v>29</v>
      </c>
      <c r="E278" t="str">
        <f>IF(AND(D278&gt;=18,D278&lt;=25),"18-25",IF(AND(D278&gt;=26,D278&lt;=50),"26-50",IF(AND(D278&gt;=51,D278&lt;=75),"51-75",IF(D278&gt;=76,"76- +","missing bucket"))))</f>
        <v>26-50</v>
      </c>
      <c r="F278" t="s">
        <v>17</v>
      </c>
      <c r="G278" t="s">
        <v>25</v>
      </c>
      <c r="H278" t="s">
        <v>14</v>
      </c>
    </row>
    <row r="279" spans="1:8" x14ac:dyDescent="0.2">
      <c r="A279" t="s">
        <v>710</v>
      </c>
      <c r="B279">
        <f>_xlfn.NUMBERVALUE(LEFT(A279,2))</f>
        <v>41</v>
      </c>
      <c r="C279">
        <v>29</v>
      </c>
      <c r="D279" s="22">
        <v>29</v>
      </c>
      <c r="E279" t="str">
        <f>IF(AND(D279&gt;=18,D279&lt;=25),"18-25",IF(AND(D279&gt;=26,D279&lt;=50),"26-50",IF(AND(D279&gt;=51,D279&lt;=75),"51-75",IF(D279&gt;=76,"76- +","missing bucket"))))</f>
        <v>26-50</v>
      </c>
      <c r="F279" t="s">
        <v>18</v>
      </c>
      <c r="G279" t="s">
        <v>26</v>
      </c>
      <c r="H279" t="s">
        <v>14</v>
      </c>
    </row>
    <row r="280" spans="1:8" x14ac:dyDescent="0.2">
      <c r="A280" t="s">
        <v>711</v>
      </c>
      <c r="B280">
        <f>_xlfn.NUMBERVALUE(LEFT(A280,2))</f>
        <v>41</v>
      </c>
      <c r="C280">
        <v>29</v>
      </c>
      <c r="D280" s="22">
        <v>29</v>
      </c>
      <c r="E280" t="str">
        <f>IF(AND(D280&gt;=18,D280&lt;=25),"18-25",IF(AND(D280&gt;=26,D280&lt;=50),"26-50",IF(AND(D280&gt;=51,D280&lt;=75),"51-75",IF(D280&gt;=76,"76- +","missing bucket"))))</f>
        <v>26-50</v>
      </c>
      <c r="F280" t="s">
        <v>18</v>
      </c>
      <c r="G280" t="s">
        <v>25</v>
      </c>
      <c r="H280" t="s">
        <v>13</v>
      </c>
    </row>
    <row r="281" spans="1:8" x14ac:dyDescent="0.2">
      <c r="A281" t="s">
        <v>712</v>
      </c>
      <c r="B281">
        <f>_xlfn.NUMBERVALUE(LEFT(A281,2))</f>
        <v>41</v>
      </c>
      <c r="C281">
        <v>29</v>
      </c>
      <c r="D281" s="22">
        <v>29</v>
      </c>
      <c r="E281" t="str">
        <f>IF(AND(D281&gt;=18,D281&lt;=25),"18-25",IF(AND(D281&gt;=26,D281&lt;=50),"26-50",IF(AND(D281&gt;=51,D281&lt;=75),"51-75",IF(D281&gt;=76,"76- +","missing bucket"))))</f>
        <v>26-50</v>
      </c>
      <c r="F281" t="s">
        <v>17</v>
      </c>
      <c r="G281" t="s">
        <v>25</v>
      </c>
      <c r="H281" t="s">
        <v>13</v>
      </c>
    </row>
    <row r="282" spans="1:8" x14ac:dyDescent="0.2">
      <c r="A282" t="s">
        <v>713</v>
      </c>
      <c r="B282">
        <f>_xlfn.NUMBERVALUE(LEFT(A282,2))</f>
        <v>41</v>
      </c>
      <c r="C282">
        <v>29</v>
      </c>
      <c r="D282" s="22">
        <v>29</v>
      </c>
      <c r="E282" t="str">
        <f>IF(AND(D282&gt;=18,D282&lt;=25),"18-25",IF(AND(D282&gt;=26,D282&lt;=50),"26-50",IF(AND(D282&gt;=51,D282&lt;=75),"51-75",IF(D282&gt;=76,"76- +","missing bucket"))))</f>
        <v>26-50</v>
      </c>
      <c r="F282" t="s">
        <v>18</v>
      </c>
      <c r="G282" t="s">
        <v>25</v>
      </c>
      <c r="H282" t="s">
        <v>13</v>
      </c>
    </row>
    <row r="283" spans="1:8" x14ac:dyDescent="0.2">
      <c r="A283" t="s">
        <v>79</v>
      </c>
      <c r="B283">
        <f>_xlfn.NUMBERVALUE(LEFT(A283,2))</f>
        <v>14</v>
      </c>
      <c r="C283">
        <v>30</v>
      </c>
      <c r="D283" s="22">
        <v>30</v>
      </c>
      <c r="E283" t="str">
        <f>IF(AND(D283&gt;=18,D283&lt;=25),"18-25",IF(AND(D283&gt;=26,D283&lt;=50),"26-50",IF(AND(D283&gt;=51,D283&lt;=75),"51-75",IF(D283&gt;=76,"76- +","missing bucket"))))</f>
        <v>26-50</v>
      </c>
      <c r="F283" t="s">
        <v>17</v>
      </c>
      <c r="G283" t="s">
        <v>23</v>
      </c>
      <c r="H283" t="s">
        <v>13</v>
      </c>
    </row>
    <row r="284" spans="1:8" x14ac:dyDescent="0.2">
      <c r="A284" t="s">
        <v>80</v>
      </c>
      <c r="B284">
        <f>_xlfn.NUMBERVALUE(LEFT(A284,2))</f>
        <v>14</v>
      </c>
      <c r="C284">
        <v>30</v>
      </c>
      <c r="D284" s="22">
        <v>30</v>
      </c>
      <c r="E284" t="str">
        <f>IF(AND(D284&gt;=18,D284&lt;=25),"18-25",IF(AND(D284&gt;=26,D284&lt;=50),"26-50",IF(AND(D284&gt;=51,D284&lt;=75),"51-75",IF(D284&gt;=76,"76- +","missing bucket"))))</f>
        <v>26-50</v>
      </c>
      <c r="F284" t="s">
        <v>19</v>
      </c>
      <c r="G284" t="s">
        <v>25</v>
      </c>
      <c r="H284" t="s">
        <v>13</v>
      </c>
    </row>
    <row r="285" spans="1:8" x14ac:dyDescent="0.2">
      <c r="A285" t="s">
        <v>81</v>
      </c>
      <c r="B285">
        <f>_xlfn.NUMBERVALUE(LEFT(A285,2))</f>
        <v>14</v>
      </c>
      <c r="C285">
        <v>30</v>
      </c>
      <c r="D285" s="22">
        <v>30</v>
      </c>
      <c r="E285" t="str">
        <f>IF(AND(D285&gt;=18,D285&lt;=25),"18-25",IF(AND(D285&gt;=26,D285&lt;=50),"26-50",IF(AND(D285&gt;=51,D285&lt;=75),"51-75",IF(D285&gt;=76,"76- +","missing bucket"))))</f>
        <v>26-50</v>
      </c>
      <c r="F285" t="s">
        <v>17</v>
      </c>
      <c r="G285" t="s">
        <v>25</v>
      </c>
      <c r="H285" t="s">
        <v>14</v>
      </c>
    </row>
    <row r="286" spans="1:8" x14ac:dyDescent="0.2">
      <c r="A286" t="s">
        <v>82</v>
      </c>
      <c r="B286">
        <f>_xlfn.NUMBERVALUE(LEFT(A286,2))</f>
        <v>14</v>
      </c>
      <c r="C286">
        <v>30</v>
      </c>
      <c r="D286" s="22">
        <v>30</v>
      </c>
      <c r="E286" t="str">
        <f>IF(AND(D286&gt;=18,D286&lt;=25),"18-25",IF(AND(D286&gt;=26,D286&lt;=50),"26-50",IF(AND(D286&gt;=51,D286&lt;=75),"51-75",IF(D286&gt;=76,"76- +","missing bucket"))))</f>
        <v>26-50</v>
      </c>
      <c r="F286" t="s">
        <v>17</v>
      </c>
      <c r="G286" t="s">
        <v>25</v>
      </c>
      <c r="H286" t="s">
        <v>14</v>
      </c>
    </row>
    <row r="287" spans="1:8" x14ac:dyDescent="0.2">
      <c r="A287" t="s">
        <v>408</v>
      </c>
      <c r="B287">
        <f>_xlfn.NUMBERVALUE(LEFT(A287,2))</f>
        <v>32</v>
      </c>
      <c r="C287">
        <v>30</v>
      </c>
      <c r="D287" s="22">
        <v>30</v>
      </c>
      <c r="E287" t="str">
        <f>IF(AND(D287&gt;=18,D287&lt;=25),"18-25",IF(AND(D287&gt;=26,D287&lt;=50),"26-50",IF(AND(D287&gt;=51,D287&lt;=75),"51-75",IF(D287&gt;=76,"76- +","missing bucket"))))</f>
        <v>26-50</v>
      </c>
      <c r="F287" t="s">
        <v>18</v>
      </c>
      <c r="G287" t="s">
        <v>25</v>
      </c>
      <c r="H287" t="s">
        <v>14</v>
      </c>
    </row>
    <row r="288" spans="1:8" x14ac:dyDescent="0.2">
      <c r="A288" t="s">
        <v>409</v>
      </c>
      <c r="B288">
        <f>_xlfn.NUMBERVALUE(LEFT(A288,2))</f>
        <v>32</v>
      </c>
      <c r="C288">
        <v>30</v>
      </c>
      <c r="D288" s="22">
        <v>30</v>
      </c>
      <c r="E288" t="str">
        <f>IF(AND(D288&gt;=18,D288&lt;=25),"18-25",IF(AND(D288&gt;=26,D288&lt;=50),"26-50",IF(AND(D288&gt;=51,D288&lt;=75),"51-75",IF(D288&gt;=76,"76- +","missing bucket"))))</f>
        <v>26-50</v>
      </c>
      <c r="F288" t="s">
        <v>17</v>
      </c>
      <c r="G288" t="s">
        <v>25</v>
      </c>
      <c r="H288" t="s">
        <v>13</v>
      </c>
    </row>
    <row r="289" spans="1:8" x14ac:dyDescent="0.2">
      <c r="A289" t="s">
        <v>410</v>
      </c>
      <c r="B289">
        <f>_xlfn.NUMBERVALUE(LEFT(A289,2))</f>
        <v>32</v>
      </c>
      <c r="C289">
        <v>30</v>
      </c>
      <c r="D289" s="22">
        <v>30</v>
      </c>
      <c r="E289" t="str">
        <f>IF(AND(D289&gt;=18,D289&lt;=25),"18-25",IF(AND(D289&gt;=26,D289&lt;=50),"26-50",IF(AND(D289&gt;=51,D289&lt;=75),"51-75",IF(D289&gt;=76,"76- +","missing bucket"))))</f>
        <v>26-50</v>
      </c>
      <c r="F289" t="s">
        <v>17</v>
      </c>
      <c r="G289" t="s">
        <v>25</v>
      </c>
      <c r="H289" t="s">
        <v>14</v>
      </c>
    </row>
    <row r="290" spans="1:8" x14ac:dyDescent="0.2">
      <c r="A290" t="s">
        <v>411</v>
      </c>
      <c r="B290">
        <f>_xlfn.NUMBERVALUE(LEFT(A290,2))</f>
        <v>32</v>
      </c>
      <c r="C290">
        <v>30</v>
      </c>
      <c r="D290" s="22">
        <v>30</v>
      </c>
      <c r="E290" t="str">
        <f>IF(AND(D290&gt;=18,D290&lt;=25),"18-25",IF(AND(D290&gt;=26,D290&lt;=50),"26-50",IF(AND(D290&gt;=51,D290&lt;=75),"51-75",IF(D290&gt;=76,"76- +","missing bucket"))))</f>
        <v>26-50</v>
      </c>
      <c r="F290" t="s">
        <v>17</v>
      </c>
      <c r="G290" t="s">
        <v>25</v>
      </c>
      <c r="H290" t="s">
        <v>13</v>
      </c>
    </row>
    <row r="291" spans="1:8" x14ac:dyDescent="0.2">
      <c r="A291" t="s">
        <v>412</v>
      </c>
      <c r="B291">
        <f>_xlfn.NUMBERVALUE(LEFT(A291,2))</f>
        <v>32</v>
      </c>
      <c r="C291">
        <v>30</v>
      </c>
      <c r="D291" s="22">
        <v>30</v>
      </c>
      <c r="E291" t="str">
        <f>IF(AND(D291&gt;=18,D291&lt;=25),"18-25",IF(AND(D291&gt;=26,D291&lt;=50),"26-50",IF(AND(D291&gt;=51,D291&lt;=75),"51-75",IF(D291&gt;=76,"76- +","missing bucket"))))</f>
        <v>26-50</v>
      </c>
      <c r="F291" t="s">
        <v>17</v>
      </c>
      <c r="G291" t="s">
        <v>25</v>
      </c>
      <c r="H291" t="s">
        <v>13</v>
      </c>
    </row>
    <row r="292" spans="1:8" x14ac:dyDescent="0.2">
      <c r="A292" t="s">
        <v>413</v>
      </c>
      <c r="B292">
        <f>_xlfn.NUMBERVALUE(LEFT(A292,2))</f>
        <v>32</v>
      </c>
      <c r="C292">
        <v>30</v>
      </c>
      <c r="D292" s="22">
        <v>30</v>
      </c>
      <c r="E292" t="str">
        <f>IF(AND(D292&gt;=18,D292&lt;=25),"18-25",IF(AND(D292&gt;=26,D292&lt;=50),"26-50",IF(AND(D292&gt;=51,D292&lt;=75),"51-75",IF(D292&gt;=76,"76- +","missing bucket"))))</f>
        <v>26-50</v>
      </c>
      <c r="F292" t="s">
        <v>17</v>
      </c>
      <c r="G292" t="s">
        <v>25</v>
      </c>
      <c r="H292" t="s">
        <v>13</v>
      </c>
    </row>
    <row r="293" spans="1:8" x14ac:dyDescent="0.2">
      <c r="A293" t="s">
        <v>714</v>
      </c>
      <c r="B293">
        <f>_xlfn.NUMBERVALUE(LEFT(A293,2))</f>
        <v>41</v>
      </c>
      <c r="C293">
        <v>30</v>
      </c>
      <c r="D293" s="22">
        <v>30</v>
      </c>
      <c r="E293" t="str">
        <f>IF(AND(D293&gt;=18,D293&lt;=25),"18-25",IF(AND(D293&gt;=26,D293&lt;=50),"26-50",IF(AND(D293&gt;=51,D293&lt;=75),"51-75",IF(D293&gt;=76,"76- +","missing bucket"))))</f>
        <v>26-50</v>
      </c>
      <c r="F293" t="s">
        <v>17</v>
      </c>
      <c r="G293" t="s">
        <v>25</v>
      </c>
      <c r="H293" t="s">
        <v>13</v>
      </c>
    </row>
    <row r="294" spans="1:8" x14ac:dyDescent="0.2">
      <c r="A294" t="s">
        <v>715</v>
      </c>
      <c r="B294">
        <f>_xlfn.NUMBERVALUE(LEFT(A294,2))</f>
        <v>41</v>
      </c>
      <c r="C294">
        <v>30</v>
      </c>
      <c r="D294" s="22">
        <v>30</v>
      </c>
      <c r="E294" t="str">
        <f>IF(AND(D294&gt;=18,D294&lt;=25),"18-25",IF(AND(D294&gt;=26,D294&lt;=50),"26-50",IF(AND(D294&gt;=51,D294&lt;=75),"51-75",IF(D294&gt;=76,"76- +","missing bucket"))))</f>
        <v>26-50</v>
      </c>
      <c r="F294" t="s">
        <v>17</v>
      </c>
      <c r="G294" t="s">
        <v>25</v>
      </c>
      <c r="H294" t="s">
        <v>13</v>
      </c>
    </row>
    <row r="295" spans="1:8" x14ac:dyDescent="0.2">
      <c r="A295" t="s">
        <v>716</v>
      </c>
      <c r="B295">
        <f>_xlfn.NUMBERVALUE(LEFT(A295,2))</f>
        <v>41</v>
      </c>
      <c r="C295">
        <v>30</v>
      </c>
      <c r="D295" s="22">
        <v>30</v>
      </c>
      <c r="E295" t="str">
        <f>IF(AND(D295&gt;=18,D295&lt;=25),"18-25",IF(AND(D295&gt;=26,D295&lt;=50),"26-50",IF(AND(D295&gt;=51,D295&lt;=75),"51-75",IF(D295&gt;=76,"76- +","missing bucket"))))</f>
        <v>26-50</v>
      </c>
      <c r="F295" t="s">
        <v>17</v>
      </c>
      <c r="G295" t="s">
        <v>25</v>
      </c>
      <c r="H295" t="s">
        <v>14</v>
      </c>
    </row>
    <row r="296" spans="1:8" x14ac:dyDescent="0.2">
      <c r="A296" t="s">
        <v>717</v>
      </c>
      <c r="B296">
        <f>_xlfn.NUMBERVALUE(LEFT(A296,2))</f>
        <v>41</v>
      </c>
      <c r="C296">
        <v>30</v>
      </c>
      <c r="D296" s="22">
        <v>30</v>
      </c>
      <c r="E296" t="str">
        <f>IF(AND(D296&gt;=18,D296&lt;=25),"18-25",IF(AND(D296&gt;=26,D296&lt;=50),"26-50",IF(AND(D296&gt;=51,D296&lt;=75),"51-75",IF(D296&gt;=76,"76- +","missing bucket"))))</f>
        <v>26-50</v>
      </c>
      <c r="F296" t="s">
        <v>15</v>
      </c>
      <c r="G296" t="s">
        <v>25</v>
      </c>
      <c r="H296" t="s">
        <v>13</v>
      </c>
    </row>
    <row r="297" spans="1:8" x14ac:dyDescent="0.2">
      <c r="A297" t="s">
        <v>718</v>
      </c>
      <c r="B297">
        <f>_xlfn.NUMBERVALUE(LEFT(A297,2))</f>
        <v>41</v>
      </c>
      <c r="C297">
        <v>30</v>
      </c>
      <c r="D297" s="22">
        <v>30</v>
      </c>
      <c r="E297" t="str">
        <f>IF(AND(D297&gt;=18,D297&lt;=25),"18-25",IF(AND(D297&gt;=26,D297&lt;=50),"26-50",IF(AND(D297&gt;=51,D297&lt;=75),"51-75",IF(D297&gt;=76,"76- +","missing bucket"))))</f>
        <v>26-50</v>
      </c>
      <c r="F297" t="s">
        <v>15</v>
      </c>
      <c r="G297" t="s">
        <v>26</v>
      </c>
      <c r="H297" t="s">
        <v>14</v>
      </c>
    </row>
    <row r="298" spans="1:8" x14ac:dyDescent="0.2">
      <c r="A298" t="s">
        <v>719</v>
      </c>
      <c r="B298">
        <f>_xlfn.NUMBERVALUE(LEFT(A298,2))</f>
        <v>41</v>
      </c>
      <c r="C298">
        <v>30</v>
      </c>
      <c r="D298" s="22">
        <v>30</v>
      </c>
      <c r="E298" t="str">
        <f>IF(AND(D298&gt;=18,D298&lt;=25),"18-25",IF(AND(D298&gt;=26,D298&lt;=50),"26-50",IF(AND(D298&gt;=51,D298&lt;=75),"51-75",IF(D298&gt;=76,"76- +","missing bucket"))))</f>
        <v>26-50</v>
      </c>
      <c r="F298" t="s">
        <v>17</v>
      </c>
      <c r="G298" t="s">
        <v>25</v>
      </c>
      <c r="H298" t="s">
        <v>13</v>
      </c>
    </row>
    <row r="299" spans="1:8" x14ac:dyDescent="0.2">
      <c r="A299" t="s">
        <v>720</v>
      </c>
      <c r="B299">
        <f>_xlfn.NUMBERVALUE(LEFT(A299,2))</f>
        <v>41</v>
      </c>
      <c r="C299">
        <v>30</v>
      </c>
      <c r="D299" s="22">
        <v>30</v>
      </c>
      <c r="E299" t="str">
        <f>IF(AND(D299&gt;=18,D299&lt;=25),"18-25",IF(AND(D299&gt;=26,D299&lt;=50),"26-50",IF(AND(D299&gt;=51,D299&lt;=75),"51-75",IF(D299&gt;=76,"76- +","missing bucket"))))</f>
        <v>26-50</v>
      </c>
      <c r="F299" t="s">
        <v>20</v>
      </c>
      <c r="G299" t="s">
        <v>25</v>
      </c>
      <c r="H299" t="s">
        <v>14</v>
      </c>
    </row>
    <row r="300" spans="1:8" x14ac:dyDescent="0.2">
      <c r="A300" t="s">
        <v>721</v>
      </c>
      <c r="B300">
        <f>_xlfn.NUMBERVALUE(LEFT(A300,2))</f>
        <v>41</v>
      </c>
      <c r="C300">
        <v>30</v>
      </c>
      <c r="D300" s="22">
        <v>30</v>
      </c>
      <c r="E300" t="str">
        <f>IF(AND(D300&gt;=18,D300&lt;=25),"18-25",IF(AND(D300&gt;=26,D300&lt;=50),"26-50",IF(AND(D300&gt;=51,D300&lt;=75),"51-75",IF(D300&gt;=76,"76- +","missing bucket"))))</f>
        <v>26-50</v>
      </c>
      <c r="F300" t="s">
        <v>19</v>
      </c>
      <c r="G300" t="s">
        <v>25</v>
      </c>
      <c r="H300" t="s">
        <v>14</v>
      </c>
    </row>
    <row r="301" spans="1:8" x14ac:dyDescent="0.2">
      <c r="A301" t="s">
        <v>722</v>
      </c>
      <c r="B301">
        <f>_xlfn.NUMBERVALUE(LEFT(A301,2))</f>
        <v>41</v>
      </c>
      <c r="C301">
        <v>30</v>
      </c>
      <c r="D301" s="22">
        <v>30</v>
      </c>
      <c r="E301" t="str">
        <f>IF(AND(D301&gt;=18,D301&lt;=25),"18-25",IF(AND(D301&gt;=26,D301&lt;=50),"26-50",IF(AND(D301&gt;=51,D301&lt;=75),"51-75",IF(D301&gt;=76,"76- +","missing bucket"))))</f>
        <v>26-50</v>
      </c>
      <c r="F301" t="s">
        <v>23</v>
      </c>
      <c r="G301" t="s">
        <v>26</v>
      </c>
      <c r="H301" t="s">
        <v>14</v>
      </c>
    </row>
    <row r="302" spans="1:8" x14ac:dyDescent="0.2">
      <c r="A302" t="s">
        <v>723</v>
      </c>
      <c r="B302">
        <f>_xlfn.NUMBERVALUE(LEFT(A302,2))</f>
        <v>41</v>
      </c>
      <c r="C302">
        <v>30</v>
      </c>
      <c r="D302" s="22">
        <v>30</v>
      </c>
      <c r="E302" t="str">
        <f>IF(AND(D302&gt;=18,D302&lt;=25),"18-25",IF(AND(D302&gt;=26,D302&lt;=50),"26-50",IF(AND(D302&gt;=51,D302&lt;=75),"51-75",IF(D302&gt;=76,"76- +","missing bucket"))))</f>
        <v>26-50</v>
      </c>
      <c r="F302" t="s">
        <v>18</v>
      </c>
      <c r="G302" t="s">
        <v>25</v>
      </c>
      <c r="H302" t="s">
        <v>14</v>
      </c>
    </row>
    <row r="303" spans="1:8" x14ac:dyDescent="0.2">
      <c r="A303" t="s">
        <v>83</v>
      </c>
      <c r="B303">
        <f>_xlfn.NUMBERVALUE(LEFT(A303,2))</f>
        <v>14</v>
      </c>
      <c r="C303">
        <v>30.789000000000001</v>
      </c>
      <c r="D303" s="22">
        <v>31</v>
      </c>
      <c r="E303" t="str">
        <f>IF(AND(D303&gt;=18,D303&lt;=25),"18-25",IF(AND(D303&gt;=26,D303&lt;=50),"26-50",IF(AND(D303&gt;=51,D303&lt;=75),"51-75",IF(D303&gt;=76,"76- +","missing bucket"))))</f>
        <v>26-50</v>
      </c>
      <c r="F303" t="s">
        <v>17</v>
      </c>
      <c r="G303" t="s">
        <v>25</v>
      </c>
      <c r="H303" t="s">
        <v>14</v>
      </c>
    </row>
    <row r="304" spans="1:8" x14ac:dyDescent="0.2">
      <c r="A304" t="s">
        <v>84</v>
      </c>
      <c r="B304">
        <f>_xlfn.NUMBERVALUE(LEFT(A304,2))</f>
        <v>14</v>
      </c>
      <c r="C304">
        <v>31</v>
      </c>
      <c r="D304" s="22">
        <v>31</v>
      </c>
      <c r="E304" t="str">
        <f>IF(AND(D304&gt;=18,D304&lt;=25),"18-25",IF(AND(D304&gt;=26,D304&lt;=50),"26-50",IF(AND(D304&gt;=51,D304&lt;=75),"51-75",IF(D304&gt;=76,"76- +","missing bucket"))))</f>
        <v>26-50</v>
      </c>
      <c r="F304" t="s">
        <v>23</v>
      </c>
      <c r="G304" t="s">
        <v>23</v>
      </c>
      <c r="H304" t="s">
        <v>14</v>
      </c>
    </row>
    <row r="305" spans="1:8" x14ac:dyDescent="0.2">
      <c r="A305" t="s">
        <v>85</v>
      </c>
      <c r="B305">
        <f>_xlfn.NUMBERVALUE(LEFT(A305,2))</f>
        <v>14</v>
      </c>
      <c r="C305">
        <v>31</v>
      </c>
      <c r="D305" s="22">
        <v>31</v>
      </c>
      <c r="E305" t="str">
        <f>IF(AND(D305&gt;=18,D305&lt;=25),"18-25",IF(AND(D305&gt;=26,D305&lt;=50),"26-50",IF(AND(D305&gt;=51,D305&lt;=75),"51-75",IF(D305&gt;=76,"76- +","missing bucket"))))</f>
        <v>26-50</v>
      </c>
      <c r="F305" t="s">
        <v>17</v>
      </c>
      <c r="G305" t="s">
        <v>25</v>
      </c>
      <c r="H305" t="s">
        <v>14</v>
      </c>
    </row>
    <row r="306" spans="1:8" x14ac:dyDescent="0.2">
      <c r="A306" t="s">
        <v>86</v>
      </c>
      <c r="B306">
        <f>_xlfn.NUMBERVALUE(LEFT(A306,2))</f>
        <v>14</v>
      </c>
      <c r="C306">
        <v>31</v>
      </c>
      <c r="D306" s="22">
        <v>31</v>
      </c>
      <c r="E306" t="str">
        <f>IF(AND(D306&gt;=18,D306&lt;=25),"18-25",IF(AND(D306&gt;=26,D306&lt;=50),"26-50",IF(AND(D306&gt;=51,D306&lt;=75),"51-75",IF(D306&gt;=76,"76- +","missing bucket"))))</f>
        <v>26-50</v>
      </c>
      <c r="F306" t="s">
        <v>17</v>
      </c>
      <c r="G306" t="s">
        <v>23</v>
      </c>
      <c r="H306" t="s">
        <v>14</v>
      </c>
    </row>
    <row r="307" spans="1:8" x14ac:dyDescent="0.2">
      <c r="A307" t="s">
        <v>87</v>
      </c>
      <c r="B307">
        <f>_xlfn.NUMBERVALUE(LEFT(A307,2))</f>
        <v>14</v>
      </c>
      <c r="C307">
        <v>31</v>
      </c>
      <c r="D307" s="22">
        <v>31</v>
      </c>
      <c r="E307" t="str">
        <f>IF(AND(D307&gt;=18,D307&lt;=25),"18-25",IF(AND(D307&gt;=26,D307&lt;=50),"26-50",IF(AND(D307&gt;=51,D307&lt;=75),"51-75",IF(D307&gt;=76,"76- +","missing bucket"))))</f>
        <v>26-50</v>
      </c>
      <c r="F307" t="s">
        <v>18</v>
      </c>
      <c r="G307" t="s">
        <v>23</v>
      </c>
      <c r="H307" t="s">
        <v>13</v>
      </c>
    </row>
    <row r="308" spans="1:8" x14ac:dyDescent="0.2">
      <c r="A308" t="s">
        <v>414</v>
      </c>
      <c r="B308">
        <f>_xlfn.NUMBERVALUE(LEFT(A308,2))</f>
        <v>32</v>
      </c>
      <c r="C308">
        <v>31</v>
      </c>
      <c r="D308" s="22">
        <v>31</v>
      </c>
      <c r="E308" t="str">
        <f>IF(AND(D308&gt;=18,D308&lt;=25),"18-25",IF(AND(D308&gt;=26,D308&lt;=50),"26-50",IF(AND(D308&gt;=51,D308&lt;=75),"51-75",IF(D308&gt;=76,"76- +","missing bucket"))))</f>
        <v>26-50</v>
      </c>
      <c r="F308" t="s">
        <v>17</v>
      </c>
      <c r="G308" t="s">
        <v>25</v>
      </c>
      <c r="H308" t="s">
        <v>14</v>
      </c>
    </row>
    <row r="309" spans="1:8" x14ac:dyDescent="0.2">
      <c r="A309" t="s">
        <v>415</v>
      </c>
      <c r="B309">
        <f>_xlfn.NUMBERVALUE(LEFT(A309,2))</f>
        <v>32</v>
      </c>
      <c r="C309">
        <v>31</v>
      </c>
      <c r="D309" s="22">
        <v>31</v>
      </c>
      <c r="E309" t="str">
        <f>IF(AND(D309&gt;=18,D309&lt;=25),"18-25",IF(AND(D309&gt;=26,D309&lt;=50),"26-50",IF(AND(D309&gt;=51,D309&lt;=75),"51-75",IF(D309&gt;=76,"76- +","missing bucket"))))</f>
        <v>26-50</v>
      </c>
      <c r="F309" t="s">
        <v>17</v>
      </c>
      <c r="G309" t="s">
        <v>25</v>
      </c>
      <c r="H309" t="s">
        <v>13</v>
      </c>
    </row>
    <row r="310" spans="1:8" x14ac:dyDescent="0.2">
      <c r="A310" t="s">
        <v>416</v>
      </c>
      <c r="B310">
        <f>_xlfn.NUMBERVALUE(LEFT(A310,2))</f>
        <v>32</v>
      </c>
      <c r="C310">
        <v>31</v>
      </c>
      <c r="D310" s="22">
        <v>31</v>
      </c>
      <c r="E310" t="str">
        <f>IF(AND(D310&gt;=18,D310&lt;=25),"18-25",IF(AND(D310&gt;=26,D310&lt;=50),"26-50",IF(AND(D310&gt;=51,D310&lt;=75),"51-75",IF(D310&gt;=76,"76- +","missing bucket"))))</f>
        <v>26-50</v>
      </c>
      <c r="F310" t="s">
        <v>17</v>
      </c>
      <c r="G310" t="s">
        <v>26</v>
      </c>
      <c r="H310" t="s">
        <v>14</v>
      </c>
    </row>
    <row r="311" spans="1:8" x14ac:dyDescent="0.2">
      <c r="A311" t="s">
        <v>417</v>
      </c>
      <c r="B311">
        <f>_xlfn.NUMBERVALUE(LEFT(A311,2))</f>
        <v>32</v>
      </c>
      <c r="C311">
        <v>31</v>
      </c>
      <c r="D311" s="22">
        <v>31</v>
      </c>
      <c r="E311" t="str">
        <f>IF(AND(D311&gt;=18,D311&lt;=25),"18-25",IF(AND(D311&gt;=26,D311&lt;=50),"26-50",IF(AND(D311&gt;=51,D311&lt;=75),"51-75",IF(D311&gt;=76,"76- +","missing bucket"))))</f>
        <v>26-50</v>
      </c>
      <c r="F311" t="s">
        <v>17</v>
      </c>
      <c r="G311" t="s">
        <v>25</v>
      </c>
      <c r="H311" t="s">
        <v>14</v>
      </c>
    </row>
    <row r="312" spans="1:8" x14ac:dyDescent="0.2">
      <c r="A312" t="s">
        <v>418</v>
      </c>
      <c r="B312">
        <f>_xlfn.NUMBERVALUE(LEFT(A312,2))</f>
        <v>32</v>
      </c>
      <c r="C312">
        <v>31</v>
      </c>
      <c r="D312" s="22">
        <v>31</v>
      </c>
      <c r="E312" t="str">
        <f>IF(AND(D312&gt;=18,D312&lt;=25),"18-25",IF(AND(D312&gt;=26,D312&lt;=50),"26-50",IF(AND(D312&gt;=51,D312&lt;=75),"51-75",IF(D312&gt;=76,"76- +","missing bucket"))))</f>
        <v>26-50</v>
      </c>
      <c r="F312" t="s">
        <v>22</v>
      </c>
      <c r="G312" t="s">
        <v>23</v>
      </c>
      <c r="H312" t="s">
        <v>13</v>
      </c>
    </row>
    <row r="313" spans="1:8" x14ac:dyDescent="0.2">
      <c r="A313" t="s">
        <v>419</v>
      </c>
      <c r="B313">
        <f>_xlfn.NUMBERVALUE(LEFT(A313,2))</f>
        <v>32</v>
      </c>
      <c r="C313">
        <v>31</v>
      </c>
      <c r="D313" s="22">
        <v>31</v>
      </c>
      <c r="E313" t="str">
        <f>IF(AND(D313&gt;=18,D313&lt;=25),"18-25",IF(AND(D313&gt;=26,D313&lt;=50),"26-50",IF(AND(D313&gt;=51,D313&lt;=75),"51-75",IF(D313&gt;=76,"76- +","missing bucket"))))</f>
        <v>26-50</v>
      </c>
      <c r="F313" t="s">
        <v>17</v>
      </c>
      <c r="G313" t="s">
        <v>25</v>
      </c>
      <c r="H313" t="s">
        <v>14</v>
      </c>
    </row>
    <row r="314" spans="1:8" x14ac:dyDescent="0.2">
      <c r="A314" t="s">
        <v>724</v>
      </c>
      <c r="B314">
        <f>_xlfn.NUMBERVALUE(LEFT(A314,2))</f>
        <v>41</v>
      </c>
      <c r="C314">
        <v>31</v>
      </c>
      <c r="D314" s="22">
        <v>31</v>
      </c>
      <c r="E314" t="str">
        <f>IF(AND(D314&gt;=18,D314&lt;=25),"18-25",IF(AND(D314&gt;=26,D314&lt;=50),"26-50",IF(AND(D314&gt;=51,D314&lt;=75),"51-75",IF(D314&gt;=76,"76- +","missing bucket"))))</f>
        <v>26-50</v>
      </c>
      <c r="F314" t="s">
        <v>15</v>
      </c>
      <c r="G314" t="s">
        <v>26</v>
      </c>
      <c r="H314" t="s">
        <v>13</v>
      </c>
    </row>
    <row r="315" spans="1:8" x14ac:dyDescent="0.2">
      <c r="A315" t="s">
        <v>725</v>
      </c>
      <c r="B315">
        <f>_xlfn.NUMBERVALUE(LEFT(A315,2))</f>
        <v>41</v>
      </c>
      <c r="C315">
        <v>31</v>
      </c>
      <c r="D315" s="22">
        <v>31</v>
      </c>
      <c r="E315" t="str">
        <f>IF(AND(D315&gt;=18,D315&lt;=25),"18-25",IF(AND(D315&gt;=26,D315&lt;=50),"26-50",IF(AND(D315&gt;=51,D315&lt;=75),"51-75",IF(D315&gt;=76,"76- +","missing bucket"))))</f>
        <v>26-50</v>
      </c>
      <c r="F315" t="s">
        <v>17</v>
      </c>
      <c r="G315" t="s">
        <v>25</v>
      </c>
      <c r="H315" t="s">
        <v>14</v>
      </c>
    </row>
    <row r="316" spans="1:8" x14ac:dyDescent="0.2">
      <c r="A316" t="s">
        <v>726</v>
      </c>
      <c r="B316">
        <f>_xlfn.NUMBERVALUE(LEFT(A316,2))</f>
        <v>41</v>
      </c>
      <c r="C316">
        <v>31</v>
      </c>
      <c r="D316" s="22">
        <v>31</v>
      </c>
      <c r="E316" t="str">
        <f>IF(AND(D316&gt;=18,D316&lt;=25),"18-25",IF(AND(D316&gt;=26,D316&lt;=50),"26-50",IF(AND(D316&gt;=51,D316&lt;=75),"51-75",IF(D316&gt;=76,"76- +","missing bucket"))))</f>
        <v>26-50</v>
      </c>
      <c r="F316" t="s">
        <v>17</v>
      </c>
      <c r="G316" t="s">
        <v>25</v>
      </c>
      <c r="H316" t="s">
        <v>14</v>
      </c>
    </row>
    <row r="317" spans="1:8" x14ac:dyDescent="0.2">
      <c r="A317" t="s">
        <v>727</v>
      </c>
      <c r="B317">
        <f>_xlfn.NUMBERVALUE(LEFT(A317,2))</f>
        <v>41</v>
      </c>
      <c r="C317">
        <v>31</v>
      </c>
      <c r="D317" s="22">
        <v>31</v>
      </c>
      <c r="E317" t="str">
        <f>IF(AND(D317&gt;=18,D317&lt;=25),"18-25",IF(AND(D317&gt;=26,D317&lt;=50),"26-50",IF(AND(D317&gt;=51,D317&lt;=75),"51-75",IF(D317&gt;=76,"76- +","missing bucket"))))</f>
        <v>26-50</v>
      </c>
      <c r="F317" t="s">
        <v>21</v>
      </c>
      <c r="G317" t="s">
        <v>26</v>
      </c>
      <c r="H317" t="s">
        <v>13</v>
      </c>
    </row>
    <row r="318" spans="1:8" x14ac:dyDescent="0.2">
      <c r="A318" t="s">
        <v>728</v>
      </c>
      <c r="B318">
        <f>_xlfn.NUMBERVALUE(LEFT(A318,2))</f>
        <v>41</v>
      </c>
      <c r="C318">
        <v>31</v>
      </c>
      <c r="D318" s="22">
        <v>31</v>
      </c>
      <c r="E318" t="str">
        <f>IF(AND(D318&gt;=18,D318&lt;=25),"18-25",IF(AND(D318&gt;=26,D318&lt;=50),"26-50",IF(AND(D318&gt;=51,D318&lt;=75),"51-75",IF(D318&gt;=76,"76- +","missing bucket"))))</f>
        <v>26-50</v>
      </c>
      <c r="F318" t="s">
        <v>23</v>
      </c>
      <c r="G318" t="s">
        <v>26</v>
      </c>
      <c r="H318" t="s">
        <v>14</v>
      </c>
    </row>
    <row r="319" spans="1:8" x14ac:dyDescent="0.2">
      <c r="A319" t="s">
        <v>729</v>
      </c>
      <c r="B319">
        <f>_xlfn.NUMBERVALUE(LEFT(A319,2))</f>
        <v>41</v>
      </c>
      <c r="C319">
        <v>31</v>
      </c>
      <c r="D319" s="22">
        <v>31</v>
      </c>
      <c r="E319" t="str">
        <f>IF(AND(D319&gt;=18,D319&lt;=25),"18-25",IF(AND(D319&gt;=26,D319&lt;=50),"26-50",IF(AND(D319&gt;=51,D319&lt;=75),"51-75",IF(D319&gt;=76,"76- +","missing bucket"))))</f>
        <v>26-50</v>
      </c>
      <c r="F319" t="s">
        <v>17</v>
      </c>
      <c r="G319" t="s">
        <v>26</v>
      </c>
      <c r="H319" t="s">
        <v>14</v>
      </c>
    </row>
    <row r="320" spans="1:8" x14ac:dyDescent="0.2">
      <c r="A320" t="s">
        <v>730</v>
      </c>
      <c r="B320">
        <f>_xlfn.NUMBERVALUE(LEFT(A320,2))</f>
        <v>41</v>
      </c>
      <c r="C320">
        <v>31</v>
      </c>
      <c r="D320" s="22">
        <v>31</v>
      </c>
      <c r="E320" t="str">
        <f>IF(AND(D320&gt;=18,D320&lt;=25),"18-25",IF(AND(D320&gt;=26,D320&lt;=50),"26-50",IF(AND(D320&gt;=51,D320&lt;=75),"51-75",IF(D320&gt;=76,"76- +","missing bucket"))))</f>
        <v>26-50</v>
      </c>
      <c r="F320" t="s">
        <v>17</v>
      </c>
      <c r="G320" t="s">
        <v>25</v>
      </c>
      <c r="H320" t="s">
        <v>14</v>
      </c>
    </row>
    <row r="321" spans="1:8" x14ac:dyDescent="0.2">
      <c r="A321" t="s">
        <v>731</v>
      </c>
      <c r="B321">
        <f>_xlfn.NUMBERVALUE(LEFT(A321,2))</f>
        <v>41</v>
      </c>
      <c r="C321">
        <v>31</v>
      </c>
      <c r="D321" s="22">
        <v>31</v>
      </c>
      <c r="E321" t="str">
        <f>IF(AND(D321&gt;=18,D321&lt;=25),"18-25",IF(AND(D321&gt;=26,D321&lt;=50),"26-50",IF(AND(D321&gt;=51,D321&lt;=75),"51-75",IF(D321&gt;=76,"76- +","missing bucket"))))</f>
        <v>26-50</v>
      </c>
      <c r="F321" t="s">
        <v>17</v>
      </c>
      <c r="G321" t="s">
        <v>25</v>
      </c>
      <c r="H321" t="s">
        <v>13</v>
      </c>
    </row>
    <row r="322" spans="1:8" x14ac:dyDescent="0.2">
      <c r="A322" t="s">
        <v>88</v>
      </c>
      <c r="B322">
        <f>_xlfn.NUMBERVALUE(LEFT(A322,2))</f>
        <v>14</v>
      </c>
      <c r="C322">
        <v>31.024699999999999</v>
      </c>
      <c r="D322" s="22">
        <v>31</v>
      </c>
      <c r="E322" t="str">
        <f>IF(AND(D322&gt;=18,D322&lt;=25),"18-25",IF(AND(D322&gt;=26,D322&lt;=50),"26-50",IF(AND(D322&gt;=51,D322&lt;=75),"51-75",IF(D322&gt;=76,"76- +","missing bucket"))))</f>
        <v>26-50</v>
      </c>
      <c r="F322" t="s">
        <v>17</v>
      </c>
      <c r="G322" t="s">
        <v>25</v>
      </c>
      <c r="H322" t="s">
        <v>14</v>
      </c>
    </row>
    <row r="323" spans="1:8" x14ac:dyDescent="0.2">
      <c r="A323" t="s">
        <v>89</v>
      </c>
      <c r="B323">
        <f>_xlfn.NUMBERVALUE(LEFT(A323,2))</f>
        <v>14</v>
      </c>
      <c r="C323">
        <v>31.024699999999999</v>
      </c>
      <c r="D323" s="22">
        <v>31</v>
      </c>
      <c r="E323" t="str">
        <f>IF(AND(D323&gt;=18,D323&lt;=25),"18-25",IF(AND(D323&gt;=26,D323&lt;=50),"26-50",IF(AND(D323&gt;=51,D323&lt;=75),"51-75",IF(D323&gt;=76,"76- +","missing bucket"))))</f>
        <v>26-50</v>
      </c>
      <c r="F323" t="s">
        <v>23</v>
      </c>
      <c r="G323" t="s">
        <v>23</v>
      </c>
      <c r="H323" t="s">
        <v>13</v>
      </c>
    </row>
    <row r="324" spans="1:8" x14ac:dyDescent="0.2">
      <c r="A324" t="s">
        <v>90</v>
      </c>
      <c r="B324">
        <f>_xlfn.NUMBERVALUE(LEFT(A324,2))</f>
        <v>14</v>
      </c>
      <c r="C324">
        <v>32</v>
      </c>
      <c r="D324" s="22">
        <v>32</v>
      </c>
      <c r="E324" t="str">
        <f>IF(AND(D324&gt;=18,D324&lt;=25),"18-25",IF(AND(D324&gt;=26,D324&lt;=50),"26-50",IF(AND(D324&gt;=51,D324&lt;=75),"51-75",IF(D324&gt;=76,"76- +","missing bucket"))))</f>
        <v>26-50</v>
      </c>
      <c r="F324" t="s">
        <v>19</v>
      </c>
      <c r="G324" t="s">
        <v>25</v>
      </c>
      <c r="H324" t="s">
        <v>13</v>
      </c>
    </row>
    <row r="325" spans="1:8" x14ac:dyDescent="0.2">
      <c r="A325" t="s">
        <v>91</v>
      </c>
      <c r="B325">
        <f>_xlfn.NUMBERVALUE(LEFT(A325,2))</f>
        <v>14</v>
      </c>
      <c r="C325">
        <v>32</v>
      </c>
      <c r="D325" s="22">
        <v>32</v>
      </c>
      <c r="E325" t="str">
        <f>IF(AND(D325&gt;=18,D325&lt;=25),"18-25",IF(AND(D325&gt;=26,D325&lt;=50),"26-50",IF(AND(D325&gt;=51,D325&lt;=75),"51-75",IF(D325&gt;=76,"76- +","missing bucket"))))</f>
        <v>26-50</v>
      </c>
      <c r="F325" t="s">
        <v>23</v>
      </c>
      <c r="G325" t="s">
        <v>26</v>
      </c>
      <c r="H325" t="s">
        <v>14</v>
      </c>
    </row>
    <row r="326" spans="1:8" x14ac:dyDescent="0.2">
      <c r="A326" t="s">
        <v>92</v>
      </c>
      <c r="B326">
        <f>_xlfn.NUMBERVALUE(LEFT(A326,2))</f>
        <v>14</v>
      </c>
      <c r="C326">
        <v>32</v>
      </c>
      <c r="D326" s="22">
        <v>32</v>
      </c>
      <c r="E326" t="str">
        <f>IF(AND(D326&gt;=18,D326&lt;=25),"18-25",IF(AND(D326&gt;=26,D326&lt;=50),"26-50",IF(AND(D326&gt;=51,D326&lt;=75),"51-75",IF(D326&gt;=76,"76- +","missing bucket"))))</f>
        <v>26-50</v>
      </c>
      <c r="F326" t="s">
        <v>15</v>
      </c>
      <c r="G326" t="s">
        <v>26</v>
      </c>
      <c r="H326" t="s">
        <v>13</v>
      </c>
    </row>
    <row r="327" spans="1:8" x14ac:dyDescent="0.2">
      <c r="A327" t="s">
        <v>93</v>
      </c>
      <c r="B327">
        <f>_xlfn.NUMBERVALUE(LEFT(A327,2))</f>
        <v>14</v>
      </c>
      <c r="C327">
        <v>32</v>
      </c>
      <c r="D327" s="22">
        <v>32</v>
      </c>
      <c r="E327" t="str">
        <f>IF(AND(D327&gt;=18,D327&lt;=25),"18-25",IF(AND(D327&gt;=26,D327&lt;=50),"26-50",IF(AND(D327&gt;=51,D327&lt;=75),"51-75",IF(D327&gt;=76,"76- +","missing bucket"))))</f>
        <v>26-50</v>
      </c>
      <c r="F327" t="s">
        <v>23</v>
      </c>
      <c r="G327" t="s">
        <v>23</v>
      </c>
      <c r="H327" t="s">
        <v>7</v>
      </c>
    </row>
    <row r="328" spans="1:8" x14ac:dyDescent="0.2">
      <c r="A328" t="s">
        <v>94</v>
      </c>
      <c r="B328">
        <f>_xlfn.NUMBERVALUE(LEFT(A328,2))</f>
        <v>14</v>
      </c>
      <c r="C328">
        <v>32</v>
      </c>
      <c r="D328" s="22">
        <v>32</v>
      </c>
      <c r="E328" t="str">
        <f>IF(AND(D328&gt;=18,D328&lt;=25),"18-25",IF(AND(D328&gt;=26,D328&lt;=50),"26-50",IF(AND(D328&gt;=51,D328&lt;=75),"51-75",IF(D328&gt;=76,"76- +","missing bucket"))))</f>
        <v>26-50</v>
      </c>
      <c r="F328" t="s">
        <v>17</v>
      </c>
      <c r="G328" t="s">
        <v>25</v>
      </c>
      <c r="H328" t="s">
        <v>13</v>
      </c>
    </row>
    <row r="329" spans="1:8" x14ac:dyDescent="0.2">
      <c r="A329" t="s">
        <v>95</v>
      </c>
      <c r="B329">
        <f>_xlfn.NUMBERVALUE(LEFT(A329,2))</f>
        <v>14</v>
      </c>
      <c r="C329">
        <v>32</v>
      </c>
      <c r="D329" s="22">
        <v>32</v>
      </c>
      <c r="E329" t="str">
        <f>IF(AND(D329&gt;=18,D329&lt;=25),"18-25",IF(AND(D329&gt;=26,D329&lt;=50),"26-50",IF(AND(D329&gt;=51,D329&lt;=75),"51-75",IF(D329&gt;=76,"76- +","missing bucket"))))</f>
        <v>26-50</v>
      </c>
      <c r="F329" t="s">
        <v>18</v>
      </c>
      <c r="G329" t="s">
        <v>25</v>
      </c>
      <c r="H329" t="s">
        <v>13</v>
      </c>
    </row>
    <row r="330" spans="1:8" x14ac:dyDescent="0.2">
      <c r="A330" t="s">
        <v>96</v>
      </c>
      <c r="B330">
        <f>_xlfn.NUMBERVALUE(LEFT(A330,2))</f>
        <v>14</v>
      </c>
      <c r="C330">
        <v>32</v>
      </c>
      <c r="D330" s="22">
        <v>32</v>
      </c>
      <c r="E330" t="str">
        <f>IF(AND(D330&gt;=18,D330&lt;=25),"18-25",IF(AND(D330&gt;=26,D330&lt;=50),"26-50",IF(AND(D330&gt;=51,D330&lt;=75),"51-75",IF(D330&gt;=76,"76- +","missing bucket"))))</f>
        <v>26-50</v>
      </c>
      <c r="F330" t="s">
        <v>18</v>
      </c>
      <c r="G330" t="s">
        <v>23</v>
      </c>
      <c r="H330" t="s">
        <v>13</v>
      </c>
    </row>
    <row r="331" spans="1:8" x14ac:dyDescent="0.2">
      <c r="A331" t="s">
        <v>97</v>
      </c>
      <c r="B331">
        <f>_xlfn.NUMBERVALUE(LEFT(A331,2))</f>
        <v>14</v>
      </c>
      <c r="C331">
        <v>32</v>
      </c>
      <c r="D331" s="22">
        <v>32</v>
      </c>
      <c r="E331" t="str">
        <f>IF(AND(D331&gt;=18,D331&lt;=25),"18-25",IF(AND(D331&gt;=26,D331&lt;=50),"26-50",IF(AND(D331&gt;=51,D331&lt;=75),"51-75",IF(D331&gt;=76,"76- +","missing bucket"))))</f>
        <v>26-50</v>
      </c>
      <c r="F331" t="s">
        <v>17</v>
      </c>
      <c r="G331" t="s">
        <v>25</v>
      </c>
      <c r="H331" t="s">
        <v>14</v>
      </c>
    </row>
    <row r="332" spans="1:8" x14ac:dyDescent="0.2">
      <c r="A332" t="s">
        <v>98</v>
      </c>
      <c r="B332">
        <f>_xlfn.NUMBERVALUE(LEFT(A332,2))</f>
        <v>14</v>
      </c>
      <c r="C332">
        <v>32</v>
      </c>
      <c r="D332" s="22">
        <v>32</v>
      </c>
      <c r="E332" t="str">
        <f>IF(AND(D332&gt;=18,D332&lt;=25),"18-25",IF(AND(D332&gt;=26,D332&lt;=50),"26-50",IF(AND(D332&gt;=51,D332&lt;=75),"51-75",IF(D332&gt;=76,"76- +","missing bucket"))))</f>
        <v>26-50</v>
      </c>
      <c r="F332" t="s">
        <v>18</v>
      </c>
      <c r="G332" t="s">
        <v>23</v>
      </c>
      <c r="H332" t="s">
        <v>14</v>
      </c>
    </row>
    <row r="333" spans="1:8" x14ac:dyDescent="0.2">
      <c r="A333" t="s">
        <v>230</v>
      </c>
      <c r="B333">
        <f>_xlfn.NUMBERVALUE(LEFT(A333,2))</f>
        <v>27</v>
      </c>
      <c r="C333">
        <v>32</v>
      </c>
      <c r="D333" s="22">
        <v>32</v>
      </c>
      <c r="E333" t="str">
        <f>IF(AND(D333&gt;=18,D333&lt;=25),"18-25",IF(AND(D333&gt;=26,D333&lt;=50),"26-50",IF(AND(D333&gt;=51,D333&lt;=75),"51-75",IF(D333&gt;=76,"76- +","missing bucket"))))</f>
        <v>26-50</v>
      </c>
      <c r="F333" t="s">
        <v>17</v>
      </c>
      <c r="G333" t="s">
        <v>25</v>
      </c>
      <c r="H333" t="s">
        <v>14</v>
      </c>
    </row>
    <row r="334" spans="1:8" x14ac:dyDescent="0.2">
      <c r="A334" t="s">
        <v>420</v>
      </c>
      <c r="B334">
        <f>_xlfn.NUMBERVALUE(LEFT(A334,2))</f>
        <v>32</v>
      </c>
      <c r="C334">
        <v>32</v>
      </c>
      <c r="D334" s="22">
        <v>32</v>
      </c>
      <c r="E334" t="str">
        <f>IF(AND(D334&gt;=18,D334&lt;=25),"18-25",IF(AND(D334&gt;=26,D334&lt;=50),"26-50",IF(AND(D334&gt;=51,D334&lt;=75),"51-75",IF(D334&gt;=76,"76- +","missing bucket"))))</f>
        <v>26-50</v>
      </c>
      <c r="F334" t="s">
        <v>17</v>
      </c>
      <c r="G334" t="s">
        <v>25</v>
      </c>
      <c r="H334" t="s">
        <v>14</v>
      </c>
    </row>
    <row r="335" spans="1:8" x14ac:dyDescent="0.2">
      <c r="A335" t="s">
        <v>421</v>
      </c>
      <c r="B335">
        <f>_xlfn.NUMBERVALUE(LEFT(A335,2))</f>
        <v>32</v>
      </c>
      <c r="C335">
        <v>32</v>
      </c>
      <c r="D335" s="22">
        <v>32</v>
      </c>
      <c r="E335" t="str">
        <f>IF(AND(D335&gt;=18,D335&lt;=25),"18-25",IF(AND(D335&gt;=26,D335&lt;=50),"26-50",IF(AND(D335&gt;=51,D335&lt;=75),"51-75",IF(D335&gt;=76,"76- +","missing bucket"))))</f>
        <v>26-50</v>
      </c>
      <c r="F335" t="s">
        <v>17</v>
      </c>
      <c r="G335" t="s">
        <v>25</v>
      </c>
      <c r="H335" t="s">
        <v>13</v>
      </c>
    </row>
    <row r="336" spans="1:8" x14ac:dyDescent="0.2">
      <c r="A336" t="s">
        <v>422</v>
      </c>
      <c r="B336">
        <f>_xlfn.NUMBERVALUE(LEFT(A336,2))</f>
        <v>32</v>
      </c>
      <c r="C336">
        <v>32</v>
      </c>
      <c r="D336" s="22">
        <v>32</v>
      </c>
      <c r="E336" t="str">
        <f>IF(AND(D336&gt;=18,D336&lt;=25),"18-25",IF(AND(D336&gt;=26,D336&lt;=50),"26-50",IF(AND(D336&gt;=51,D336&lt;=75),"51-75",IF(D336&gt;=76,"76- +","missing bucket"))))</f>
        <v>26-50</v>
      </c>
      <c r="F336" t="s">
        <v>17</v>
      </c>
      <c r="G336" t="s">
        <v>25</v>
      </c>
      <c r="H336" t="s">
        <v>13</v>
      </c>
    </row>
    <row r="337" spans="1:8" x14ac:dyDescent="0.2">
      <c r="A337" t="s">
        <v>423</v>
      </c>
      <c r="B337">
        <f>_xlfn.NUMBERVALUE(LEFT(A337,2))</f>
        <v>32</v>
      </c>
      <c r="C337">
        <v>32</v>
      </c>
      <c r="D337" s="22">
        <v>32</v>
      </c>
      <c r="E337" t="str">
        <f>IF(AND(D337&gt;=18,D337&lt;=25),"18-25",IF(AND(D337&gt;=26,D337&lt;=50),"26-50",IF(AND(D337&gt;=51,D337&lt;=75),"51-75",IF(D337&gt;=76,"76- +","missing bucket"))))</f>
        <v>26-50</v>
      </c>
      <c r="F337" t="s">
        <v>17</v>
      </c>
      <c r="G337" t="s">
        <v>25</v>
      </c>
      <c r="H337" t="s">
        <v>13</v>
      </c>
    </row>
    <row r="338" spans="1:8" x14ac:dyDescent="0.2">
      <c r="A338" t="s">
        <v>424</v>
      </c>
      <c r="B338">
        <f>_xlfn.NUMBERVALUE(LEFT(A338,2))</f>
        <v>32</v>
      </c>
      <c r="C338">
        <v>32</v>
      </c>
      <c r="D338" s="22">
        <v>32</v>
      </c>
      <c r="E338" t="str">
        <f>IF(AND(D338&gt;=18,D338&lt;=25),"18-25",IF(AND(D338&gt;=26,D338&lt;=50),"26-50",IF(AND(D338&gt;=51,D338&lt;=75),"51-75",IF(D338&gt;=76,"76- +","missing bucket"))))</f>
        <v>26-50</v>
      </c>
      <c r="F338" t="s">
        <v>17</v>
      </c>
      <c r="G338" t="s">
        <v>25</v>
      </c>
      <c r="H338" t="s">
        <v>14</v>
      </c>
    </row>
    <row r="339" spans="1:8" x14ac:dyDescent="0.2">
      <c r="A339" t="s">
        <v>732</v>
      </c>
      <c r="B339">
        <f>_xlfn.NUMBERVALUE(LEFT(A339,2))</f>
        <v>41</v>
      </c>
      <c r="C339">
        <v>32</v>
      </c>
      <c r="D339" s="22">
        <v>32</v>
      </c>
      <c r="E339" t="str">
        <f>IF(AND(D339&gt;=18,D339&lt;=25),"18-25",IF(AND(D339&gt;=26,D339&lt;=50),"26-50",IF(AND(D339&gt;=51,D339&lt;=75),"51-75",IF(D339&gt;=76,"76- +","missing bucket"))))</f>
        <v>26-50</v>
      </c>
      <c r="F339" t="s">
        <v>15</v>
      </c>
      <c r="G339" t="s">
        <v>26</v>
      </c>
      <c r="H339" t="s">
        <v>13</v>
      </c>
    </row>
    <row r="340" spans="1:8" x14ac:dyDescent="0.2">
      <c r="A340" t="s">
        <v>733</v>
      </c>
      <c r="B340">
        <f>_xlfn.NUMBERVALUE(LEFT(A340,2))</f>
        <v>41</v>
      </c>
      <c r="C340">
        <v>32</v>
      </c>
      <c r="D340" s="22">
        <v>32</v>
      </c>
      <c r="E340" t="str">
        <f>IF(AND(D340&gt;=18,D340&lt;=25),"18-25",IF(AND(D340&gt;=26,D340&lt;=50),"26-50",IF(AND(D340&gt;=51,D340&lt;=75),"51-75",IF(D340&gt;=76,"76- +","missing bucket"))))</f>
        <v>26-50</v>
      </c>
      <c r="F340" t="s">
        <v>15</v>
      </c>
      <c r="G340" t="s">
        <v>26</v>
      </c>
      <c r="H340" t="s">
        <v>13</v>
      </c>
    </row>
    <row r="341" spans="1:8" x14ac:dyDescent="0.2">
      <c r="A341" t="s">
        <v>734</v>
      </c>
      <c r="B341">
        <f>_xlfn.NUMBERVALUE(LEFT(A341,2))</f>
        <v>41</v>
      </c>
      <c r="C341">
        <v>32</v>
      </c>
      <c r="D341" s="22">
        <v>32</v>
      </c>
      <c r="E341" t="str">
        <f>IF(AND(D341&gt;=18,D341&lt;=25),"18-25",IF(AND(D341&gt;=26,D341&lt;=50),"26-50",IF(AND(D341&gt;=51,D341&lt;=75),"51-75",IF(D341&gt;=76,"76- +","missing bucket"))))</f>
        <v>26-50</v>
      </c>
      <c r="F341" t="s">
        <v>17</v>
      </c>
      <c r="G341" t="s">
        <v>25</v>
      </c>
      <c r="H341" t="s">
        <v>14</v>
      </c>
    </row>
    <row r="342" spans="1:8" x14ac:dyDescent="0.2">
      <c r="A342" t="s">
        <v>735</v>
      </c>
      <c r="B342">
        <f>_xlfn.NUMBERVALUE(LEFT(A342,2))</f>
        <v>41</v>
      </c>
      <c r="C342">
        <v>32</v>
      </c>
      <c r="D342" s="22">
        <v>32</v>
      </c>
      <c r="E342" t="str">
        <f>IF(AND(D342&gt;=18,D342&lt;=25),"18-25",IF(AND(D342&gt;=26,D342&lt;=50),"26-50",IF(AND(D342&gt;=51,D342&lt;=75),"51-75",IF(D342&gt;=76,"76- +","missing bucket"))))</f>
        <v>26-50</v>
      </c>
      <c r="F342" t="s">
        <v>22</v>
      </c>
      <c r="G342" t="s">
        <v>26</v>
      </c>
      <c r="H342" t="s">
        <v>14</v>
      </c>
    </row>
    <row r="343" spans="1:8" x14ac:dyDescent="0.2">
      <c r="A343" t="s">
        <v>736</v>
      </c>
      <c r="B343">
        <f>_xlfn.NUMBERVALUE(LEFT(A343,2))</f>
        <v>41</v>
      </c>
      <c r="C343">
        <v>32</v>
      </c>
      <c r="D343" s="22">
        <v>32</v>
      </c>
      <c r="E343" t="str">
        <f>IF(AND(D343&gt;=18,D343&lt;=25),"18-25",IF(AND(D343&gt;=26,D343&lt;=50),"26-50",IF(AND(D343&gt;=51,D343&lt;=75),"51-75",IF(D343&gt;=76,"76- +","missing bucket"))))</f>
        <v>26-50</v>
      </c>
      <c r="F343" t="s">
        <v>21</v>
      </c>
      <c r="G343" t="s">
        <v>25</v>
      </c>
      <c r="H343" t="s">
        <v>14</v>
      </c>
    </row>
    <row r="344" spans="1:8" x14ac:dyDescent="0.2">
      <c r="A344" t="s">
        <v>737</v>
      </c>
      <c r="B344">
        <f>_xlfn.NUMBERVALUE(LEFT(A344,2))</f>
        <v>41</v>
      </c>
      <c r="C344">
        <v>32</v>
      </c>
      <c r="D344" s="22">
        <v>32</v>
      </c>
      <c r="E344" t="str">
        <f>IF(AND(D344&gt;=18,D344&lt;=25),"18-25",IF(AND(D344&gt;=26,D344&lt;=50),"26-50",IF(AND(D344&gt;=51,D344&lt;=75),"51-75",IF(D344&gt;=76,"76- +","missing bucket"))))</f>
        <v>26-50</v>
      </c>
      <c r="F344" t="s">
        <v>22</v>
      </c>
      <c r="G344" t="s">
        <v>25</v>
      </c>
      <c r="H344" t="s">
        <v>13</v>
      </c>
    </row>
    <row r="345" spans="1:8" x14ac:dyDescent="0.2">
      <c r="A345" t="s">
        <v>738</v>
      </c>
      <c r="B345">
        <f>_xlfn.NUMBERVALUE(LEFT(A345,2))</f>
        <v>41</v>
      </c>
      <c r="C345">
        <v>32</v>
      </c>
      <c r="D345" s="22">
        <v>32</v>
      </c>
      <c r="E345" t="str">
        <f>IF(AND(D345&gt;=18,D345&lt;=25),"18-25",IF(AND(D345&gt;=26,D345&lt;=50),"26-50",IF(AND(D345&gt;=51,D345&lt;=75),"51-75",IF(D345&gt;=76,"76- +","missing bucket"))))</f>
        <v>26-50</v>
      </c>
      <c r="F345" t="s">
        <v>15</v>
      </c>
      <c r="G345" t="s">
        <v>26</v>
      </c>
      <c r="H345" t="s">
        <v>14</v>
      </c>
    </row>
    <row r="346" spans="1:8" x14ac:dyDescent="0.2">
      <c r="A346" t="s">
        <v>739</v>
      </c>
      <c r="B346">
        <f>_xlfn.NUMBERVALUE(LEFT(A346,2))</f>
        <v>41</v>
      </c>
      <c r="C346">
        <v>32</v>
      </c>
      <c r="D346" s="22">
        <v>32</v>
      </c>
      <c r="E346" t="str">
        <f>IF(AND(D346&gt;=18,D346&lt;=25),"18-25",IF(AND(D346&gt;=26,D346&lt;=50),"26-50",IF(AND(D346&gt;=51,D346&lt;=75),"51-75",IF(D346&gt;=76,"76- +","missing bucket"))))</f>
        <v>26-50</v>
      </c>
      <c r="F346" t="s">
        <v>17</v>
      </c>
      <c r="G346" t="s">
        <v>25</v>
      </c>
      <c r="H346" t="s">
        <v>14</v>
      </c>
    </row>
    <row r="347" spans="1:8" x14ac:dyDescent="0.2">
      <c r="A347" t="s">
        <v>740</v>
      </c>
      <c r="B347">
        <f>_xlfn.NUMBERVALUE(LEFT(A347,2))</f>
        <v>41</v>
      </c>
      <c r="C347">
        <v>32</v>
      </c>
      <c r="D347" s="22">
        <v>32</v>
      </c>
      <c r="E347" t="str">
        <f>IF(AND(D347&gt;=18,D347&lt;=25),"18-25",IF(AND(D347&gt;=26,D347&lt;=50),"26-50",IF(AND(D347&gt;=51,D347&lt;=75),"51-75",IF(D347&gt;=76,"76- +","missing bucket"))))</f>
        <v>26-50</v>
      </c>
      <c r="F347" t="s">
        <v>17</v>
      </c>
      <c r="G347" t="s">
        <v>26</v>
      </c>
      <c r="H347" t="s">
        <v>13</v>
      </c>
    </row>
    <row r="348" spans="1:8" x14ac:dyDescent="0.2">
      <c r="A348" t="s">
        <v>741</v>
      </c>
      <c r="B348">
        <f>_xlfn.NUMBERVALUE(LEFT(A348,2))</f>
        <v>41</v>
      </c>
      <c r="C348">
        <v>32</v>
      </c>
      <c r="D348" s="22">
        <v>32</v>
      </c>
      <c r="E348" t="str">
        <f>IF(AND(D348&gt;=18,D348&lt;=25),"18-25",IF(AND(D348&gt;=26,D348&lt;=50),"26-50",IF(AND(D348&gt;=51,D348&lt;=75),"51-75",IF(D348&gt;=76,"76- +","missing bucket"))))</f>
        <v>26-50</v>
      </c>
      <c r="F348" t="s">
        <v>18</v>
      </c>
      <c r="G348" t="s">
        <v>25</v>
      </c>
      <c r="H348" t="s">
        <v>13</v>
      </c>
    </row>
    <row r="349" spans="1:8" x14ac:dyDescent="0.2">
      <c r="A349" t="s">
        <v>742</v>
      </c>
      <c r="B349">
        <f>_xlfn.NUMBERVALUE(LEFT(A349,2))</f>
        <v>41</v>
      </c>
      <c r="C349">
        <v>32</v>
      </c>
      <c r="D349" s="22">
        <v>32</v>
      </c>
      <c r="E349" t="str">
        <f>IF(AND(D349&gt;=18,D349&lt;=25),"18-25",IF(AND(D349&gt;=26,D349&lt;=50),"26-50",IF(AND(D349&gt;=51,D349&lt;=75),"51-75",IF(D349&gt;=76,"76- +","missing bucket"))))</f>
        <v>26-50</v>
      </c>
      <c r="F349" t="s">
        <v>17</v>
      </c>
      <c r="G349" t="s">
        <v>25</v>
      </c>
      <c r="H349" t="s">
        <v>13</v>
      </c>
    </row>
    <row r="350" spans="1:8" x14ac:dyDescent="0.2">
      <c r="A350" t="s">
        <v>743</v>
      </c>
      <c r="B350">
        <f>_xlfn.NUMBERVALUE(LEFT(A350,2))</f>
        <v>41</v>
      </c>
      <c r="C350">
        <v>32</v>
      </c>
      <c r="D350" s="22">
        <v>32</v>
      </c>
      <c r="E350" t="str">
        <f>IF(AND(D350&gt;=18,D350&lt;=25),"18-25",IF(AND(D350&gt;=26,D350&lt;=50),"26-50",IF(AND(D350&gt;=51,D350&lt;=75),"51-75",IF(D350&gt;=76,"76- +","missing bucket"))))</f>
        <v>26-50</v>
      </c>
      <c r="F350" t="s">
        <v>18</v>
      </c>
      <c r="G350" t="s">
        <v>25</v>
      </c>
      <c r="H350" t="s">
        <v>13</v>
      </c>
    </row>
    <row r="351" spans="1:8" x14ac:dyDescent="0.2">
      <c r="A351" t="s">
        <v>99</v>
      </c>
      <c r="B351">
        <f>_xlfn.NUMBERVALUE(LEFT(A351,2))</f>
        <v>14</v>
      </c>
      <c r="C351">
        <v>32.030099999999997</v>
      </c>
      <c r="D351" s="22">
        <v>32</v>
      </c>
      <c r="E351" t="str">
        <f>IF(AND(D351&gt;=18,D351&lt;=25),"18-25",IF(AND(D351&gt;=26,D351&lt;=50),"26-50",IF(AND(D351&gt;=51,D351&lt;=75),"51-75",IF(D351&gt;=76,"76- +","missing bucket"))))</f>
        <v>26-50</v>
      </c>
      <c r="F351" t="s">
        <v>17</v>
      </c>
      <c r="G351" t="s">
        <v>25</v>
      </c>
      <c r="H351" t="s">
        <v>14</v>
      </c>
    </row>
    <row r="352" spans="1:8" x14ac:dyDescent="0.2">
      <c r="A352" t="s">
        <v>100</v>
      </c>
      <c r="B352">
        <f>_xlfn.NUMBERVALUE(LEFT(A352,2))</f>
        <v>14</v>
      </c>
      <c r="C352">
        <v>32.509599999999999</v>
      </c>
      <c r="D352" s="22">
        <v>33</v>
      </c>
      <c r="E352" t="str">
        <f>IF(AND(D352&gt;=18,D352&lt;=25),"18-25",IF(AND(D352&gt;=26,D352&lt;=50),"26-50",IF(AND(D352&gt;=51,D352&lt;=75),"51-75",IF(D352&gt;=76,"76- +","missing bucket"))))</f>
        <v>26-50</v>
      </c>
      <c r="F352" t="s">
        <v>23</v>
      </c>
      <c r="G352" t="s">
        <v>23</v>
      </c>
      <c r="H352" t="s">
        <v>14</v>
      </c>
    </row>
    <row r="353" spans="1:8" x14ac:dyDescent="0.2">
      <c r="A353" t="s">
        <v>101</v>
      </c>
      <c r="B353">
        <f>_xlfn.NUMBERVALUE(LEFT(A353,2))</f>
        <v>14</v>
      </c>
      <c r="C353">
        <v>33</v>
      </c>
      <c r="D353" s="22">
        <v>33</v>
      </c>
      <c r="E353" t="str">
        <f>IF(AND(D353&gt;=18,D353&lt;=25),"18-25",IF(AND(D353&gt;=26,D353&lt;=50),"26-50",IF(AND(D353&gt;=51,D353&lt;=75),"51-75",IF(D353&gt;=76,"76- +","missing bucket"))))</f>
        <v>26-50</v>
      </c>
      <c r="F353" t="s">
        <v>23</v>
      </c>
      <c r="G353" t="s">
        <v>26</v>
      </c>
      <c r="H353" t="s">
        <v>14</v>
      </c>
    </row>
    <row r="354" spans="1:8" x14ac:dyDescent="0.2">
      <c r="A354" t="s">
        <v>102</v>
      </c>
      <c r="B354">
        <f>_xlfn.NUMBERVALUE(LEFT(A354,2))</f>
        <v>14</v>
      </c>
      <c r="C354">
        <v>33</v>
      </c>
      <c r="D354" s="22">
        <v>33</v>
      </c>
      <c r="E354" t="str">
        <f>IF(AND(D354&gt;=18,D354&lt;=25),"18-25",IF(AND(D354&gt;=26,D354&lt;=50),"26-50",IF(AND(D354&gt;=51,D354&lt;=75),"51-75",IF(D354&gt;=76,"76- +","missing bucket"))))</f>
        <v>26-50</v>
      </c>
      <c r="F354" t="s">
        <v>18</v>
      </c>
      <c r="G354" t="s">
        <v>23</v>
      </c>
      <c r="H354" t="s">
        <v>13</v>
      </c>
    </row>
    <row r="355" spans="1:8" x14ac:dyDescent="0.2">
      <c r="A355" t="s">
        <v>103</v>
      </c>
      <c r="B355">
        <f>_xlfn.NUMBERVALUE(LEFT(A355,2))</f>
        <v>14</v>
      </c>
      <c r="C355">
        <v>33</v>
      </c>
      <c r="D355" s="22">
        <v>33</v>
      </c>
      <c r="E355" t="str">
        <f>IF(AND(D355&gt;=18,D355&lt;=25),"18-25",IF(AND(D355&gt;=26,D355&lt;=50),"26-50",IF(AND(D355&gt;=51,D355&lt;=75),"51-75",IF(D355&gt;=76,"76- +","missing bucket"))))</f>
        <v>26-50</v>
      </c>
      <c r="F355" t="s">
        <v>23</v>
      </c>
      <c r="G355" t="s">
        <v>23</v>
      </c>
      <c r="H355" t="s">
        <v>14</v>
      </c>
    </row>
    <row r="356" spans="1:8" x14ac:dyDescent="0.2">
      <c r="A356" t="s">
        <v>104</v>
      </c>
      <c r="B356">
        <f>_xlfn.NUMBERVALUE(LEFT(A356,2))</f>
        <v>14</v>
      </c>
      <c r="C356">
        <v>33</v>
      </c>
      <c r="D356" s="22">
        <v>33</v>
      </c>
      <c r="E356" t="str">
        <f>IF(AND(D356&gt;=18,D356&lt;=25),"18-25",IF(AND(D356&gt;=26,D356&lt;=50),"26-50",IF(AND(D356&gt;=51,D356&lt;=75),"51-75",IF(D356&gt;=76,"76- +","missing bucket"))))</f>
        <v>26-50</v>
      </c>
      <c r="F356" t="s">
        <v>17</v>
      </c>
      <c r="G356" t="s">
        <v>25</v>
      </c>
      <c r="H356" t="s">
        <v>13</v>
      </c>
    </row>
    <row r="357" spans="1:8" x14ac:dyDescent="0.2">
      <c r="A357" t="s">
        <v>105</v>
      </c>
      <c r="B357">
        <f>_xlfn.NUMBERVALUE(LEFT(A357,2))</f>
        <v>14</v>
      </c>
      <c r="C357">
        <v>33</v>
      </c>
      <c r="D357" s="22">
        <v>33</v>
      </c>
      <c r="E357" t="str">
        <f>IF(AND(D357&gt;=18,D357&lt;=25),"18-25",IF(AND(D357&gt;=26,D357&lt;=50),"26-50",IF(AND(D357&gt;=51,D357&lt;=75),"51-75",IF(D357&gt;=76,"76- +","missing bucket"))))</f>
        <v>26-50</v>
      </c>
      <c r="F357" t="s">
        <v>17</v>
      </c>
      <c r="G357" t="s">
        <v>23</v>
      </c>
      <c r="H357" t="s">
        <v>13</v>
      </c>
    </row>
    <row r="358" spans="1:8" x14ac:dyDescent="0.2">
      <c r="A358" t="s">
        <v>106</v>
      </c>
      <c r="B358">
        <f>_xlfn.NUMBERVALUE(LEFT(A358,2))</f>
        <v>14</v>
      </c>
      <c r="C358">
        <v>33</v>
      </c>
      <c r="D358" s="22">
        <v>33</v>
      </c>
      <c r="E358" t="str">
        <f>IF(AND(D358&gt;=18,D358&lt;=25),"18-25",IF(AND(D358&gt;=26,D358&lt;=50),"26-50",IF(AND(D358&gt;=51,D358&lt;=75),"51-75",IF(D358&gt;=76,"76- +","missing bucket"))))</f>
        <v>26-50</v>
      </c>
      <c r="F358" t="s">
        <v>17</v>
      </c>
      <c r="G358" t="s">
        <v>26</v>
      </c>
      <c r="H358" t="s">
        <v>14</v>
      </c>
    </row>
    <row r="359" spans="1:8" x14ac:dyDescent="0.2">
      <c r="A359" t="s">
        <v>107</v>
      </c>
      <c r="B359">
        <f>_xlfn.NUMBERVALUE(LEFT(A359,2))</f>
        <v>14</v>
      </c>
      <c r="C359">
        <v>33</v>
      </c>
      <c r="D359" s="22">
        <v>33</v>
      </c>
      <c r="E359" t="str">
        <f>IF(AND(D359&gt;=18,D359&lt;=25),"18-25",IF(AND(D359&gt;=26,D359&lt;=50),"26-50",IF(AND(D359&gt;=51,D359&lt;=75),"51-75",IF(D359&gt;=76,"76- +","missing bucket"))))</f>
        <v>26-50</v>
      </c>
      <c r="F359" t="s">
        <v>17</v>
      </c>
      <c r="G359" t="s">
        <v>23</v>
      </c>
      <c r="H359" t="s">
        <v>14</v>
      </c>
    </row>
    <row r="360" spans="1:8" x14ac:dyDescent="0.2">
      <c r="A360" t="s">
        <v>231</v>
      </c>
      <c r="B360">
        <f>_xlfn.NUMBERVALUE(LEFT(A360,2))</f>
        <v>27</v>
      </c>
      <c r="C360">
        <v>33</v>
      </c>
      <c r="D360" s="22">
        <v>33</v>
      </c>
      <c r="E360" t="str">
        <f>IF(AND(D360&gt;=18,D360&lt;=25),"18-25",IF(AND(D360&gt;=26,D360&lt;=50),"26-50",IF(AND(D360&gt;=51,D360&lt;=75),"51-75",IF(D360&gt;=76,"76- +","missing bucket"))))</f>
        <v>26-50</v>
      </c>
      <c r="F360" t="s">
        <v>18</v>
      </c>
      <c r="G360" t="s">
        <v>25</v>
      </c>
      <c r="H360" t="s">
        <v>14</v>
      </c>
    </row>
    <row r="361" spans="1:8" x14ac:dyDescent="0.2">
      <c r="A361" t="s">
        <v>425</v>
      </c>
      <c r="B361">
        <f>_xlfn.NUMBERVALUE(LEFT(A361,2))</f>
        <v>32</v>
      </c>
      <c r="C361">
        <v>33</v>
      </c>
      <c r="D361" s="22">
        <v>33</v>
      </c>
      <c r="E361" t="str">
        <f>IF(AND(D361&gt;=18,D361&lt;=25),"18-25",IF(AND(D361&gt;=26,D361&lt;=50),"26-50",IF(AND(D361&gt;=51,D361&lt;=75),"51-75",IF(D361&gt;=76,"76- +","missing bucket"))))</f>
        <v>26-50</v>
      </c>
      <c r="F361" t="s">
        <v>17</v>
      </c>
      <c r="G361" t="s">
        <v>7</v>
      </c>
      <c r="H361" t="s">
        <v>14</v>
      </c>
    </row>
    <row r="362" spans="1:8" x14ac:dyDescent="0.2">
      <c r="A362" t="s">
        <v>426</v>
      </c>
      <c r="B362">
        <f>_xlfn.NUMBERVALUE(LEFT(A362,2))</f>
        <v>32</v>
      </c>
      <c r="C362">
        <v>33</v>
      </c>
      <c r="D362" s="22">
        <v>33</v>
      </c>
      <c r="E362" t="str">
        <f>IF(AND(D362&gt;=18,D362&lt;=25),"18-25",IF(AND(D362&gt;=26,D362&lt;=50),"26-50",IF(AND(D362&gt;=51,D362&lt;=75),"51-75",IF(D362&gt;=76,"76- +","missing bucket"))))</f>
        <v>26-50</v>
      </c>
      <c r="F362" t="s">
        <v>21</v>
      </c>
      <c r="G362" t="s">
        <v>25</v>
      </c>
      <c r="H362" t="s">
        <v>14</v>
      </c>
    </row>
    <row r="363" spans="1:8" x14ac:dyDescent="0.2">
      <c r="A363" t="s">
        <v>427</v>
      </c>
      <c r="B363">
        <f>_xlfn.NUMBERVALUE(LEFT(A363,2))</f>
        <v>32</v>
      </c>
      <c r="C363">
        <v>33</v>
      </c>
      <c r="D363" s="22">
        <v>33</v>
      </c>
      <c r="E363" t="str">
        <f>IF(AND(D363&gt;=18,D363&lt;=25),"18-25",IF(AND(D363&gt;=26,D363&lt;=50),"26-50",IF(AND(D363&gt;=51,D363&lt;=75),"51-75",IF(D363&gt;=76,"76- +","missing bucket"))))</f>
        <v>26-50</v>
      </c>
      <c r="F363" t="s">
        <v>18</v>
      </c>
      <c r="G363" t="s">
        <v>26</v>
      </c>
      <c r="H363" t="s">
        <v>13</v>
      </c>
    </row>
    <row r="364" spans="1:8" x14ac:dyDescent="0.2">
      <c r="A364" t="s">
        <v>428</v>
      </c>
      <c r="B364">
        <f>_xlfn.NUMBERVALUE(LEFT(A364,2))</f>
        <v>32</v>
      </c>
      <c r="C364">
        <v>33</v>
      </c>
      <c r="D364" s="22">
        <v>33</v>
      </c>
      <c r="E364" t="str">
        <f>IF(AND(D364&gt;=18,D364&lt;=25),"18-25",IF(AND(D364&gt;=26,D364&lt;=50),"26-50",IF(AND(D364&gt;=51,D364&lt;=75),"51-75",IF(D364&gt;=76,"76- +","missing bucket"))))</f>
        <v>26-50</v>
      </c>
      <c r="F364" t="s">
        <v>18</v>
      </c>
      <c r="G364" t="s">
        <v>25</v>
      </c>
      <c r="H364" t="s">
        <v>14</v>
      </c>
    </row>
    <row r="365" spans="1:8" x14ac:dyDescent="0.2">
      <c r="A365" t="s">
        <v>429</v>
      </c>
      <c r="B365">
        <f>_xlfn.NUMBERVALUE(LEFT(A365,2))</f>
        <v>32</v>
      </c>
      <c r="C365">
        <v>33</v>
      </c>
      <c r="D365" s="22">
        <v>33</v>
      </c>
      <c r="E365" t="str">
        <f>IF(AND(D365&gt;=18,D365&lt;=25),"18-25",IF(AND(D365&gt;=26,D365&lt;=50),"26-50",IF(AND(D365&gt;=51,D365&lt;=75),"51-75",IF(D365&gt;=76,"76- +","missing bucket"))))</f>
        <v>26-50</v>
      </c>
      <c r="F365" t="s">
        <v>17</v>
      </c>
      <c r="G365" t="s">
        <v>25</v>
      </c>
      <c r="H365" t="s">
        <v>13</v>
      </c>
    </row>
    <row r="366" spans="1:8" x14ac:dyDescent="0.2">
      <c r="A366" t="s">
        <v>430</v>
      </c>
      <c r="B366">
        <f>_xlfn.NUMBERVALUE(LEFT(A366,2))</f>
        <v>32</v>
      </c>
      <c r="C366">
        <v>33</v>
      </c>
      <c r="D366" s="22">
        <v>33</v>
      </c>
      <c r="E366" t="str">
        <f>IF(AND(D366&gt;=18,D366&lt;=25),"18-25",IF(AND(D366&gt;=26,D366&lt;=50),"26-50",IF(AND(D366&gt;=51,D366&lt;=75),"51-75",IF(D366&gt;=76,"76- +","missing bucket"))))</f>
        <v>26-50</v>
      </c>
      <c r="F366" t="s">
        <v>15</v>
      </c>
      <c r="G366" t="s">
        <v>26</v>
      </c>
      <c r="H366" t="s">
        <v>14</v>
      </c>
    </row>
    <row r="367" spans="1:8" x14ac:dyDescent="0.2">
      <c r="A367" t="s">
        <v>431</v>
      </c>
      <c r="B367">
        <f>_xlfn.NUMBERVALUE(LEFT(A367,2))</f>
        <v>32</v>
      </c>
      <c r="C367">
        <v>33</v>
      </c>
      <c r="D367" s="22">
        <v>33</v>
      </c>
      <c r="E367" t="str">
        <f>IF(AND(D367&gt;=18,D367&lt;=25),"18-25",IF(AND(D367&gt;=26,D367&lt;=50),"26-50",IF(AND(D367&gt;=51,D367&lt;=75),"51-75",IF(D367&gt;=76,"76- +","missing bucket"))))</f>
        <v>26-50</v>
      </c>
      <c r="F367" t="s">
        <v>17</v>
      </c>
      <c r="G367" t="s">
        <v>25</v>
      </c>
      <c r="H367" t="s">
        <v>13</v>
      </c>
    </row>
    <row r="368" spans="1:8" x14ac:dyDescent="0.2">
      <c r="A368" t="s">
        <v>432</v>
      </c>
      <c r="B368">
        <f>_xlfn.NUMBERVALUE(LEFT(A368,2))</f>
        <v>32</v>
      </c>
      <c r="C368">
        <v>33</v>
      </c>
      <c r="D368" s="22">
        <v>33</v>
      </c>
      <c r="E368" t="str">
        <f>IF(AND(D368&gt;=18,D368&lt;=25),"18-25",IF(AND(D368&gt;=26,D368&lt;=50),"26-50",IF(AND(D368&gt;=51,D368&lt;=75),"51-75",IF(D368&gt;=76,"76- +","missing bucket"))))</f>
        <v>26-50</v>
      </c>
      <c r="F368" t="s">
        <v>17</v>
      </c>
      <c r="G368" t="s">
        <v>25</v>
      </c>
      <c r="H368" t="s">
        <v>13</v>
      </c>
    </row>
    <row r="369" spans="1:8" x14ac:dyDescent="0.2">
      <c r="A369" t="s">
        <v>433</v>
      </c>
      <c r="B369">
        <f>_xlfn.NUMBERVALUE(LEFT(A369,2))</f>
        <v>32</v>
      </c>
      <c r="C369">
        <v>33</v>
      </c>
      <c r="D369" s="22">
        <v>33</v>
      </c>
      <c r="E369" t="str">
        <f>IF(AND(D369&gt;=18,D369&lt;=25),"18-25",IF(AND(D369&gt;=26,D369&lt;=50),"26-50",IF(AND(D369&gt;=51,D369&lt;=75),"51-75",IF(D369&gt;=76,"76- +","missing bucket"))))</f>
        <v>26-50</v>
      </c>
      <c r="F369" t="s">
        <v>17</v>
      </c>
      <c r="G369" t="s">
        <v>25</v>
      </c>
      <c r="H369" t="s">
        <v>13</v>
      </c>
    </row>
    <row r="370" spans="1:8" x14ac:dyDescent="0.2">
      <c r="A370" t="s">
        <v>434</v>
      </c>
      <c r="B370">
        <f>_xlfn.NUMBERVALUE(LEFT(A370,2))</f>
        <v>32</v>
      </c>
      <c r="C370">
        <v>33</v>
      </c>
      <c r="D370" s="22">
        <v>33</v>
      </c>
      <c r="E370" t="str">
        <f>IF(AND(D370&gt;=18,D370&lt;=25),"18-25",IF(AND(D370&gt;=26,D370&lt;=50),"26-50",IF(AND(D370&gt;=51,D370&lt;=75),"51-75",IF(D370&gt;=76,"76- +","missing bucket"))))</f>
        <v>26-50</v>
      </c>
      <c r="F370" t="s">
        <v>15</v>
      </c>
      <c r="G370" t="s">
        <v>25</v>
      </c>
      <c r="H370" t="s">
        <v>13</v>
      </c>
    </row>
    <row r="371" spans="1:8" x14ac:dyDescent="0.2">
      <c r="A371" t="s">
        <v>744</v>
      </c>
      <c r="B371">
        <f>_xlfn.NUMBERVALUE(LEFT(A371,2))</f>
        <v>41</v>
      </c>
      <c r="C371">
        <v>33</v>
      </c>
      <c r="D371" s="22">
        <v>33</v>
      </c>
      <c r="E371" t="str">
        <f>IF(AND(D371&gt;=18,D371&lt;=25),"18-25",IF(AND(D371&gt;=26,D371&lt;=50),"26-50",IF(AND(D371&gt;=51,D371&lt;=75),"51-75",IF(D371&gt;=76,"76- +","missing bucket"))))</f>
        <v>26-50</v>
      </c>
      <c r="F371" t="s">
        <v>18</v>
      </c>
      <c r="G371" t="s">
        <v>26</v>
      </c>
      <c r="H371" t="s">
        <v>13</v>
      </c>
    </row>
    <row r="372" spans="1:8" x14ac:dyDescent="0.2">
      <c r="A372" t="s">
        <v>745</v>
      </c>
      <c r="B372">
        <f>_xlfn.NUMBERVALUE(LEFT(A372,2))</f>
        <v>41</v>
      </c>
      <c r="C372">
        <v>33</v>
      </c>
      <c r="D372" s="22">
        <v>33</v>
      </c>
      <c r="E372" t="str">
        <f>IF(AND(D372&gt;=18,D372&lt;=25),"18-25",IF(AND(D372&gt;=26,D372&lt;=50),"26-50",IF(AND(D372&gt;=51,D372&lt;=75),"51-75",IF(D372&gt;=76,"76- +","missing bucket"))))</f>
        <v>26-50</v>
      </c>
      <c r="F372" t="s">
        <v>18</v>
      </c>
      <c r="G372" t="s">
        <v>25</v>
      </c>
      <c r="H372" t="s">
        <v>13</v>
      </c>
    </row>
    <row r="373" spans="1:8" x14ac:dyDescent="0.2">
      <c r="A373" t="s">
        <v>746</v>
      </c>
      <c r="B373">
        <f>_xlfn.NUMBERVALUE(LEFT(A373,2))</f>
        <v>41</v>
      </c>
      <c r="C373">
        <v>33</v>
      </c>
      <c r="D373" s="22">
        <v>33</v>
      </c>
      <c r="E373" t="str">
        <f>IF(AND(D373&gt;=18,D373&lt;=25),"18-25",IF(AND(D373&gt;=26,D373&lt;=50),"26-50",IF(AND(D373&gt;=51,D373&lt;=75),"51-75",IF(D373&gt;=76,"76- +","missing bucket"))))</f>
        <v>26-50</v>
      </c>
      <c r="F373" t="s">
        <v>19</v>
      </c>
      <c r="G373" t="s">
        <v>25</v>
      </c>
      <c r="H373" t="s">
        <v>13</v>
      </c>
    </row>
    <row r="374" spans="1:8" x14ac:dyDescent="0.2">
      <c r="A374" t="s">
        <v>747</v>
      </c>
      <c r="B374">
        <f>_xlfn.NUMBERVALUE(LEFT(A374,2))</f>
        <v>41</v>
      </c>
      <c r="C374">
        <v>33</v>
      </c>
      <c r="D374" s="22">
        <v>33</v>
      </c>
      <c r="E374" t="str">
        <f>IF(AND(D374&gt;=18,D374&lt;=25),"18-25",IF(AND(D374&gt;=26,D374&lt;=50),"26-50",IF(AND(D374&gt;=51,D374&lt;=75),"51-75",IF(D374&gt;=76,"76- +","missing bucket"))))</f>
        <v>26-50</v>
      </c>
      <c r="F374" t="s">
        <v>18</v>
      </c>
      <c r="G374" t="s">
        <v>25</v>
      </c>
      <c r="H374" t="s">
        <v>14</v>
      </c>
    </row>
    <row r="375" spans="1:8" x14ac:dyDescent="0.2">
      <c r="A375" t="s">
        <v>748</v>
      </c>
      <c r="B375">
        <f>_xlfn.NUMBERVALUE(LEFT(A375,2))</f>
        <v>41</v>
      </c>
      <c r="C375">
        <v>33</v>
      </c>
      <c r="D375" s="22">
        <v>33</v>
      </c>
      <c r="E375" t="str">
        <f>IF(AND(D375&gt;=18,D375&lt;=25),"18-25",IF(AND(D375&gt;=26,D375&lt;=50),"26-50",IF(AND(D375&gt;=51,D375&lt;=75),"51-75",IF(D375&gt;=76,"76- +","missing bucket"))))</f>
        <v>26-50</v>
      </c>
      <c r="F375" t="s">
        <v>17</v>
      </c>
      <c r="G375" t="s">
        <v>25</v>
      </c>
      <c r="H375" t="s">
        <v>14</v>
      </c>
    </row>
    <row r="376" spans="1:8" x14ac:dyDescent="0.2">
      <c r="A376" t="s">
        <v>749</v>
      </c>
      <c r="B376">
        <f>_xlfn.NUMBERVALUE(LEFT(A376,2))</f>
        <v>41</v>
      </c>
      <c r="C376">
        <v>33</v>
      </c>
      <c r="D376" s="22">
        <v>33</v>
      </c>
      <c r="E376" t="str">
        <f>IF(AND(D376&gt;=18,D376&lt;=25),"18-25",IF(AND(D376&gt;=26,D376&lt;=50),"26-50",IF(AND(D376&gt;=51,D376&lt;=75),"51-75",IF(D376&gt;=76,"76- +","missing bucket"))))</f>
        <v>26-50</v>
      </c>
      <c r="F376" t="s">
        <v>15</v>
      </c>
      <c r="G376" t="s">
        <v>26</v>
      </c>
      <c r="H376" t="s">
        <v>14</v>
      </c>
    </row>
    <row r="377" spans="1:8" x14ac:dyDescent="0.2">
      <c r="A377" t="s">
        <v>750</v>
      </c>
      <c r="B377">
        <f>_xlfn.NUMBERVALUE(LEFT(A377,2))</f>
        <v>41</v>
      </c>
      <c r="C377">
        <v>33</v>
      </c>
      <c r="D377" s="22">
        <v>33</v>
      </c>
      <c r="E377" t="str">
        <f>IF(AND(D377&gt;=18,D377&lt;=25),"18-25",IF(AND(D377&gt;=26,D377&lt;=50),"26-50",IF(AND(D377&gt;=51,D377&lt;=75),"51-75",IF(D377&gt;=76,"76- +","missing bucket"))))</f>
        <v>26-50</v>
      </c>
      <c r="F377" t="s">
        <v>17</v>
      </c>
      <c r="G377" t="s">
        <v>26</v>
      </c>
      <c r="H377" t="s">
        <v>13</v>
      </c>
    </row>
    <row r="378" spans="1:8" x14ac:dyDescent="0.2">
      <c r="A378" t="s">
        <v>751</v>
      </c>
      <c r="B378">
        <f>_xlfn.NUMBERVALUE(LEFT(A378,2))</f>
        <v>41</v>
      </c>
      <c r="C378">
        <v>33</v>
      </c>
      <c r="D378" s="22">
        <v>33</v>
      </c>
      <c r="E378" t="str">
        <f>IF(AND(D378&gt;=18,D378&lt;=25),"18-25",IF(AND(D378&gt;=26,D378&lt;=50),"26-50",IF(AND(D378&gt;=51,D378&lt;=75),"51-75",IF(D378&gt;=76,"76- +","missing bucket"))))</f>
        <v>26-50</v>
      </c>
      <c r="F378" t="s">
        <v>17</v>
      </c>
      <c r="G378" t="s">
        <v>25</v>
      </c>
      <c r="H378" t="s">
        <v>14</v>
      </c>
    </row>
    <row r="379" spans="1:8" x14ac:dyDescent="0.2">
      <c r="A379" t="s">
        <v>752</v>
      </c>
      <c r="B379">
        <f>_xlfn.NUMBERVALUE(LEFT(A379,2))</f>
        <v>41</v>
      </c>
      <c r="C379">
        <v>33</v>
      </c>
      <c r="D379" s="22">
        <v>33</v>
      </c>
      <c r="E379" t="str">
        <f>IF(AND(D379&gt;=18,D379&lt;=25),"18-25",IF(AND(D379&gt;=26,D379&lt;=50),"26-50",IF(AND(D379&gt;=51,D379&lt;=75),"51-75",IF(D379&gt;=76,"76- +","missing bucket"))))</f>
        <v>26-50</v>
      </c>
      <c r="F379" t="s">
        <v>17</v>
      </c>
      <c r="G379" t="s">
        <v>25</v>
      </c>
      <c r="H379" t="s">
        <v>14</v>
      </c>
    </row>
    <row r="380" spans="1:8" x14ac:dyDescent="0.2">
      <c r="A380" t="s">
        <v>753</v>
      </c>
      <c r="B380">
        <f>_xlfn.NUMBERVALUE(LEFT(A380,2))</f>
        <v>41</v>
      </c>
      <c r="C380">
        <v>33</v>
      </c>
      <c r="D380" s="22">
        <v>33</v>
      </c>
      <c r="E380" t="str">
        <f>IF(AND(D380&gt;=18,D380&lt;=25),"18-25",IF(AND(D380&gt;=26,D380&lt;=50),"26-50",IF(AND(D380&gt;=51,D380&lt;=75),"51-75",IF(D380&gt;=76,"76- +","missing bucket"))))</f>
        <v>26-50</v>
      </c>
      <c r="F380" t="s">
        <v>18</v>
      </c>
      <c r="G380" t="s">
        <v>25</v>
      </c>
      <c r="H380" t="s">
        <v>14</v>
      </c>
    </row>
    <row r="381" spans="1:8" x14ac:dyDescent="0.2">
      <c r="A381" t="s">
        <v>754</v>
      </c>
      <c r="B381">
        <f>_xlfn.NUMBERVALUE(LEFT(A381,2))</f>
        <v>41</v>
      </c>
      <c r="C381">
        <v>33</v>
      </c>
      <c r="D381" s="22">
        <v>33</v>
      </c>
      <c r="E381" t="str">
        <f>IF(AND(D381&gt;=18,D381&lt;=25),"18-25",IF(AND(D381&gt;=26,D381&lt;=50),"26-50",IF(AND(D381&gt;=51,D381&lt;=75),"51-75",IF(D381&gt;=76,"76- +","missing bucket"))))</f>
        <v>26-50</v>
      </c>
      <c r="F381" t="s">
        <v>15</v>
      </c>
      <c r="G381" t="s">
        <v>25</v>
      </c>
      <c r="H381" t="s">
        <v>14</v>
      </c>
    </row>
    <row r="382" spans="1:8" x14ac:dyDescent="0.2">
      <c r="A382" t="s">
        <v>108</v>
      </c>
      <c r="B382">
        <f>_xlfn.NUMBERVALUE(LEFT(A382,2))</f>
        <v>14</v>
      </c>
      <c r="C382">
        <v>33.821899999999999</v>
      </c>
      <c r="D382" s="22">
        <v>34</v>
      </c>
      <c r="E382" t="str">
        <f>IF(AND(D382&gt;=18,D382&lt;=25),"18-25",IF(AND(D382&gt;=26,D382&lt;=50),"26-50",IF(AND(D382&gt;=51,D382&lt;=75),"51-75",IF(D382&gt;=76,"76- +","missing bucket"))))</f>
        <v>26-50</v>
      </c>
      <c r="F382" t="s">
        <v>15</v>
      </c>
      <c r="G382" t="s">
        <v>26</v>
      </c>
      <c r="H382" t="s">
        <v>13</v>
      </c>
    </row>
    <row r="383" spans="1:8" x14ac:dyDescent="0.2">
      <c r="A383" t="s">
        <v>109</v>
      </c>
      <c r="B383">
        <f>_xlfn.NUMBERVALUE(LEFT(A383,2))</f>
        <v>14</v>
      </c>
      <c r="C383">
        <v>34</v>
      </c>
      <c r="D383" s="22">
        <v>34</v>
      </c>
      <c r="E383" t="str">
        <f>IF(AND(D383&gt;=18,D383&lt;=25),"18-25",IF(AND(D383&gt;=26,D383&lt;=50),"26-50",IF(AND(D383&gt;=51,D383&lt;=75),"51-75",IF(D383&gt;=76,"76- +","missing bucket"))))</f>
        <v>26-50</v>
      </c>
      <c r="F383" t="s">
        <v>18</v>
      </c>
      <c r="G383" t="s">
        <v>25</v>
      </c>
      <c r="H383" t="s">
        <v>13</v>
      </c>
    </row>
    <row r="384" spans="1:8" x14ac:dyDescent="0.2">
      <c r="A384" t="s">
        <v>110</v>
      </c>
      <c r="B384">
        <f>_xlfn.NUMBERVALUE(LEFT(A384,2))</f>
        <v>14</v>
      </c>
      <c r="C384">
        <v>34</v>
      </c>
      <c r="D384" s="22">
        <v>34</v>
      </c>
      <c r="E384" t="str">
        <f>IF(AND(D384&gt;=18,D384&lt;=25),"18-25",IF(AND(D384&gt;=26,D384&lt;=50),"26-50",IF(AND(D384&gt;=51,D384&lt;=75),"51-75",IF(D384&gt;=76,"76- +","missing bucket"))))</f>
        <v>26-50</v>
      </c>
      <c r="F384" t="s">
        <v>17</v>
      </c>
      <c r="G384" t="s">
        <v>23</v>
      </c>
      <c r="H384" t="s">
        <v>14</v>
      </c>
    </row>
    <row r="385" spans="1:8" x14ac:dyDescent="0.2">
      <c r="A385" t="s">
        <v>111</v>
      </c>
      <c r="B385">
        <f>_xlfn.NUMBERVALUE(LEFT(A385,2))</f>
        <v>14</v>
      </c>
      <c r="C385">
        <v>34</v>
      </c>
      <c r="D385" s="22">
        <v>34</v>
      </c>
      <c r="E385" t="str">
        <f>IF(AND(D385&gt;=18,D385&lt;=25),"18-25",IF(AND(D385&gt;=26,D385&lt;=50),"26-50",IF(AND(D385&gt;=51,D385&lt;=75),"51-75",IF(D385&gt;=76,"76- +","missing bucket"))))</f>
        <v>26-50</v>
      </c>
      <c r="F385" t="s">
        <v>17</v>
      </c>
      <c r="G385" t="s">
        <v>25</v>
      </c>
      <c r="H385" t="s">
        <v>14</v>
      </c>
    </row>
    <row r="386" spans="1:8" x14ac:dyDescent="0.2">
      <c r="A386" t="s">
        <v>435</v>
      </c>
      <c r="B386">
        <f>_xlfn.NUMBERVALUE(LEFT(A386,2))</f>
        <v>32</v>
      </c>
      <c r="C386">
        <v>34</v>
      </c>
      <c r="D386" s="22">
        <v>34</v>
      </c>
      <c r="E386" t="str">
        <f>IF(AND(D386&gt;=18,D386&lt;=25),"18-25",IF(AND(D386&gt;=26,D386&lt;=50),"26-50",IF(AND(D386&gt;=51,D386&lt;=75),"51-75",IF(D386&gt;=76,"76- +","missing bucket"))))</f>
        <v>26-50</v>
      </c>
      <c r="F386" t="s">
        <v>17</v>
      </c>
      <c r="G386" t="s">
        <v>26</v>
      </c>
      <c r="H386" t="s">
        <v>13</v>
      </c>
    </row>
    <row r="387" spans="1:8" x14ac:dyDescent="0.2">
      <c r="A387" t="s">
        <v>436</v>
      </c>
      <c r="B387">
        <f>_xlfn.NUMBERVALUE(LEFT(A387,2))</f>
        <v>32</v>
      </c>
      <c r="C387">
        <v>34</v>
      </c>
      <c r="D387" s="22">
        <v>34</v>
      </c>
      <c r="E387" t="str">
        <f>IF(AND(D387&gt;=18,D387&lt;=25),"18-25",IF(AND(D387&gt;=26,D387&lt;=50),"26-50",IF(AND(D387&gt;=51,D387&lt;=75),"51-75",IF(D387&gt;=76,"76- +","missing bucket"))))</f>
        <v>26-50</v>
      </c>
      <c r="F387" t="s">
        <v>21</v>
      </c>
      <c r="G387" t="s">
        <v>25</v>
      </c>
      <c r="H387" t="s">
        <v>13</v>
      </c>
    </row>
    <row r="388" spans="1:8" x14ac:dyDescent="0.2">
      <c r="A388" t="s">
        <v>437</v>
      </c>
      <c r="B388">
        <f>_xlfn.NUMBERVALUE(LEFT(A388,2))</f>
        <v>32</v>
      </c>
      <c r="C388">
        <v>34</v>
      </c>
      <c r="D388" s="22">
        <v>34</v>
      </c>
      <c r="E388" t="str">
        <f>IF(AND(D388&gt;=18,D388&lt;=25),"18-25",IF(AND(D388&gt;=26,D388&lt;=50),"26-50",IF(AND(D388&gt;=51,D388&lt;=75),"51-75",IF(D388&gt;=76,"76- +","missing bucket"))))</f>
        <v>26-50</v>
      </c>
      <c r="F388" t="s">
        <v>17</v>
      </c>
      <c r="G388" t="s">
        <v>25</v>
      </c>
      <c r="H388" t="s">
        <v>14</v>
      </c>
    </row>
    <row r="389" spans="1:8" x14ac:dyDescent="0.2">
      <c r="A389" t="s">
        <v>438</v>
      </c>
      <c r="B389">
        <f>_xlfn.NUMBERVALUE(LEFT(A389,2))</f>
        <v>32</v>
      </c>
      <c r="C389">
        <v>34</v>
      </c>
      <c r="D389" s="22">
        <v>34</v>
      </c>
      <c r="E389" t="str">
        <f>IF(AND(D389&gt;=18,D389&lt;=25),"18-25",IF(AND(D389&gt;=26,D389&lt;=50),"26-50",IF(AND(D389&gt;=51,D389&lt;=75),"51-75",IF(D389&gt;=76,"76- +","missing bucket"))))</f>
        <v>26-50</v>
      </c>
      <c r="F389" t="s">
        <v>17</v>
      </c>
      <c r="G389" t="s">
        <v>25</v>
      </c>
      <c r="H389" t="s">
        <v>14</v>
      </c>
    </row>
    <row r="390" spans="1:8" x14ac:dyDescent="0.2">
      <c r="A390" t="s">
        <v>439</v>
      </c>
      <c r="B390">
        <f>_xlfn.NUMBERVALUE(LEFT(A390,2))</f>
        <v>32</v>
      </c>
      <c r="C390">
        <v>34</v>
      </c>
      <c r="D390" s="22">
        <v>34</v>
      </c>
      <c r="E390" t="str">
        <f>IF(AND(D390&gt;=18,D390&lt;=25),"18-25",IF(AND(D390&gt;=26,D390&lt;=50),"26-50",IF(AND(D390&gt;=51,D390&lt;=75),"51-75",IF(D390&gt;=76,"76- +","missing bucket"))))</f>
        <v>26-50</v>
      </c>
      <c r="F390" t="s">
        <v>17</v>
      </c>
      <c r="G390" t="s">
        <v>25</v>
      </c>
      <c r="H390" t="s">
        <v>13</v>
      </c>
    </row>
    <row r="391" spans="1:8" x14ac:dyDescent="0.2">
      <c r="A391" t="s">
        <v>440</v>
      </c>
      <c r="B391">
        <f>_xlfn.NUMBERVALUE(LEFT(A391,2))</f>
        <v>32</v>
      </c>
      <c r="C391">
        <v>34</v>
      </c>
      <c r="D391" s="22">
        <v>34</v>
      </c>
      <c r="E391" t="str">
        <f>IF(AND(D391&gt;=18,D391&lt;=25),"18-25",IF(AND(D391&gt;=26,D391&lt;=50),"26-50",IF(AND(D391&gt;=51,D391&lt;=75),"51-75",IF(D391&gt;=76,"76- +","missing bucket"))))</f>
        <v>26-50</v>
      </c>
      <c r="F391" t="s">
        <v>17</v>
      </c>
      <c r="G391" t="s">
        <v>25</v>
      </c>
      <c r="H391" t="s">
        <v>14</v>
      </c>
    </row>
    <row r="392" spans="1:8" x14ac:dyDescent="0.2">
      <c r="A392" t="s">
        <v>441</v>
      </c>
      <c r="B392">
        <f>_xlfn.NUMBERVALUE(LEFT(A392,2))</f>
        <v>32</v>
      </c>
      <c r="C392">
        <v>34</v>
      </c>
      <c r="D392" s="22">
        <v>34</v>
      </c>
      <c r="E392" t="str">
        <f>IF(AND(D392&gt;=18,D392&lt;=25),"18-25",IF(AND(D392&gt;=26,D392&lt;=50),"26-50",IF(AND(D392&gt;=51,D392&lt;=75),"51-75",IF(D392&gt;=76,"76- +","missing bucket"))))</f>
        <v>26-50</v>
      </c>
      <c r="F392" t="s">
        <v>17</v>
      </c>
      <c r="G392" t="s">
        <v>25</v>
      </c>
      <c r="H392" t="s">
        <v>14</v>
      </c>
    </row>
    <row r="393" spans="1:8" x14ac:dyDescent="0.2">
      <c r="A393" t="s">
        <v>442</v>
      </c>
      <c r="B393">
        <f>_xlfn.NUMBERVALUE(LEFT(A393,2))</f>
        <v>32</v>
      </c>
      <c r="C393">
        <v>34</v>
      </c>
      <c r="D393" s="22">
        <v>34</v>
      </c>
      <c r="E393" t="str">
        <f>IF(AND(D393&gt;=18,D393&lt;=25),"18-25",IF(AND(D393&gt;=26,D393&lt;=50),"26-50",IF(AND(D393&gt;=51,D393&lt;=75),"51-75",IF(D393&gt;=76,"76- +","missing bucket"))))</f>
        <v>26-50</v>
      </c>
      <c r="F393" t="s">
        <v>17</v>
      </c>
      <c r="G393" t="s">
        <v>25</v>
      </c>
      <c r="H393" t="s">
        <v>13</v>
      </c>
    </row>
    <row r="394" spans="1:8" x14ac:dyDescent="0.2">
      <c r="A394" t="s">
        <v>443</v>
      </c>
      <c r="B394">
        <f>_xlfn.NUMBERVALUE(LEFT(A394,2))</f>
        <v>32</v>
      </c>
      <c r="C394">
        <v>34</v>
      </c>
      <c r="D394" s="22">
        <v>34</v>
      </c>
      <c r="E394" t="str">
        <f>IF(AND(D394&gt;=18,D394&lt;=25),"18-25",IF(AND(D394&gt;=26,D394&lt;=50),"26-50",IF(AND(D394&gt;=51,D394&lt;=75),"51-75",IF(D394&gt;=76,"76- +","missing bucket"))))</f>
        <v>26-50</v>
      </c>
      <c r="F394" t="s">
        <v>17</v>
      </c>
      <c r="G394" t="s">
        <v>25</v>
      </c>
      <c r="H394" t="s">
        <v>14</v>
      </c>
    </row>
    <row r="395" spans="1:8" x14ac:dyDescent="0.2">
      <c r="A395" t="s">
        <v>755</v>
      </c>
      <c r="B395">
        <f>_xlfn.NUMBERVALUE(LEFT(A395,2))</f>
        <v>41</v>
      </c>
      <c r="C395">
        <v>34</v>
      </c>
      <c r="D395" s="22">
        <v>34</v>
      </c>
      <c r="E395" t="str">
        <f>IF(AND(D395&gt;=18,D395&lt;=25),"18-25",IF(AND(D395&gt;=26,D395&lt;=50),"26-50",IF(AND(D395&gt;=51,D395&lt;=75),"51-75",IF(D395&gt;=76,"76- +","missing bucket"))))</f>
        <v>26-50</v>
      </c>
      <c r="F395" t="s">
        <v>17</v>
      </c>
      <c r="G395" t="s">
        <v>25</v>
      </c>
      <c r="H395" t="s">
        <v>13</v>
      </c>
    </row>
    <row r="396" spans="1:8" x14ac:dyDescent="0.2">
      <c r="A396" t="s">
        <v>756</v>
      </c>
      <c r="B396">
        <f>_xlfn.NUMBERVALUE(LEFT(A396,2))</f>
        <v>41</v>
      </c>
      <c r="C396">
        <v>34</v>
      </c>
      <c r="D396" s="22">
        <v>34</v>
      </c>
      <c r="E396" t="str">
        <f>IF(AND(D396&gt;=18,D396&lt;=25),"18-25",IF(AND(D396&gt;=26,D396&lt;=50),"26-50",IF(AND(D396&gt;=51,D396&lt;=75),"51-75",IF(D396&gt;=76,"76- +","missing bucket"))))</f>
        <v>26-50</v>
      </c>
      <c r="F396" t="s">
        <v>22</v>
      </c>
      <c r="G396" t="s">
        <v>26</v>
      </c>
      <c r="H396" t="s">
        <v>14</v>
      </c>
    </row>
    <row r="397" spans="1:8" x14ac:dyDescent="0.2">
      <c r="A397" t="s">
        <v>757</v>
      </c>
      <c r="B397">
        <f>_xlfn.NUMBERVALUE(LEFT(A397,2))</f>
        <v>41</v>
      </c>
      <c r="C397">
        <v>34</v>
      </c>
      <c r="D397" s="22">
        <v>34</v>
      </c>
      <c r="E397" t="str">
        <f>IF(AND(D397&gt;=18,D397&lt;=25),"18-25",IF(AND(D397&gt;=26,D397&lt;=50),"26-50",IF(AND(D397&gt;=51,D397&lt;=75),"51-75",IF(D397&gt;=76,"76- +","missing bucket"))))</f>
        <v>26-50</v>
      </c>
      <c r="F397" t="s">
        <v>23</v>
      </c>
      <c r="G397" t="s">
        <v>25</v>
      </c>
      <c r="H397" t="s">
        <v>15</v>
      </c>
    </row>
    <row r="398" spans="1:8" x14ac:dyDescent="0.2">
      <c r="A398" t="s">
        <v>758</v>
      </c>
      <c r="B398">
        <f>_xlfn.NUMBERVALUE(LEFT(A398,2))</f>
        <v>41</v>
      </c>
      <c r="C398">
        <v>34</v>
      </c>
      <c r="D398" s="22">
        <v>34</v>
      </c>
      <c r="E398" t="str">
        <f>IF(AND(D398&gt;=18,D398&lt;=25),"18-25",IF(AND(D398&gt;=26,D398&lt;=50),"26-50",IF(AND(D398&gt;=51,D398&lt;=75),"51-75",IF(D398&gt;=76,"76- +","missing bucket"))))</f>
        <v>26-50</v>
      </c>
      <c r="F398" t="s">
        <v>17</v>
      </c>
      <c r="G398" t="s">
        <v>25</v>
      </c>
      <c r="H398" t="s">
        <v>14</v>
      </c>
    </row>
    <row r="399" spans="1:8" x14ac:dyDescent="0.2">
      <c r="A399" t="s">
        <v>759</v>
      </c>
      <c r="B399">
        <f>_xlfn.NUMBERVALUE(LEFT(A399,2))</f>
        <v>41</v>
      </c>
      <c r="C399">
        <v>34</v>
      </c>
      <c r="D399" s="22">
        <v>34</v>
      </c>
      <c r="E399" t="str">
        <f>IF(AND(D399&gt;=18,D399&lt;=25),"18-25",IF(AND(D399&gt;=26,D399&lt;=50),"26-50",IF(AND(D399&gt;=51,D399&lt;=75),"51-75",IF(D399&gt;=76,"76- +","missing bucket"))))</f>
        <v>26-50</v>
      </c>
      <c r="F399" t="s">
        <v>19</v>
      </c>
      <c r="G399" t="s">
        <v>25</v>
      </c>
      <c r="H399" t="s">
        <v>14</v>
      </c>
    </row>
    <row r="400" spans="1:8" x14ac:dyDescent="0.2">
      <c r="A400" t="s">
        <v>760</v>
      </c>
      <c r="B400">
        <f>_xlfn.NUMBERVALUE(LEFT(A400,2))</f>
        <v>41</v>
      </c>
      <c r="C400">
        <v>34</v>
      </c>
      <c r="D400" s="22">
        <v>34</v>
      </c>
      <c r="E400" t="str">
        <f>IF(AND(D400&gt;=18,D400&lt;=25),"18-25",IF(AND(D400&gt;=26,D400&lt;=50),"26-50",IF(AND(D400&gt;=51,D400&lt;=75),"51-75",IF(D400&gt;=76,"76- +","missing bucket"))))</f>
        <v>26-50</v>
      </c>
      <c r="F400" t="s">
        <v>18</v>
      </c>
      <c r="G400" t="s">
        <v>25</v>
      </c>
      <c r="H400" t="s">
        <v>13</v>
      </c>
    </row>
    <row r="401" spans="1:8" x14ac:dyDescent="0.2">
      <c r="A401" t="s">
        <v>761</v>
      </c>
      <c r="B401">
        <f>_xlfn.NUMBERVALUE(LEFT(A401,2))</f>
        <v>41</v>
      </c>
      <c r="C401">
        <v>34</v>
      </c>
      <c r="D401" s="22">
        <v>34</v>
      </c>
      <c r="E401" t="str">
        <f>IF(AND(D401&gt;=18,D401&lt;=25),"18-25",IF(AND(D401&gt;=26,D401&lt;=50),"26-50",IF(AND(D401&gt;=51,D401&lt;=75),"51-75",IF(D401&gt;=76,"76- +","missing bucket"))))</f>
        <v>26-50</v>
      </c>
      <c r="F401" t="s">
        <v>18</v>
      </c>
      <c r="G401" t="s">
        <v>25</v>
      </c>
      <c r="H401" t="s">
        <v>14</v>
      </c>
    </row>
    <row r="402" spans="1:8" x14ac:dyDescent="0.2">
      <c r="A402" t="s">
        <v>762</v>
      </c>
      <c r="B402">
        <f>_xlfn.NUMBERVALUE(LEFT(A402,2))</f>
        <v>41</v>
      </c>
      <c r="C402">
        <v>34</v>
      </c>
      <c r="D402" s="22">
        <v>34</v>
      </c>
      <c r="E402" t="str">
        <f>IF(AND(D402&gt;=18,D402&lt;=25),"18-25",IF(AND(D402&gt;=26,D402&lt;=50),"26-50",IF(AND(D402&gt;=51,D402&lt;=75),"51-75",IF(D402&gt;=76,"76- +","missing bucket"))))</f>
        <v>26-50</v>
      </c>
      <c r="F402" t="s">
        <v>18</v>
      </c>
      <c r="G402" t="s">
        <v>25</v>
      </c>
      <c r="H402" t="s">
        <v>14</v>
      </c>
    </row>
    <row r="403" spans="1:8" x14ac:dyDescent="0.2">
      <c r="A403" t="s">
        <v>112</v>
      </c>
      <c r="B403">
        <f>_xlfn.NUMBERVALUE(LEFT(A403,2))</f>
        <v>14</v>
      </c>
      <c r="C403">
        <v>34.6</v>
      </c>
      <c r="D403" s="22">
        <v>35</v>
      </c>
      <c r="E403" t="str">
        <f>IF(AND(D403&gt;=18,D403&lt;=25),"18-25",IF(AND(D403&gt;=26,D403&lt;=50),"26-50",IF(AND(D403&gt;=51,D403&lt;=75),"51-75",IF(D403&gt;=76,"76- +","missing bucket"))))</f>
        <v>26-50</v>
      </c>
      <c r="F403" t="s">
        <v>15</v>
      </c>
      <c r="G403" t="s">
        <v>26</v>
      </c>
      <c r="H403" t="s">
        <v>13</v>
      </c>
    </row>
    <row r="404" spans="1:8" x14ac:dyDescent="0.2">
      <c r="A404" t="s">
        <v>113</v>
      </c>
      <c r="B404">
        <f>_xlfn.NUMBERVALUE(LEFT(A404,2))</f>
        <v>14</v>
      </c>
      <c r="C404">
        <v>35</v>
      </c>
      <c r="D404" s="22">
        <v>35</v>
      </c>
      <c r="E404" t="str">
        <f>IF(AND(D404&gt;=18,D404&lt;=25),"18-25",IF(AND(D404&gt;=26,D404&lt;=50),"26-50",IF(AND(D404&gt;=51,D404&lt;=75),"51-75",IF(D404&gt;=76,"76- +","missing bucket"))))</f>
        <v>26-50</v>
      </c>
      <c r="F404" t="s">
        <v>17</v>
      </c>
      <c r="G404" t="s">
        <v>25</v>
      </c>
      <c r="H404" t="s">
        <v>13</v>
      </c>
    </row>
    <row r="405" spans="1:8" x14ac:dyDescent="0.2">
      <c r="A405" t="s">
        <v>114</v>
      </c>
      <c r="B405">
        <f>_xlfn.NUMBERVALUE(LEFT(A405,2))</f>
        <v>14</v>
      </c>
      <c r="C405">
        <v>35</v>
      </c>
      <c r="D405" s="22">
        <v>35</v>
      </c>
      <c r="E405" t="str">
        <f>IF(AND(D405&gt;=18,D405&lt;=25),"18-25",IF(AND(D405&gt;=26,D405&lt;=50),"26-50",IF(AND(D405&gt;=51,D405&lt;=75),"51-75",IF(D405&gt;=76,"76- +","missing bucket"))))</f>
        <v>26-50</v>
      </c>
      <c r="F405" t="s">
        <v>17</v>
      </c>
      <c r="G405" t="s">
        <v>25</v>
      </c>
      <c r="H405" t="s">
        <v>13</v>
      </c>
    </row>
    <row r="406" spans="1:8" x14ac:dyDescent="0.2">
      <c r="A406" t="s">
        <v>115</v>
      </c>
      <c r="B406">
        <f>_xlfn.NUMBERVALUE(LEFT(A406,2))</f>
        <v>14</v>
      </c>
      <c r="C406">
        <v>35</v>
      </c>
      <c r="D406" s="22">
        <v>35</v>
      </c>
      <c r="E406" t="str">
        <f>IF(AND(D406&gt;=18,D406&lt;=25),"18-25",IF(AND(D406&gt;=26,D406&lt;=50),"26-50",IF(AND(D406&gt;=51,D406&lt;=75),"51-75",IF(D406&gt;=76,"76- +","missing bucket"))))</f>
        <v>26-50</v>
      </c>
      <c r="F406" t="s">
        <v>17</v>
      </c>
      <c r="G406" t="s">
        <v>25</v>
      </c>
      <c r="H406" t="s">
        <v>14</v>
      </c>
    </row>
    <row r="407" spans="1:8" x14ac:dyDescent="0.2">
      <c r="A407" t="s">
        <v>232</v>
      </c>
      <c r="B407">
        <f>_xlfn.NUMBERVALUE(LEFT(A407,2))</f>
        <v>27</v>
      </c>
      <c r="C407">
        <v>35</v>
      </c>
      <c r="D407" s="22">
        <v>35</v>
      </c>
      <c r="E407" t="str">
        <f>IF(AND(D407&gt;=18,D407&lt;=25),"18-25",IF(AND(D407&gt;=26,D407&lt;=50),"26-50",IF(AND(D407&gt;=51,D407&lt;=75),"51-75",IF(D407&gt;=76,"76- +","missing bucket"))))</f>
        <v>26-50</v>
      </c>
      <c r="F407" t="s">
        <v>17</v>
      </c>
      <c r="G407" t="s">
        <v>25</v>
      </c>
      <c r="H407" t="s">
        <v>14</v>
      </c>
    </row>
    <row r="408" spans="1:8" x14ac:dyDescent="0.2">
      <c r="A408" t="s">
        <v>233</v>
      </c>
      <c r="B408">
        <f>_xlfn.NUMBERVALUE(LEFT(A408,2))</f>
        <v>27</v>
      </c>
      <c r="C408">
        <v>35</v>
      </c>
      <c r="D408" s="22">
        <v>35</v>
      </c>
      <c r="E408" t="str">
        <f>IF(AND(D408&gt;=18,D408&lt;=25),"18-25",IF(AND(D408&gt;=26,D408&lt;=50),"26-50",IF(AND(D408&gt;=51,D408&lt;=75),"51-75",IF(D408&gt;=76,"76- +","missing bucket"))))</f>
        <v>26-50</v>
      </c>
      <c r="F408" t="s">
        <v>17</v>
      </c>
      <c r="G408" t="s">
        <v>25</v>
      </c>
      <c r="H408" t="s">
        <v>14</v>
      </c>
    </row>
    <row r="409" spans="1:8" x14ac:dyDescent="0.2">
      <c r="A409" t="s">
        <v>234</v>
      </c>
      <c r="B409">
        <f>_xlfn.NUMBERVALUE(LEFT(A409,2))</f>
        <v>27</v>
      </c>
      <c r="C409">
        <v>35</v>
      </c>
      <c r="D409" s="22">
        <v>35</v>
      </c>
      <c r="E409" t="str">
        <f>IF(AND(D409&gt;=18,D409&lt;=25),"18-25",IF(AND(D409&gt;=26,D409&lt;=50),"26-50",IF(AND(D409&gt;=51,D409&lt;=75),"51-75",IF(D409&gt;=76,"76- +","missing bucket"))))</f>
        <v>26-50</v>
      </c>
      <c r="F409" t="s">
        <v>17</v>
      </c>
      <c r="G409" t="s">
        <v>25</v>
      </c>
      <c r="H409" t="s">
        <v>13</v>
      </c>
    </row>
    <row r="410" spans="1:8" x14ac:dyDescent="0.2">
      <c r="A410" t="s">
        <v>444</v>
      </c>
      <c r="B410">
        <f>_xlfn.NUMBERVALUE(LEFT(A410,2))</f>
        <v>32</v>
      </c>
      <c r="C410">
        <v>35</v>
      </c>
      <c r="D410" s="22">
        <v>35</v>
      </c>
      <c r="E410" t="str">
        <f>IF(AND(D410&gt;=18,D410&lt;=25),"18-25",IF(AND(D410&gt;=26,D410&lt;=50),"26-50",IF(AND(D410&gt;=51,D410&lt;=75),"51-75",IF(D410&gt;=76,"76- +","missing bucket"))))</f>
        <v>26-50</v>
      </c>
      <c r="F410" t="s">
        <v>21</v>
      </c>
      <c r="G410" t="s">
        <v>26</v>
      </c>
      <c r="H410" t="s">
        <v>14</v>
      </c>
    </row>
    <row r="411" spans="1:8" x14ac:dyDescent="0.2">
      <c r="A411" t="s">
        <v>445</v>
      </c>
      <c r="B411">
        <f>_xlfn.NUMBERVALUE(LEFT(A411,2))</f>
        <v>32</v>
      </c>
      <c r="C411">
        <v>35</v>
      </c>
      <c r="D411" s="22">
        <v>35</v>
      </c>
      <c r="E411" t="str">
        <f>IF(AND(D411&gt;=18,D411&lt;=25),"18-25",IF(AND(D411&gt;=26,D411&lt;=50),"26-50",IF(AND(D411&gt;=51,D411&lt;=75),"51-75",IF(D411&gt;=76,"76- +","missing bucket"))))</f>
        <v>26-50</v>
      </c>
      <c r="F411" t="s">
        <v>17</v>
      </c>
      <c r="G411" t="s">
        <v>25</v>
      </c>
      <c r="H411" t="s">
        <v>14</v>
      </c>
    </row>
    <row r="412" spans="1:8" x14ac:dyDescent="0.2">
      <c r="A412" t="s">
        <v>446</v>
      </c>
      <c r="B412">
        <f>_xlfn.NUMBERVALUE(LEFT(A412,2))</f>
        <v>32</v>
      </c>
      <c r="C412">
        <v>35</v>
      </c>
      <c r="D412" s="22">
        <v>35</v>
      </c>
      <c r="E412" t="str">
        <f>IF(AND(D412&gt;=18,D412&lt;=25),"18-25",IF(AND(D412&gt;=26,D412&lt;=50),"26-50",IF(AND(D412&gt;=51,D412&lt;=75),"51-75",IF(D412&gt;=76,"76- +","missing bucket"))))</f>
        <v>26-50</v>
      </c>
      <c r="F412" t="s">
        <v>17</v>
      </c>
      <c r="G412" t="s">
        <v>25</v>
      </c>
      <c r="H412" t="s">
        <v>13</v>
      </c>
    </row>
    <row r="413" spans="1:8" x14ac:dyDescent="0.2">
      <c r="A413" t="s">
        <v>447</v>
      </c>
      <c r="B413">
        <f>_xlfn.NUMBERVALUE(LEFT(A413,2))</f>
        <v>32</v>
      </c>
      <c r="C413">
        <v>35</v>
      </c>
      <c r="D413" s="22">
        <v>35</v>
      </c>
      <c r="E413" t="str">
        <f>IF(AND(D413&gt;=18,D413&lt;=25),"18-25",IF(AND(D413&gt;=26,D413&lt;=50),"26-50",IF(AND(D413&gt;=51,D413&lt;=75),"51-75",IF(D413&gt;=76,"76- +","missing bucket"))))</f>
        <v>26-50</v>
      </c>
      <c r="F413" t="s">
        <v>17</v>
      </c>
      <c r="G413" t="s">
        <v>25</v>
      </c>
      <c r="H413" t="s">
        <v>13</v>
      </c>
    </row>
    <row r="414" spans="1:8" x14ac:dyDescent="0.2">
      <c r="A414" t="s">
        <v>448</v>
      </c>
      <c r="B414">
        <f>_xlfn.NUMBERVALUE(LEFT(A414,2))</f>
        <v>32</v>
      </c>
      <c r="C414">
        <v>35</v>
      </c>
      <c r="D414" s="22">
        <v>35</v>
      </c>
      <c r="E414" t="str">
        <f>IF(AND(D414&gt;=18,D414&lt;=25),"18-25",IF(AND(D414&gt;=26,D414&lt;=50),"26-50",IF(AND(D414&gt;=51,D414&lt;=75),"51-75",IF(D414&gt;=76,"76- +","missing bucket"))))</f>
        <v>26-50</v>
      </c>
      <c r="F414" t="s">
        <v>17</v>
      </c>
      <c r="G414" t="s">
        <v>25</v>
      </c>
      <c r="H414" t="s">
        <v>14</v>
      </c>
    </row>
    <row r="415" spans="1:8" x14ac:dyDescent="0.2">
      <c r="A415" t="s">
        <v>449</v>
      </c>
      <c r="B415">
        <f>_xlfn.NUMBERVALUE(LEFT(A415,2))</f>
        <v>32</v>
      </c>
      <c r="C415">
        <v>35</v>
      </c>
      <c r="D415" s="22">
        <v>35</v>
      </c>
      <c r="E415" t="str">
        <f>IF(AND(D415&gt;=18,D415&lt;=25),"18-25",IF(AND(D415&gt;=26,D415&lt;=50),"26-50",IF(AND(D415&gt;=51,D415&lt;=75),"51-75",IF(D415&gt;=76,"76- +","missing bucket"))))</f>
        <v>26-50</v>
      </c>
      <c r="F415" t="s">
        <v>17</v>
      </c>
      <c r="G415" t="s">
        <v>25</v>
      </c>
      <c r="H415" t="s">
        <v>13</v>
      </c>
    </row>
    <row r="416" spans="1:8" x14ac:dyDescent="0.2">
      <c r="A416" t="s">
        <v>763</v>
      </c>
      <c r="B416">
        <f>_xlfn.NUMBERVALUE(LEFT(A416,2))</f>
        <v>41</v>
      </c>
      <c r="C416">
        <v>35</v>
      </c>
      <c r="D416" s="22">
        <v>35</v>
      </c>
      <c r="E416" t="str">
        <f>IF(AND(D416&gt;=18,D416&lt;=25),"18-25",IF(AND(D416&gt;=26,D416&lt;=50),"26-50",IF(AND(D416&gt;=51,D416&lt;=75),"51-75",IF(D416&gt;=76,"76- +","missing bucket"))))</f>
        <v>26-50</v>
      </c>
      <c r="F416" t="s">
        <v>17</v>
      </c>
      <c r="G416" t="s">
        <v>25</v>
      </c>
      <c r="H416" t="s">
        <v>13</v>
      </c>
    </row>
    <row r="417" spans="1:8" x14ac:dyDescent="0.2">
      <c r="A417" t="s">
        <v>764</v>
      </c>
      <c r="B417">
        <f>_xlfn.NUMBERVALUE(LEFT(A417,2))</f>
        <v>41</v>
      </c>
      <c r="C417">
        <v>35</v>
      </c>
      <c r="D417" s="22">
        <v>35</v>
      </c>
      <c r="E417" t="str">
        <f>IF(AND(D417&gt;=18,D417&lt;=25),"18-25",IF(AND(D417&gt;=26,D417&lt;=50),"26-50",IF(AND(D417&gt;=51,D417&lt;=75),"51-75",IF(D417&gt;=76,"76- +","missing bucket"))))</f>
        <v>26-50</v>
      </c>
      <c r="F417" t="s">
        <v>17</v>
      </c>
      <c r="G417" t="s">
        <v>26</v>
      </c>
      <c r="H417" t="s">
        <v>14</v>
      </c>
    </row>
    <row r="418" spans="1:8" x14ac:dyDescent="0.2">
      <c r="A418" t="s">
        <v>765</v>
      </c>
      <c r="B418">
        <f>_xlfn.NUMBERVALUE(LEFT(A418,2))</f>
        <v>41</v>
      </c>
      <c r="C418">
        <v>35</v>
      </c>
      <c r="D418" s="22">
        <v>35</v>
      </c>
      <c r="E418" t="str">
        <f>IF(AND(D418&gt;=18,D418&lt;=25),"18-25",IF(AND(D418&gt;=26,D418&lt;=50),"26-50",IF(AND(D418&gt;=51,D418&lt;=75),"51-75",IF(D418&gt;=76,"76- +","missing bucket"))))</f>
        <v>26-50</v>
      </c>
      <c r="F418" t="s">
        <v>18</v>
      </c>
      <c r="G418" t="s">
        <v>25</v>
      </c>
      <c r="H418" t="s">
        <v>13</v>
      </c>
    </row>
    <row r="419" spans="1:8" x14ac:dyDescent="0.2">
      <c r="A419" t="s">
        <v>766</v>
      </c>
      <c r="B419">
        <f>_xlfn.NUMBERVALUE(LEFT(A419,2))</f>
        <v>41</v>
      </c>
      <c r="C419">
        <v>35</v>
      </c>
      <c r="D419" s="22">
        <v>35</v>
      </c>
      <c r="E419" t="str">
        <f>IF(AND(D419&gt;=18,D419&lt;=25),"18-25",IF(AND(D419&gt;=26,D419&lt;=50),"26-50",IF(AND(D419&gt;=51,D419&lt;=75),"51-75",IF(D419&gt;=76,"76- +","missing bucket"))))</f>
        <v>26-50</v>
      </c>
      <c r="F419" t="s">
        <v>17</v>
      </c>
      <c r="G419" t="s">
        <v>26</v>
      </c>
      <c r="H419" t="s">
        <v>14</v>
      </c>
    </row>
    <row r="420" spans="1:8" x14ac:dyDescent="0.2">
      <c r="A420" t="s">
        <v>767</v>
      </c>
      <c r="B420">
        <f>_xlfn.NUMBERVALUE(LEFT(A420,2))</f>
        <v>41</v>
      </c>
      <c r="C420">
        <v>35</v>
      </c>
      <c r="D420" s="22">
        <v>35</v>
      </c>
      <c r="E420" t="str">
        <f>IF(AND(D420&gt;=18,D420&lt;=25),"18-25",IF(AND(D420&gt;=26,D420&lt;=50),"26-50",IF(AND(D420&gt;=51,D420&lt;=75),"51-75",IF(D420&gt;=76,"76- +","missing bucket"))))</f>
        <v>26-50</v>
      </c>
      <c r="F420" t="s">
        <v>18</v>
      </c>
      <c r="G420" t="s">
        <v>25</v>
      </c>
      <c r="H420" t="s">
        <v>14</v>
      </c>
    </row>
    <row r="421" spans="1:8" x14ac:dyDescent="0.2">
      <c r="A421" t="s">
        <v>116</v>
      </c>
      <c r="B421">
        <f>_xlfn.NUMBERVALUE(LEFT(A421,2))</f>
        <v>14</v>
      </c>
      <c r="C421">
        <v>35.063000000000002</v>
      </c>
      <c r="D421" s="22">
        <v>35</v>
      </c>
      <c r="E421" t="str">
        <f>IF(AND(D421&gt;=18,D421&lt;=25),"18-25",IF(AND(D421&gt;=26,D421&lt;=50),"26-50",IF(AND(D421&gt;=51,D421&lt;=75),"51-75",IF(D421&gt;=76,"76- +","missing bucket"))))</f>
        <v>26-50</v>
      </c>
      <c r="F421" t="s">
        <v>17</v>
      </c>
      <c r="G421" t="s">
        <v>25</v>
      </c>
      <c r="H421" t="s">
        <v>14</v>
      </c>
    </row>
    <row r="422" spans="1:8" x14ac:dyDescent="0.2">
      <c r="A422" t="s">
        <v>117</v>
      </c>
      <c r="B422">
        <f>_xlfn.NUMBERVALUE(LEFT(A422,2))</f>
        <v>14</v>
      </c>
      <c r="C422">
        <v>36</v>
      </c>
      <c r="D422" s="22">
        <v>36</v>
      </c>
      <c r="E422" t="str">
        <f>IF(AND(D422&gt;=18,D422&lt;=25),"18-25",IF(AND(D422&gt;=26,D422&lt;=50),"26-50",IF(AND(D422&gt;=51,D422&lt;=75),"51-75",IF(D422&gt;=76,"76- +","missing bucket"))))</f>
        <v>26-50</v>
      </c>
      <c r="F422" t="s">
        <v>17</v>
      </c>
      <c r="G422" t="s">
        <v>25</v>
      </c>
      <c r="H422" t="s">
        <v>14</v>
      </c>
    </row>
    <row r="423" spans="1:8" x14ac:dyDescent="0.2">
      <c r="A423" t="s">
        <v>118</v>
      </c>
      <c r="B423">
        <f>_xlfn.NUMBERVALUE(LEFT(A423,2))</f>
        <v>14</v>
      </c>
      <c r="C423">
        <v>36</v>
      </c>
      <c r="D423" s="22">
        <v>36</v>
      </c>
      <c r="E423" t="str">
        <f>IF(AND(D423&gt;=18,D423&lt;=25),"18-25",IF(AND(D423&gt;=26,D423&lt;=50),"26-50",IF(AND(D423&gt;=51,D423&lt;=75),"51-75",IF(D423&gt;=76,"76- +","missing bucket"))))</f>
        <v>26-50</v>
      </c>
      <c r="F423" t="s">
        <v>23</v>
      </c>
      <c r="G423" t="s">
        <v>23</v>
      </c>
      <c r="H423" t="s">
        <v>13</v>
      </c>
    </row>
    <row r="424" spans="1:8" x14ac:dyDescent="0.2">
      <c r="A424" t="s">
        <v>119</v>
      </c>
      <c r="B424">
        <f>_xlfn.NUMBERVALUE(LEFT(A424,2))</f>
        <v>14</v>
      </c>
      <c r="C424">
        <v>36</v>
      </c>
      <c r="D424" s="22">
        <v>36</v>
      </c>
      <c r="E424" t="str">
        <f>IF(AND(D424&gt;=18,D424&lt;=25),"18-25",IF(AND(D424&gt;=26,D424&lt;=50),"26-50",IF(AND(D424&gt;=51,D424&lt;=75),"51-75",IF(D424&gt;=76,"76- +","missing bucket"))))</f>
        <v>26-50</v>
      </c>
      <c r="F424" t="s">
        <v>17</v>
      </c>
      <c r="G424" t="s">
        <v>25</v>
      </c>
      <c r="H424" t="s">
        <v>14</v>
      </c>
    </row>
    <row r="425" spans="1:8" x14ac:dyDescent="0.2">
      <c r="A425" t="s">
        <v>235</v>
      </c>
      <c r="B425">
        <f>_xlfn.NUMBERVALUE(LEFT(A425,2))</f>
        <v>27</v>
      </c>
      <c r="C425">
        <v>36</v>
      </c>
      <c r="D425" s="22">
        <v>36</v>
      </c>
      <c r="E425" t="str">
        <f>IF(AND(D425&gt;=18,D425&lt;=25),"18-25",IF(AND(D425&gt;=26,D425&lt;=50),"26-50",IF(AND(D425&gt;=51,D425&lt;=75),"51-75",IF(D425&gt;=76,"76- +","missing bucket"))))</f>
        <v>26-50</v>
      </c>
      <c r="F425" t="s">
        <v>22</v>
      </c>
      <c r="G425" t="s">
        <v>26</v>
      </c>
      <c r="H425" t="s">
        <v>13</v>
      </c>
    </row>
    <row r="426" spans="1:8" x14ac:dyDescent="0.2">
      <c r="A426" t="s">
        <v>450</v>
      </c>
      <c r="B426">
        <f>_xlfn.NUMBERVALUE(LEFT(A426,2))</f>
        <v>32</v>
      </c>
      <c r="C426">
        <v>36</v>
      </c>
      <c r="D426" s="22">
        <v>36</v>
      </c>
      <c r="E426" t="str">
        <f>IF(AND(D426&gt;=18,D426&lt;=25),"18-25",IF(AND(D426&gt;=26,D426&lt;=50),"26-50",IF(AND(D426&gt;=51,D426&lt;=75),"51-75",IF(D426&gt;=76,"76- +","missing bucket"))))</f>
        <v>26-50</v>
      </c>
      <c r="F426" t="s">
        <v>18</v>
      </c>
      <c r="G426" t="s">
        <v>25</v>
      </c>
      <c r="H426" t="s">
        <v>14</v>
      </c>
    </row>
    <row r="427" spans="1:8" x14ac:dyDescent="0.2">
      <c r="A427" t="s">
        <v>451</v>
      </c>
      <c r="B427">
        <f>_xlfn.NUMBERVALUE(LEFT(A427,2))</f>
        <v>32</v>
      </c>
      <c r="C427">
        <v>36</v>
      </c>
      <c r="D427" s="22">
        <v>36</v>
      </c>
      <c r="E427" t="str">
        <f>IF(AND(D427&gt;=18,D427&lt;=25),"18-25",IF(AND(D427&gt;=26,D427&lt;=50),"26-50",IF(AND(D427&gt;=51,D427&lt;=75),"51-75",IF(D427&gt;=76,"76- +","missing bucket"))))</f>
        <v>26-50</v>
      </c>
      <c r="F427" t="s">
        <v>22</v>
      </c>
      <c r="G427" t="s">
        <v>25</v>
      </c>
      <c r="H427" t="s">
        <v>13</v>
      </c>
    </row>
    <row r="428" spans="1:8" x14ac:dyDescent="0.2">
      <c r="A428" t="s">
        <v>452</v>
      </c>
      <c r="B428">
        <f>_xlfn.NUMBERVALUE(LEFT(A428,2))</f>
        <v>32</v>
      </c>
      <c r="C428">
        <v>36</v>
      </c>
      <c r="D428" s="22">
        <v>36</v>
      </c>
      <c r="E428" t="str">
        <f>IF(AND(D428&gt;=18,D428&lt;=25),"18-25",IF(AND(D428&gt;=26,D428&lt;=50),"26-50",IF(AND(D428&gt;=51,D428&lt;=75),"51-75",IF(D428&gt;=76,"76- +","missing bucket"))))</f>
        <v>26-50</v>
      </c>
      <c r="F428" t="s">
        <v>17</v>
      </c>
      <c r="G428" t="s">
        <v>25</v>
      </c>
      <c r="H428" t="s">
        <v>14</v>
      </c>
    </row>
    <row r="429" spans="1:8" x14ac:dyDescent="0.2">
      <c r="A429" t="s">
        <v>453</v>
      </c>
      <c r="B429">
        <f>_xlfn.NUMBERVALUE(LEFT(A429,2))</f>
        <v>32</v>
      </c>
      <c r="C429">
        <v>36</v>
      </c>
      <c r="D429" s="22">
        <v>36</v>
      </c>
      <c r="E429" t="str">
        <f>IF(AND(D429&gt;=18,D429&lt;=25),"18-25",IF(AND(D429&gt;=26,D429&lt;=50),"26-50",IF(AND(D429&gt;=51,D429&lt;=75),"51-75",IF(D429&gt;=76,"76- +","missing bucket"))))</f>
        <v>26-50</v>
      </c>
      <c r="F429" t="s">
        <v>17</v>
      </c>
      <c r="G429" t="s">
        <v>25</v>
      </c>
      <c r="H429" t="s">
        <v>14</v>
      </c>
    </row>
    <row r="430" spans="1:8" x14ac:dyDescent="0.2">
      <c r="A430" t="s">
        <v>454</v>
      </c>
      <c r="B430">
        <f>_xlfn.NUMBERVALUE(LEFT(A430,2))</f>
        <v>32</v>
      </c>
      <c r="C430">
        <v>36</v>
      </c>
      <c r="D430" s="22">
        <v>36</v>
      </c>
      <c r="E430" t="str">
        <f>IF(AND(D430&gt;=18,D430&lt;=25),"18-25",IF(AND(D430&gt;=26,D430&lt;=50),"26-50",IF(AND(D430&gt;=51,D430&lt;=75),"51-75",IF(D430&gt;=76,"76- +","missing bucket"))))</f>
        <v>26-50</v>
      </c>
      <c r="F430" t="s">
        <v>17</v>
      </c>
      <c r="G430" t="s">
        <v>25</v>
      </c>
      <c r="H430" t="s">
        <v>14</v>
      </c>
    </row>
    <row r="431" spans="1:8" x14ac:dyDescent="0.2">
      <c r="A431" t="s">
        <v>455</v>
      </c>
      <c r="B431">
        <f>_xlfn.NUMBERVALUE(LEFT(A431,2))</f>
        <v>32</v>
      </c>
      <c r="C431">
        <v>36</v>
      </c>
      <c r="D431" s="22">
        <v>36</v>
      </c>
      <c r="E431" t="str">
        <f>IF(AND(D431&gt;=18,D431&lt;=25),"18-25",IF(AND(D431&gt;=26,D431&lt;=50),"26-50",IF(AND(D431&gt;=51,D431&lt;=75),"51-75",IF(D431&gt;=76,"76- +","missing bucket"))))</f>
        <v>26-50</v>
      </c>
      <c r="F431" t="s">
        <v>18</v>
      </c>
      <c r="G431" t="s">
        <v>25</v>
      </c>
      <c r="H431" t="s">
        <v>14</v>
      </c>
    </row>
    <row r="432" spans="1:8" x14ac:dyDescent="0.2">
      <c r="A432" t="s">
        <v>456</v>
      </c>
      <c r="B432">
        <f>_xlfn.NUMBERVALUE(LEFT(A432,2))</f>
        <v>32</v>
      </c>
      <c r="C432">
        <v>36</v>
      </c>
      <c r="D432" s="22">
        <v>36</v>
      </c>
      <c r="E432" t="str">
        <f>IF(AND(D432&gt;=18,D432&lt;=25),"18-25",IF(AND(D432&gt;=26,D432&lt;=50),"26-50",IF(AND(D432&gt;=51,D432&lt;=75),"51-75",IF(D432&gt;=76,"76- +","missing bucket"))))</f>
        <v>26-50</v>
      </c>
      <c r="F432" t="s">
        <v>17</v>
      </c>
      <c r="G432" t="s">
        <v>25</v>
      </c>
      <c r="H432" t="s">
        <v>14</v>
      </c>
    </row>
    <row r="433" spans="1:8" x14ac:dyDescent="0.2">
      <c r="A433" t="s">
        <v>457</v>
      </c>
      <c r="B433">
        <f>_xlfn.NUMBERVALUE(LEFT(A433,2))</f>
        <v>32</v>
      </c>
      <c r="C433">
        <v>36</v>
      </c>
      <c r="D433" s="22">
        <v>36</v>
      </c>
      <c r="E433" t="str">
        <f>IF(AND(D433&gt;=18,D433&lt;=25),"18-25",IF(AND(D433&gt;=26,D433&lt;=50),"26-50",IF(AND(D433&gt;=51,D433&lt;=75),"51-75",IF(D433&gt;=76,"76- +","missing bucket"))))</f>
        <v>26-50</v>
      </c>
      <c r="F433" t="s">
        <v>17</v>
      </c>
      <c r="G433" t="s">
        <v>25</v>
      </c>
      <c r="H433" t="s">
        <v>13</v>
      </c>
    </row>
    <row r="434" spans="1:8" x14ac:dyDescent="0.2">
      <c r="A434" t="s">
        <v>768</v>
      </c>
      <c r="B434">
        <f>_xlfn.NUMBERVALUE(LEFT(A434,2))</f>
        <v>41</v>
      </c>
      <c r="C434">
        <v>36</v>
      </c>
      <c r="D434" s="22">
        <v>36</v>
      </c>
      <c r="E434" t="str">
        <f>IF(AND(D434&gt;=18,D434&lt;=25),"18-25",IF(AND(D434&gt;=26,D434&lt;=50),"26-50",IF(AND(D434&gt;=51,D434&lt;=75),"51-75",IF(D434&gt;=76,"76- +","missing bucket"))))</f>
        <v>26-50</v>
      </c>
      <c r="F434" t="s">
        <v>17</v>
      </c>
      <c r="G434" t="s">
        <v>25</v>
      </c>
      <c r="H434" t="s">
        <v>14</v>
      </c>
    </row>
    <row r="435" spans="1:8" x14ac:dyDescent="0.2">
      <c r="A435" t="s">
        <v>769</v>
      </c>
      <c r="B435">
        <f>_xlfn.NUMBERVALUE(LEFT(A435,2))</f>
        <v>41</v>
      </c>
      <c r="C435">
        <v>36</v>
      </c>
      <c r="D435" s="22">
        <v>36</v>
      </c>
      <c r="E435" t="str">
        <f>IF(AND(D435&gt;=18,D435&lt;=25),"18-25",IF(AND(D435&gt;=26,D435&lt;=50),"26-50",IF(AND(D435&gt;=51,D435&lt;=75),"51-75",IF(D435&gt;=76,"76- +","missing bucket"))))</f>
        <v>26-50</v>
      </c>
      <c r="F435" t="s">
        <v>17</v>
      </c>
      <c r="G435" t="s">
        <v>25</v>
      </c>
      <c r="H435" t="s">
        <v>14</v>
      </c>
    </row>
    <row r="436" spans="1:8" x14ac:dyDescent="0.2">
      <c r="A436" t="s">
        <v>770</v>
      </c>
      <c r="B436">
        <f>_xlfn.NUMBERVALUE(LEFT(A436,2))</f>
        <v>41</v>
      </c>
      <c r="C436">
        <v>36</v>
      </c>
      <c r="D436" s="22">
        <v>36</v>
      </c>
      <c r="E436" t="str">
        <f>IF(AND(D436&gt;=18,D436&lt;=25),"18-25",IF(AND(D436&gt;=26,D436&lt;=50),"26-50",IF(AND(D436&gt;=51,D436&lt;=75),"51-75",IF(D436&gt;=76,"76- +","missing bucket"))))</f>
        <v>26-50</v>
      </c>
      <c r="F436" t="s">
        <v>18</v>
      </c>
      <c r="G436" t="s">
        <v>25</v>
      </c>
      <c r="H436" t="s">
        <v>13</v>
      </c>
    </row>
    <row r="437" spans="1:8" x14ac:dyDescent="0.2">
      <c r="A437" t="s">
        <v>771</v>
      </c>
      <c r="B437">
        <f>_xlfn.NUMBERVALUE(LEFT(A437,2))</f>
        <v>41</v>
      </c>
      <c r="C437">
        <v>36</v>
      </c>
      <c r="D437" s="22">
        <v>36</v>
      </c>
      <c r="E437" t="str">
        <f>IF(AND(D437&gt;=18,D437&lt;=25),"18-25",IF(AND(D437&gt;=26,D437&lt;=50),"26-50",IF(AND(D437&gt;=51,D437&lt;=75),"51-75",IF(D437&gt;=76,"76- +","missing bucket"))))</f>
        <v>26-50</v>
      </c>
      <c r="F437" t="s">
        <v>17</v>
      </c>
      <c r="G437" t="s">
        <v>25</v>
      </c>
      <c r="H437" t="s">
        <v>13</v>
      </c>
    </row>
    <row r="438" spans="1:8" x14ac:dyDescent="0.2">
      <c r="A438" t="s">
        <v>772</v>
      </c>
      <c r="B438">
        <f>_xlfn.NUMBERVALUE(LEFT(A438,2))</f>
        <v>41</v>
      </c>
      <c r="C438">
        <v>36</v>
      </c>
      <c r="D438" s="22">
        <v>36</v>
      </c>
      <c r="E438" t="str">
        <f>IF(AND(D438&gt;=18,D438&lt;=25),"18-25",IF(AND(D438&gt;=26,D438&lt;=50),"26-50",IF(AND(D438&gt;=51,D438&lt;=75),"51-75",IF(D438&gt;=76,"76- +","missing bucket"))))</f>
        <v>26-50</v>
      </c>
      <c r="F438" t="s">
        <v>22</v>
      </c>
      <c r="G438" t="s">
        <v>25</v>
      </c>
      <c r="H438" t="s">
        <v>14</v>
      </c>
    </row>
    <row r="439" spans="1:8" x14ac:dyDescent="0.2">
      <c r="A439" t="s">
        <v>120</v>
      </c>
      <c r="B439">
        <f>_xlfn.NUMBERVALUE(LEFT(A439,2))</f>
        <v>14</v>
      </c>
      <c r="C439">
        <v>36.320500000000003</v>
      </c>
      <c r="D439" s="22">
        <v>36</v>
      </c>
      <c r="E439" t="str">
        <f>IF(AND(D439&gt;=18,D439&lt;=25),"18-25",IF(AND(D439&gt;=26,D439&lt;=50),"26-50",IF(AND(D439&gt;=51,D439&lt;=75),"51-75",IF(D439&gt;=76,"76- +","missing bucket"))))</f>
        <v>26-50</v>
      </c>
      <c r="F439" t="s">
        <v>23</v>
      </c>
      <c r="G439" t="s">
        <v>23</v>
      </c>
      <c r="H439" t="s">
        <v>14</v>
      </c>
    </row>
    <row r="440" spans="1:8" x14ac:dyDescent="0.2">
      <c r="A440" t="s">
        <v>121</v>
      </c>
      <c r="B440">
        <f>_xlfn.NUMBERVALUE(LEFT(A440,2))</f>
        <v>14</v>
      </c>
      <c r="C440">
        <v>37</v>
      </c>
      <c r="D440" s="22">
        <v>37</v>
      </c>
      <c r="E440" t="str">
        <f>IF(AND(D440&gt;=18,D440&lt;=25),"18-25",IF(AND(D440&gt;=26,D440&lt;=50),"26-50",IF(AND(D440&gt;=51,D440&lt;=75),"51-75",IF(D440&gt;=76,"76- +","missing bucket"))))</f>
        <v>26-50</v>
      </c>
      <c r="F440" t="s">
        <v>23</v>
      </c>
      <c r="G440" t="s">
        <v>23</v>
      </c>
      <c r="H440" t="s">
        <v>13</v>
      </c>
    </row>
    <row r="441" spans="1:8" x14ac:dyDescent="0.2">
      <c r="A441" t="s">
        <v>122</v>
      </c>
      <c r="B441">
        <f>_xlfn.NUMBERVALUE(LEFT(A441,2))</f>
        <v>14</v>
      </c>
      <c r="C441">
        <v>37</v>
      </c>
      <c r="D441" s="22">
        <v>37</v>
      </c>
      <c r="E441" t="str">
        <f>IF(AND(D441&gt;=18,D441&lt;=25),"18-25",IF(AND(D441&gt;=26,D441&lt;=50),"26-50",IF(AND(D441&gt;=51,D441&lt;=75),"51-75",IF(D441&gt;=76,"76- +","missing bucket"))))</f>
        <v>26-50</v>
      </c>
      <c r="F441" t="s">
        <v>17</v>
      </c>
      <c r="G441" t="s">
        <v>23</v>
      </c>
      <c r="H441" t="s">
        <v>13</v>
      </c>
    </row>
    <row r="442" spans="1:8" x14ac:dyDescent="0.2">
      <c r="A442" t="s">
        <v>123</v>
      </c>
      <c r="B442">
        <f>_xlfn.NUMBERVALUE(LEFT(A442,2))</f>
        <v>14</v>
      </c>
      <c r="C442">
        <v>37</v>
      </c>
      <c r="D442" s="22">
        <v>37</v>
      </c>
      <c r="E442" t="str">
        <f>IF(AND(D442&gt;=18,D442&lt;=25),"18-25",IF(AND(D442&gt;=26,D442&lt;=50),"26-50",IF(AND(D442&gt;=51,D442&lt;=75),"51-75",IF(D442&gt;=76,"76- +","missing bucket"))))</f>
        <v>26-50</v>
      </c>
      <c r="F442" t="s">
        <v>22</v>
      </c>
      <c r="G442" t="s">
        <v>23</v>
      </c>
      <c r="H442" t="s">
        <v>14</v>
      </c>
    </row>
    <row r="443" spans="1:8" x14ac:dyDescent="0.2">
      <c r="A443" t="s">
        <v>124</v>
      </c>
      <c r="B443">
        <f>_xlfn.NUMBERVALUE(LEFT(A443,2))</f>
        <v>14</v>
      </c>
      <c r="C443">
        <v>37</v>
      </c>
      <c r="D443" s="22">
        <v>37</v>
      </c>
      <c r="E443" t="str">
        <f>IF(AND(D443&gt;=18,D443&lt;=25),"18-25",IF(AND(D443&gt;=26,D443&lt;=50),"26-50",IF(AND(D443&gt;=51,D443&lt;=75),"51-75",IF(D443&gt;=76,"76- +","missing bucket"))))</f>
        <v>26-50</v>
      </c>
      <c r="F443" t="s">
        <v>18</v>
      </c>
      <c r="G443" t="s">
        <v>26</v>
      </c>
      <c r="H443" t="s">
        <v>14</v>
      </c>
    </row>
    <row r="444" spans="1:8" x14ac:dyDescent="0.2">
      <c r="A444" t="s">
        <v>125</v>
      </c>
      <c r="B444">
        <f>_xlfn.NUMBERVALUE(LEFT(A444,2))</f>
        <v>14</v>
      </c>
      <c r="C444">
        <v>37</v>
      </c>
      <c r="D444" s="22">
        <v>37</v>
      </c>
      <c r="E444" t="str">
        <f>IF(AND(D444&gt;=18,D444&lt;=25),"18-25",IF(AND(D444&gt;=26,D444&lt;=50),"26-50",IF(AND(D444&gt;=51,D444&lt;=75),"51-75",IF(D444&gt;=76,"76- +","missing bucket"))))</f>
        <v>26-50</v>
      </c>
      <c r="F444" t="s">
        <v>15</v>
      </c>
      <c r="G444" t="s">
        <v>23</v>
      </c>
      <c r="H444" t="s">
        <v>13</v>
      </c>
    </row>
    <row r="445" spans="1:8" x14ac:dyDescent="0.2">
      <c r="A445" t="s">
        <v>236</v>
      </c>
      <c r="B445">
        <f>_xlfn.NUMBERVALUE(LEFT(A445,2))</f>
        <v>27</v>
      </c>
      <c r="C445">
        <v>37</v>
      </c>
      <c r="D445" s="22">
        <v>37</v>
      </c>
      <c r="E445" t="str">
        <f>IF(AND(D445&gt;=18,D445&lt;=25),"18-25",IF(AND(D445&gt;=26,D445&lt;=50),"26-50",IF(AND(D445&gt;=51,D445&lt;=75),"51-75",IF(D445&gt;=76,"76- +","missing bucket"))))</f>
        <v>26-50</v>
      </c>
      <c r="F445" t="s">
        <v>17</v>
      </c>
      <c r="G445" t="s">
        <v>25</v>
      </c>
      <c r="H445" t="s">
        <v>14</v>
      </c>
    </row>
    <row r="446" spans="1:8" x14ac:dyDescent="0.2">
      <c r="A446" t="s">
        <v>458</v>
      </c>
      <c r="B446">
        <f>_xlfn.NUMBERVALUE(LEFT(A446,2))</f>
        <v>32</v>
      </c>
      <c r="C446">
        <v>37</v>
      </c>
      <c r="D446" s="22">
        <v>37</v>
      </c>
      <c r="E446" t="str">
        <f>IF(AND(D446&gt;=18,D446&lt;=25),"18-25",IF(AND(D446&gt;=26,D446&lt;=50),"26-50",IF(AND(D446&gt;=51,D446&lt;=75),"51-75",IF(D446&gt;=76,"76- +","missing bucket"))))</f>
        <v>26-50</v>
      </c>
      <c r="F446" t="s">
        <v>18</v>
      </c>
      <c r="G446" t="s">
        <v>25</v>
      </c>
      <c r="H446" t="s">
        <v>13</v>
      </c>
    </row>
    <row r="447" spans="1:8" x14ac:dyDescent="0.2">
      <c r="A447" t="s">
        <v>459</v>
      </c>
      <c r="B447">
        <f>_xlfn.NUMBERVALUE(LEFT(A447,2))</f>
        <v>32</v>
      </c>
      <c r="C447">
        <v>37</v>
      </c>
      <c r="D447" s="22">
        <v>37</v>
      </c>
      <c r="E447" t="str">
        <f>IF(AND(D447&gt;=18,D447&lt;=25),"18-25",IF(AND(D447&gt;=26,D447&lt;=50),"26-50",IF(AND(D447&gt;=51,D447&lt;=75),"51-75",IF(D447&gt;=76,"76- +","missing bucket"))))</f>
        <v>26-50</v>
      </c>
      <c r="F447" t="s">
        <v>17</v>
      </c>
      <c r="G447" t="s">
        <v>25</v>
      </c>
      <c r="H447" t="s">
        <v>13</v>
      </c>
    </row>
    <row r="448" spans="1:8" x14ac:dyDescent="0.2">
      <c r="A448" t="s">
        <v>460</v>
      </c>
      <c r="B448">
        <f>_xlfn.NUMBERVALUE(LEFT(A448,2))</f>
        <v>32</v>
      </c>
      <c r="C448">
        <v>37</v>
      </c>
      <c r="D448" s="22">
        <v>37</v>
      </c>
      <c r="E448" t="str">
        <f>IF(AND(D448&gt;=18,D448&lt;=25),"18-25",IF(AND(D448&gt;=26,D448&lt;=50),"26-50",IF(AND(D448&gt;=51,D448&lt;=75),"51-75",IF(D448&gt;=76,"76- +","missing bucket"))))</f>
        <v>26-50</v>
      </c>
      <c r="F448" t="s">
        <v>17</v>
      </c>
      <c r="G448" t="s">
        <v>25</v>
      </c>
      <c r="H448" t="s">
        <v>13</v>
      </c>
    </row>
    <row r="449" spans="1:8" x14ac:dyDescent="0.2">
      <c r="A449" t="s">
        <v>461</v>
      </c>
      <c r="B449">
        <f>_xlfn.NUMBERVALUE(LEFT(A449,2))</f>
        <v>32</v>
      </c>
      <c r="C449">
        <v>37</v>
      </c>
      <c r="D449" s="22">
        <v>37</v>
      </c>
      <c r="E449" t="str">
        <f>IF(AND(D449&gt;=18,D449&lt;=25),"18-25",IF(AND(D449&gt;=26,D449&lt;=50),"26-50",IF(AND(D449&gt;=51,D449&lt;=75),"51-75",IF(D449&gt;=76,"76- +","missing bucket"))))</f>
        <v>26-50</v>
      </c>
      <c r="F449" t="s">
        <v>18</v>
      </c>
      <c r="G449" t="s">
        <v>25</v>
      </c>
      <c r="H449" t="s">
        <v>13</v>
      </c>
    </row>
    <row r="450" spans="1:8" x14ac:dyDescent="0.2">
      <c r="A450" t="s">
        <v>773</v>
      </c>
      <c r="B450">
        <f>_xlfn.NUMBERVALUE(LEFT(A450,2))</f>
        <v>41</v>
      </c>
      <c r="C450">
        <v>37</v>
      </c>
      <c r="D450" s="22">
        <v>37</v>
      </c>
      <c r="E450" t="str">
        <f>IF(AND(D450&gt;=18,D450&lt;=25),"18-25",IF(AND(D450&gt;=26,D450&lt;=50),"26-50",IF(AND(D450&gt;=51,D450&lt;=75),"51-75",IF(D450&gt;=76,"76- +","missing bucket"))))</f>
        <v>26-50</v>
      </c>
      <c r="F450" t="s">
        <v>15</v>
      </c>
      <c r="G450" t="s">
        <v>26</v>
      </c>
      <c r="H450" t="s">
        <v>13</v>
      </c>
    </row>
    <row r="451" spans="1:8" x14ac:dyDescent="0.2">
      <c r="A451" t="s">
        <v>774</v>
      </c>
      <c r="B451">
        <f>_xlfn.NUMBERVALUE(LEFT(A451,2))</f>
        <v>41</v>
      </c>
      <c r="C451">
        <v>37</v>
      </c>
      <c r="D451" s="22">
        <v>37</v>
      </c>
      <c r="E451" t="str">
        <f>IF(AND(D451&gt;=18,D451&lt;=25),"18-25",IF(AND(D451&gt;=26,D451&lt;=50),"26-50",IF(AND(D451&gt;=51,D451&lt;=75),"51-75",IF(D451&gt;=76,"76- +","missing bucket"))))</f>
        <v>26-50</v>
      </c>
      <c r="F451" t="s">
        <v>15</v>
      </c>
      <c r="G451" t="s">
        <v>26</v>
      </c>
      <c r="H451" t="s">
        <v>13</v>
      </c>
    </row>
    <row r="452" spans="1:8" x14ac:dyDescent="0.2">
      <c r="A452" t="s">
        <v>775</v>
      </c>
      <c r="B452">
        <f>_xlfn.NUMBERVALUE(LEFT(A452,2))</f>
        <v>41</v>
      </c>
      <c r="C452">
        <v>37</v>
      </c>
      <c r="D452" s="22">
        <v>37</v>
      </c>
      <c r="E452" t="str">
        <f>IF(AND(D452&gt;=18,D452&lt;=25),"18-25",IF(AND(D452&gt;=26,D452&lt;=50),"26-50",IF(AND(D452&gt;=51,D452&lt;=75),"51-75",IF(D452&gt;=76,"76- +","missing bucket"))))</f>
        <v>26-50</v>
      </c>
      <c r="F452" t="s">
        <v>17</v>
      </c>
      <c r="G452" t="s">
        <v>25</v>
      </c>
      <c r="H452" t="s">
        <v>13</v>
      </c>
    </row>
    <row r="453" spans="1:8" x14ac:dyDescent="0.2">
      <c r="A453" t="s">
        <v>776</v>
      </c>
      <c r="B453">
        <f>_xlfn.NUMBERVALUE(LEFT(A453,2))</f>
        <v>41</v>
      </c>
      <c r="C453">
        <v>37</v>
      </c>
      <c r="D453" s="22">
        <v>37</v>
      </c>
      <c r="E453" t="str">
        <f>IF(AND(D453&gt;=18,D453&lt;=25),"18-25",IF(AND(D453&gt;=26,D453&lt;=50),"26-50",IF(AND(D453&gt;=51,D453&lt;=75),"51-75",IF(D453&gt;=76,"76- +","missing bucket"))))</f>
        <v>26-50</v>
      </c>
      <c r="F453" t="s">
        <v>19</v>
      </c>
      <c r="G453" t="s">
        <v>25</v>
      </c>
      <c r="H453" t="s">
        <v>14</v>
      </c>
    </row>
    <row r="454" spans="1:8" x14ac:dyDescent="0.2">
      <c r="A454" t="s">
        <v>777</v>
      </c>
      <c r="B454">
        <f>_xlfn.NUMBERVALUE(LEFT(A454,2))</f>
        <v>41</v>
      </c>
      <c r="C454">
        <v>37</v>
      </c>
      <c r="D454" s="22">
        <v>37</v>
      </c>
      <c r="E454" t="str">
        <f>IF(AND(D454&gt;=18,D454&lt;=25),"18-25",IF(AND(D454&gt;=26,D454&lt;=50),"26-50",IF(AND(D454&gt;=51,D454&lt;=75),"51-75",IF(D454&gt;=76,"76- +","missing bucket"))))</f>
        <v>26-50</v>
      </c>
      <c r="F454" t="s">
        <v>17</v>
      </c>
      <c r="G454" t="s">
        <v>25</v>
      </c>
      <c r="H454" t="s">
        <v>13</v>
      </c>
    </row>
    <row r="455" spans="1:8" x14ac:dyDescent="0.2">
      <c r="A455" t="s">
        <v>778</v>
      </c>
      <c r="B455">
        <f>_xlfn.NUMBERVALUE(LEFT(A455,2))</f>
        <v>41</v>
      </c>
      <c r="C455">
        <v>37</v>
      </c>
      <c r="D455" s="22">
        <v>37</v>
      </c>
      <c r="E455" t="str">
        <f>IF(AND(D455&gt;=18,D455&lt;=25),"18-25",IF(AND(D455&gt;=26,D455&lt;=50),"26-50",IF(AND(D455&gt;=51,D455&lt;=75),"51-75",IF(D455&gt;=76,"76- +","missing bucket"))))</f>
        <v>26-50</v>
      </c>
      <c r="F455" t="s">
        <v>17</v>
      </c>
      <c r="G455" t="s">
        <v>26</v>
      </c>
      <c r="H455" t="s">
        <v>14</v>
      </c>
    </row>
    <row r="456" spans="1:8" x14ac:dyDescent="0.2">
      <c r="A456" t="s">
        <v>779</v>
      </c>
      <c r="B456">
        <f>_xlfn.NUMBERVALUE(LEFT(A456,2))</f>
        <v>41</v>
      </c>
      <c r="C456">
        <v>37</v>
      </c>
      <c r="D456" s="22">
        <v>37</v>
      </c>
      <c r="E456" t="str">
        <f>IF(AND(D456&gt;=18,D456&lt;=25),"18-25",IF(AND(D456&gt;=26,D456&lt;=50),"26-50",IF(AND(D456&gt;=51,D456&lt;=75),"51-75",IF(D456&gt;=76,"76- +","missing bucket"))))</f>
        <v>26-50</v>
      </c>
      <c r="F456" t="s">
        <v>18</v>
      </c>
      <c r="G456" t="s">
        <v>25</v>
      </c>
      <c r="H456" t="s">
        <v>13</v>
      </c>
    </row>
    <row r="457" spans="1:8" x14ac:dyDescent="0.2">
      <c r="A457" t="s">
        <v>780</v>
      </c>
      <c r="B457">
        <f>_xlfn.NUMBERVALUE(LEFT(A457,2))</f>
        <v>41</v>
      </c>
      <c r="C457">
        <v>37</v>
      </c>
      <c r="D457" s="22">
        <v>37</v>
      </c>
      <c r="E457" t="str">
        <f>IF(AND(D457&gt;=18,D457&lt;=25),"18-25",IF(AND(D457&gt;=26,D457&lt;=50),"26-50",IF(AND(D457&gt;=51,D457&lt;=75),"51-75",IF(D457&gt;=76,"76- +","missing bucket"))))</f>
        <v>26-50</v>
      </c>
      <c r="F457" t="s">
        <v>17</v>
      </c>
      <c r="G457" t="s">
        <v>25</v>
      </c>
      <c r="H457" t="s">
        <v>14</v>
      </c>
    </row>
    <row r="458" spans="1:8" x14ac:dyDescent="0.2">
      <c r="A458" t="s">
        <v>781</v>
      </c>
      <c r="B458">
        <f>_xlfn.NUMBERVALUE(LEFT(A458,2))</f>
        <v>41</v>
      </c>
      <c r="C458">
        <v>37</v>
      </c>
      <c r="D458" s="22">
        <v>37</v>
      </c>
      <c r="E458" t="str">
        <f>IF(AND(D458&gt;=18,D458&lt;=25),"18-25",IF(AND(D458&gt;=26,D458&lt;=50),"26-50",IF(AND(D458&gt;=51,D458&lt;=75),"51-75",IF(D458&gt;=76,"76- +","missing bucket"))))</f>
        <v>26-50</v>
      </c>
      <c r="F458" t="s">
        <v>18</v>
      </c>
      <c r="G458" t="s">
        <v>25</v>
      </c>
      <c r="H458" t="s">
        <v>13</v>
      </c>
    </row>
    <row r="459" spans="1:8" x14ac:dyDescent="0.2">
      <c r="A459" t="s">
        <v>126</v>
      </c>
      <c r="B459">
        <f>_xlfn.NUMBERVALUE(LEFT(A459,2))</f>
        <v>14</v>
      </c>
      <c r="C459">
        <v>37.252000000000002</v>
      </c>
      <c r="D459" s="22">
        <v>37</v>
      </c>
      <c r="E459" t="str">
        <f>IF(AND(D459&gt;=18,D459&lt;=25),"18-25",IF(AND(D459&gt;=26,D459&lt;=50),"26-50",IF(AND(D459&gt;=51,D459&lt;=75),"51-75",IF(D459&gt;=76,"76- +","missing bucket"))))</f>
        <v>26-50</v>
      </c>
      <c r="F459" t="s">
        <v>17</v>
      </c>
      <c r="G459" t="s">
        <v>25</v>
      </c>
      <c r="H459" t="s">
        <v>13</v>
      </c>
    </row>
    <row r="460" spans="1:8" x14ac:dyDescent="0.2">
      <c r="A460" t="s">
        <v>127</v>
      </c>
      <c r="B460">
        <f>_xlfn.NUMBERVALUE(LEFT(A460,2))</f>
        <v>14</v>
      </c>
      <c r="C460">
        <v>37.375300000000003</v>
      </c>
      <c r="D460" s="22">
        <v>37</v>
      </c>
      <c r="E460" t="str">
        <f>IF(AND(D460&gt;=18,D460&lt;=25),"18-25",IF(AND(D460&gt;=26,D460&lt;=50),"26-50",IF(AND(D460&gt;=51,D460&lt;=75),"51-75",IF(D460&gt;=76,"76- +","missing bucket"))))</f>
        <v>26-50</v>
      </c>
      <c r="F460" t="s">
        <v>17</v>
      </c>
      <c r="G460" t="s">
        <v>25</v>
      </c>
      <c r="H460" t="s">
        <v>13</v>
      </c>
    </row>
    <row r="461" spans="1:8" x14ac:dyDescent="0.2">
      <c r="A461" t="s">
        <v>128</v>
      </c>
      <c r="B461">
        <f>_xlfn.NUMBERVALUE(LEFT(A461,2))</f>
        <v>14</v>
      </c>
      <c r="C461">
        <v>37.608199999999997</v>
      </c>
      <c r="D461" s="22">
        <v>38</v>
      </c>
      <c r="E461" t="str">
        <f>IF(AND(D461&gt;=18,D461&lt;=25),"18-25",IF(AND(D461&gt;=26,D461&lt;=50),"26-50",IF(AND(D461&gt;=51,D461&lt;=75),"51-75",IF(D461&gt;=76,"76- +","missing bucket"))))</f>
        <v>26-50</v>
      </c>
      <c r="F461" t="s">
        <v>23</v>
      </c>
      <c r="G461" t="s">
        <v>23</v>
      </c>
      <c r="H461" t="s">
        <v>13</v>
      </c>
    </row>
    <row r="462" spans="1:8" x14ac:dyDescent="0.2">
      <c r="A462" t="s">
        <v>129</v>
      </c>
      <c r="B462">
        <f>_xlfn.NUMBERVALUE(LEFT(A462,2))</f>
        <v>14</v>
      </c>
      <c r="C462">
        <v>37.700000000000003</v>
      </c>
      <c r="D462" s="22">
        <v>38</v>
      </c>
      <c r="E462" t="str">
        <f>IF(AND(D462&gt;=18,D462&lt;=25),"18-25",IF(AND(D462&gt;=26,D462&lt;=50),"26-50",IF(AND(D462&gt;=51,D462&lt;=75),"51-75",IF(D462&gt;=76,"76- +","missing bucket"))))</f>
        <v>26-50</v>
      </c>
      <c r="F462" t="s">
        <v>17</v>
      </c>
      <c r="G462" t="s">
        <v>25</v>
      </c>
      <c r="H462" t="s">
        <v>14</v>
      </c>
    </row>
    <row r="463" spans="1:8" x14ac:dyDescent="0.2">
      <c r="A463" t="s">
        <v>130</v>
      </c>
      <c r="B463">
        <f>_xlfn.NUMBERVALUE(LEFT(A463,2))</f>
        <v>14</v>
      </c>
      <c r="C463">
        <v>38</v>
      </c>
      <c r="D463" s="22">
        <v>38</v>
      </c>
      <c r="E463" t="str">
        <f>IF(AND(D463&gt;=18,D463&lt;=25),"18-25",IF(AND(D463&gt;=26,D463&lt;=50),"26-50",IF(AND(D463&gt;=51,D463&lt;=75),"51-75",IF(D463&gt;=76,"76- +","missing bucket"))))</f>
        <v>26-50</v>
      </c>
      <c r="F463" t="s">
        <v>17</v>
      </c>
      <c r="G463" t="s">
        <v>26</v>
      </c>
      <c r="H463" t="s">
        <v>14</v>
      </c>
    </row>
    <row r="464" spans="1:8" x14ac:dyDescent="0.2">
      <c r="A464" t="s">
        <v>131</v>
      </c>
      <c r="B464">
        <f>_xlfn.NUMBERVALUE(LEFT(A464,2))</f>
        <v>14</v>
      </c>
      <c r="C464">
        <v>38</v>
      </c>
      <c r="D464" s="22">
        <v>38</v>
      </c>
      <c r="E464" t="str">
        <f>IF(AND(D464&gt;=18,D464&lt;=25),"18-25",IF(AND(D464&gt;=26,D464&lt;=50),"26-50",IF(AND(D464&gt;=51,D464&lt;=75),"51-75",IF(D464&gt;=76,"76- +","missing bucket"))))</f>
        <v>26-50</v>
      </c>
      <c r="F464" t="s">
        <v>17</v>
      </c>
      <c r="G464" t="s">
        <v>25</v>
      </c>
      <c r="H464" t="s">
        <v>14</v>
      </c>
    </row>
    <row r="465" spans="1:8" x14ac:dyDescent="0.2">
      <c r="A465" t="s">
        <v>132</v>
      </c>
      <c r="B465">
        <f>_xlfn.NUMBERVALUE(LEFT(A465,2))</f>
        <v>14</v>
      </c>
      <c r="C465">
        <v>38</v>
      </c>
      <c r="D465" s="22">
        <v>38</v>
      </c>
      <c r="E465" t="str">
        <f>IF(AND(D465&gt;=18,D465&lt;=25),"18-25",IF(AND(D465&gt;=26,D465&lt;=50),"26-50",IF(AND(D465&gt;=51,D465&lt;=75),"51-75",IF(D465&gt;=76,"76- +","missing bucket"))))</f>
        <v>26-50</v>
      </c>
      <c r="F465" t="s">
        <v>17</v>
      </c>
      <c r="G465" t="s">
        <v>25</v>
      </c>
      <c r="H465" t="s">
        <v>13</v>
      </c>
    </row>
    <row r="466" spans="1:8" x14ac:dyDescent="0.2">
      <c r="A466" t="s">
        <v>133</v>
      </c>
      <c r="B466">
        <f>_xlfn.NUMBERVALUE(LEFT(A466,2))</f>
        <v>14</v>
      </c>
      <c r="C466">
        <v>38</v>
      </c>
      <c r="D466" s="22">
        <v>38</v>
      </c>
      <c r="E466" t="str">
        <f>IF(AND(D466&gt;=18,D466&lt;=25),"18-25",IF(AND(D466&gt;=26,D466&lt;=50),"26-50",IF(AND(D466&gt;=51,D466&lt;=75),"51-75",IF(D466&gt;=76,"76- +","missing bucket"))))</f>
        <v>26-50</v>
      </c>
      <c r="F466" t="s">
        <v>18</v>
      </c>
      <c r="G466" t="s">
        <v>23</v>
      </c>
      <c r="H466" t="s">
        <v>13</v>
      </c>
    </row>
    <row r="467" spans="1:8" x14ac:dyDescent="0.2">
      <c r="A467" t="s">
        <v>237</v>
      </c>
      <c r="B467">
        <f>_xlfn.NUMBERVALUE(LEFT(A467,2))</f>
        <v>27</v>
      </c>
      <c r="C467">
        <v>38</v>
      </c>
      <c r="D467" s="22">
        <v>38</v>
      </c>
      <c r="E467" t="str">
        <f>IF(AND(D467&gt;=18,D467&lt;=25),"18-25",IF(AND(D467&gt;=26,D467&lt;=50),"26-50",IF(AND(D467&gt;=51,D467&lt;=75),"51-75",IF(D467&gt;=76,"76- +","missing bucket"))))</f>
        <v>26-50</v>
      </c>
      <c r="F467" t="s">
        <v>17</v>
      </c>
      <c r="G467" t="s">
        <v>25</v>
      </c>
      <c r="H467" t="s">
        <v>14</v>
      </c>
    </row>
    <row r="468" spans="1:8" x14ac:dyDescent="0.2">
      <c r="A468" t="s">
        <v>462</v>
      </c>
      <c r="B468">
        <f>_xlfn.NUMBERVALUE(LEFT(A468,2))</f>
        <v>32</v>
      </c>
      <c r="C468">
        <v>38</v>
      </c>
      <c r="D468" s="22">
        <v>38</v>
      </c>
      <c r="E468" t="str">
        <f>IF(AND(D468&gt;=18,D468&lt;=25),"18-25",IF(AND(D468&gt;=26,D468&lt;=50),"26-50",IF(AND(D468&gt;=51,D468&lt;=75),"51-75",IF(D468&gt;=76,"76- +","missing bucket"))))</f>
        <v>26-50</v>
      </c>
      <c r="F468" t="s">
        <v>18</v>
      </c>
      <c r="G468" t="s">
        <v>25</v>
      </c>
      <c r="H468" t="s">
        <v>14</v>
      </c>
    </row>
    <row r="469" spans="1:8" x14ac:dyDescent="0.2">
      <c r="A469" t="s">
        <v>463</v>
      </c>
      <c r="B469">
        <f>_xlfn.NUMBERVALUE(LEFT(A469,2))</f>
        <v>32</v>
      </c>
      <c r="C469">
        <v>38</v>
      </c>
      <c r="D469" s="22">
        <v>38</v>
      </c>
      <c r="E469" t="str">
        <f>IF(AND(D469&gt;=18,D469&lt;=25),"18-25",IF(AND(D469&gt;=26,D469&lt;=50),"26-50",IF(AND(D469&gt;=51,D469&lt;=75),"51-75",IF(D469&gt;=76,"76- +","missing bucket"))))</f>
        <v>26-50</v>
      </c>
      <c r="F469" t="s">
        <v>19</v>
      </c>
      <c r="G469" t="s">
        <v>26</v>
      </c>
      <c r="H469" t="s">
        <v>13</v>
      </c>
    </row>
    <row r="470" spans="1:8" x14ac:dyDescent="0.2">
      <c r="A470" t="s">
        <v>464</v>
      </c>
      <c r="B470">
        <f>_xlfn.NUMBERVALUE(LEFT(A470,2))</f>
        <v>32</v>
      </c>
      <c r="C470">
        <v>38</v>
      </c>
      <c r="D470" s="22">
        <v>38</v>
      </c>
      <c r="E470" t="str">
        <f>IF(AND(D470&gt;=18,D470&lt;=25),"18-25",IF(AND(D470&gt;=26,D470&lt;=50),"26-50",IF(AND(D470&gt;=51,D470&lt;=75),"51-75",IF(D470&gt;=76,"76- +","missing bucket"))))</f>
        <v>26-50</v>
      </c>
      <c r="F470" t="s">
        <v>18</v>
      </c>
      <c r="G470" t="s">
        <v>25</v>
      </c>
      <c r="H470" t="s">
        <v>14</v>
      </c>
    </row>
    <row r="471" spans="1:8" x14ac:dyDescent="0.2">
      <c r="A471" t="s">
        <v>465</v>
      </c>
      <c r="B471">
        <f>_xlfn.NUMBERVALUE(LEFT(A471,2))</f>
        <v>32</v>
      </c>
      <c r="C471">
        <v>38</v>
      </c>
      <c r="D471" s="22">
        <v>38</v>
      </c>
      <c r="E471" t="str">
        <f>IF(AND(D471&gt;=18,D471&lt;=25),"18-25",IF(AND(D471&gt;=26,D471&lt;=50),"26-50",IF(AND(D471&gt;=51,D471&lt;=75),"51-75",IF(D471&gt;=76,"76- +","missing bucket"))))</f>
        <v>26-50</v>
      </c>
      <c r="F471" t="s">
        <v>22</v>
      </c>
      <c r="G471" t="s">
        <v>26</v>
      </c>
      <c r="H471" t="s">
        <v>13</v>
      </c>
    </row>
    <row r="472" spans="1:8" x14ac:dyDescent="0.2">
      <c r="A472" t="s">
        <v>466</v>
      </c>
      <c r="B472">
        <f>_xlfn.NUMBERVALUE(LEFT(A472,2))</f>
        <v>32</v>
      </c>
      <c r="C472">
        <v>38</v>
      </c>
      <c r="D472" s="22">
        <v>38</v>
      </c>
      <c r="E472" t="str">
        <f>IF(AND(D472&gt;=18,D472&lt;=25),"18-25",IF(AND(D472&gt;=26,D472&lt;=50),"26-50",IF(AND(D472&gt;=51,D472&lt;=75),"51-75",IF(D472&gt;=76,"76- +","missing bucket"))))</f>
        <v>26-50</v>
      </c>
      <c r="F472" t="s">
        <v>21</v>
      </c>
      <c r="G472" t="s">
        <v>26</v>
      </c>
      <c r="H472" t="s">
        <v>14</v>
      </c>
    </row>
    <row r="473" spans="1:8" x14ac:dyDescent="0.2">
      <c r="A473" t="s">
        <v>467</v>
      </c>
      <c r="B473">
        <f>_xlfn.NUMBERVALUE(LEFT(A473,2))</f>
        <v>32</v>
      </c>
      <c r="C473">
        <v>38</v>
      </c>
      <c r="D473" s="22">
        <v>38</v>
      </c>
      <c r="E473" t="str">
        <f>IF(AND(D473&gt;=18,D473&lt;=25),"18-25",IF(AND(D473&gt;=26,D473&lt;=50),"26-50",IF(AND(D473&gt;=51,D473&lt;=75),"51-75",IF(D473&gt;=76,"76- +","missing bucket"))))</f>
        <v>26-50</v>
      </c>
      <c r="F473" t="s">
        <v>22</v>
      </c>
      <c r="G473" t="s">
        <v>26</v>
      </c>
      <c r="H473" t="s">
        <v>13</v>
      </c>
    </row>
    <row r="474" spans="1:8" x14ac:dyDescent="0.2">
      <c r="A474" t="s">
        <v>468</v>
      </c>
      <c r="B474">
        <f>_xlfn.NUMBERVALUE(LEFT(A474,2))</f>
        <v>32</v>
      </c>
      <c r="C474">
        <v>38</v>
      </c>
      <c r="D474" s="22">
        <v>38</v>
      </c>
      <c r="E474" t="str">
        <f>IF(AND(D474&gt;=18,D474&lt;=25),"18-25",IF(AND(D474&gt;=26,D474&lt;=50),"26-50",IF(AND(D474&gt;=51,D474&lt;=75),"51-75",IF(D474&gt;=76,"76- +","missing bucket"))))</f>
        <v>26-50</v>
      </c>
      <c r="F474" t="s">
        <v>15</v>
      </c>
      <c r="G474" t="s">
        <v>26</v>
      </c>
      <c r="H474" t="s">
        <v>14</v>
      </c>
    </row>
    <row r="475" spans="1:8" x14ac:dyDescent="0.2">
      <c r="A475" t="s">
        <v>469</v>
      </c>
      <c r="B475">
        <f>_xlfn.NUMBERVALUE(LEFT(A475,2))</f>
        <v>32</v>
      </c>
      <c r="C475">
        <v>38</v>
      </c>
      <c r="D475" s="22">
        <v>38</v>
      </c>
      <c r="E475" t="str">
        <f>IF(AND(D475&gt;=18,D475&lt;=25),"18-25",IF(AND(D475&gt;=26,D475&lt;=50),"26-50",IF(AND(D475&gt;=51,D475&lt;=75),"51-75",IF(D475&gt;=76,"76- +","missing bucket"))))</f>
        <v>26-50</v>
      </c>
      <c r="F475" t="s">
        <v>15</v>
      </c>
      <c r="G475" t="s">
        <v>26</v>
      </c>
      <c r="H475" t="s">
        <v>13</v>
      </c>
    </row>
    <row r="476" spans="1:8" x14ac:dyDescent="0.2">
      <c r="A476" t="s">
        <v>470</v>
      </c>
      <c r="B476">
        <f>_xlfn.NUMBERVALUE(LEFT(A476,2))</f>
        <v>32</v>
      </c>
      <c r="C476">
        <v>38</v>
      </c>
      <c r="D476" s="22">
        <v>38</v>
      </c>
      <c r="E476" t="str">
        <f>IF(AND(D476&gt;=18,D476&lt;=25),"18-25",IF(AND(D476&gt;=26,D476&lt;=50),"26-50",IF(AND(D476&gt;=51,D476&lt;=75),"51-75",IF(D476&gt;=76,"76- +","missing bucket"))))</f>
        <v>26-50</v>
      </c>
      <c r="F476" t="s">
        <v>17</v>
      </c>
      <c r="G476" t="s">
        <v>25</v>
      </c>
      <c r="H476" t="s">
        <v>14</v>
      </c>
    </row>
    <row r="477" spans="1:8" x14ac:dyDescent="0.2">
      <c r="A477" t="s">
        <v>471</v>
      </c>
      <c r="B477">
        <f>_xlfn.NUMBERVALUE(LEFT(A477,2))</f>
        <v>32</v>
      </c>
      <c r="C477">
        <v>38</v>
      </c>
      <c r="D477" s="22">
        <v>38</v>
      </c>
      <c r="E477" t="str">
        <f>IF(AND(D477&gt;=18,D477&lt;=25),"18-25",IF(AND(D477&gt;=26,D477&lt;=50),"26-50",IF(AND(D477&gt;=51,D477&lt;=75),"51-75",IF(D477&gt;=76,"76- +","missing bucket"))))</f>
        <v>26-50</v>
      </c>
      <c r="F477" t="s">
        <v>17</v>
      </c>
      <c r="G477" t="s">
        <v>25</v>
      </c>
      <c r="H477" t="s">
        <v>14</v>
      </c>
    </row>
    <row r="478" spans="1:8" x14ac:dyDescent="0.2">
      <c r="A478" t="s">
        <v>472</v>
      </c>
      <c r="B478">
        <f>_xlfn.NUMBERVALUE(LEFT(A478,2))</f>
        <v>32</v>
      </c>
      <c r="C478">
        <v>38</v>
      </c>
      <c r="D478" s="22">
        <v>38</v>
      </c>
      <c r="E478" t="str">
        <f>IF(AND(D478&gt;=18,D478&lt;=25),"18-25",IF(AND(D478&gt;=26,D478&lt;=50),"26-50",IF(AND(D478&gt;=51,D478&lt;=75),"51-75",IF(D478&gt;=76,"76- +","missing bucket"))))</f>
        <v>26-50</v>
      </c>
      <c r="F478" t="s">
        <v>18</v>
      </c>
      <c r="G478" t="s">
        <v>25</v>
      </c>
      <c r="H478" t="s">
        <v>14</v>
      </c>
    </row>
    <row r="479" spans="1:8" x14ac:dyDescent="0.2">
      <c r="A479" t="s">
        <v>473</v>
      </c>
      <c r="B479">
        <f>_xlfn.NUMBERVALUE(LEFT(A479,2))</f>
        <v>32</v>
      </c>
      <c r="C479">
        <v>38</v>
      </c>
      <c r="D479" s="22">
        <v>38</v>
      </c>
      <c r="E479" t="str">
        <f>IF(AND(D479&gt;=18,D479&lt;=25),"18-25",IF(AND(D479&gt;=26,D479&lt;=50),"26-50",IF(AND(D479&gt;=51,D479&lt;=75),"51-75",IF(D479&gt;=76,"76- +","missing bucket"))))</f>
        <v>26-50</v>
      </c>
      <c r="F479" t="s">
        <v>17</v>
      </c>
      <c r="G479" t="s">
        <v>25</v>
      </c>
      <c r="H479" t="s">
        <v>14</v>
      </c>
    </row>
    <row r="480" spans="1:8" x14ac:dyDescent="0.2">
      <c r="A480" t="s">
        <v>474</v>
      </c>
      <c r="B480">
        <f>_xlfn.NUMBERVALUE(LEFT(A480,2))</f>
        <v>32</v>
      </c>
      <c r="C480">
        <v>38</v>
      </c>
      <c r="D480" s="22">
        <v>38</v>
      </c>
      <c r="E480" t="str">
        <f>IF(AND(D480&gt;=18,D480&lt;=25),"18-25",IF(AND(D480&gt;=26,D480&lt;=50),"26-50",IF(AND(D480&gt;=51,D480&lt;=75),"51-75",IF(D480&gt;=76,"76- +","missing bucket"))))</f>
        <v>26-50</v>
      </c>
      <c r="F480" t="s">
        <v>18</v>
      </c>
      <c r="G480" t="s">
        <v>25</v>
      </c>
      <c r="H480" t="s">
        <v>14</v>
      </c>
    </row>
    <row r="481" spans="1:8" x14ac:dyDescent="0.2">
      <c r="A481" t="s">
        <v>782</v>
      </c>
      <c r="B481">
        <f>_xlfn.NUMBERVALUE(LEFT(A481,2))</f>
        <v>41</v>
      </c>
      <c r="C481">
        <v>38</v>
      </c>
      <c r="D481" s="22">
        <v>38</v>
      </c>
      <c r="E481" t="str">
        <f>IF(AND(D481&gt;=18,D481&lt;=25),"18-25",IF(AND(D481&gt;=26,D481&lt;=50),"26-50",IF(AND(D481&gt;=51,D481&lt;=75),"51-75",IF(D481&gt;=76,"76- +","missing bucket"))))</f>
        <v>26-50</v>
      </c>
      <c r="F481" t="s">
        <v>18</v>
      </c>
      <c r="G481" t="s">
        <v>25</v>
      </c>
      <c r="H481" t="s">
        <v>14</v>
      </c>
    </row>
    <row r="482" spans="1:8" x14ac:dyDescent="0.2">
      <c r="A482" t="s">
        <v>783</v>
      </c>
      <c r="B482">
        <f>_xlfn.NUMBERVALUE(LEFT(A482,2))</f>
        <v>41</v>
      </c>
      <c r="C482">
        <v>38</v>
      </c>
      <c r="D482" s="22">
        <v>38</v>
      </c>
      <c r="E482" t="str">
        <f>IF(AND(D482&gt;=18,D482&lt;=25),"18-25",IF(AND(D482&gt;=26,D482&lt;=50),"26-50",IF(AND(D482&gt;=51,D482&lt;=75),"51-75",IF(D482&gt;=76,"76- +","missing bucket"))))</f>
        <v>26-50</v>
      </c>
      <c r="F482" t="s">
        <v>17</v>
      </c>
      <c r="G482" t="s">
        <v>25</v>
      </c>
      <c r="H482" t="s">
        <v>13</v>
      </c>
    </row>
    <row r="483" spans="1:8" x14ac:dyDescent="0.2">
      <c r="A483" t="s">
        <v>784</v>
      </c>
      <c r="B483">
        <f>_xlfn.NUMBERVALUE(LEFT(A483,2))</f>
        <v>41</v>
      </c>
      <c r="C483">
        <v>38</v>
      </c>
      <c r="D483" s="22">
        <v>38</v>
      </c>
      <c r="E483" t="str">
        <f>IF(AND(D483&gt;=18,D483&lt;=25),"18-25",IF(AND(D483&gt;=26,D483&lt;=50),"26-50",IF(AND(D483&gt;=51,D483&lt;=75),"51-75",IF(D483&gt;=76,"76- +","missing bucket"))))</f>
        <v>26-50</v>
      </c>
      <c r="F483" t="s">
        <v>18</v>
      </c>
      <c r="G483" t="s">
        <v>25</v>
      </c>
      <c r="H483" t="s">
        <v>14</v>
      </c>
    </row>
    <row r="484" spans="1:8" x14ac:dyDescent="0.2">
      <c r="A484" t="s">
        <v>785</v>
      </c>
      <c r="B484">
        <f>_xlfn.NUMBERVALUE(LEFT(A484,2))</f>
        <v>41</v>
      </c>
      <c r="C484">
        <v>38</v>
      </c>
      <c r="D484" s="22">
        <v>38</v>
      </c>
      <c r="E484" t="str">
        <f>IF(AND(D484&gt;=18,D484&lt;=25),"18-25",IF(AND(D484&gt;=26,D484&lt;=50),"26-50",IF(AND(D484&gt;=51,D484&lt;=75),"51-75",IF(D484&gt;=76,"76- +","missing bucket"))))</f>
        <v>26-50</v>
      </c>
      <c r="F484" t="s">
        <v>15</v>
      </c>
      <c r="G484" t="s">
        <v>26</v>
      </c>
      <c r="H484" t="s">
        <v>13</v>
      </c>
    </row>
    <row r="485" spans="1:8" x14ac:dyDescent="0.2">
      <c r="A485" t="s">
        <v>786</v>
      </c>
      <c r="B485">
        <f>_xlfn.NUMBERVALUE(LEFT(A485,2))</f>
        <v>41</v>
      </c>
      <c r="C485">
        <v>38</v>
      </c>
      <c r="D485" s="22">
        <v>38</v>
      </c>
      <c r="E485" t="str">
        <f>IF(AND(D485&gt;=18,D485&lt;=25),"18-25",IF(AND(D485&gt;=26,D485&lt;=50),"26-50",IF(AND(D485&gt;=51,D485&lt;=75),"51-75",IF(D485&gt;=76,"76- +","missing bucket"))))</f>
        <v>26-50</v>
      </c>
      <c r="F485" t="s">
        <v>23</v>
      </c>
      <c r="G485" t="s">
        <v>26</v>
      </c>
      <c r="H485" t="s">
        <v>13</v>
      </c>
    </row>
    <row r="486" spans="1:8" x14ac:dyDescent="0.2">
      <c r="A486" t="s">
        <v>787</v>
      </c>
      <c r="B486">
        <f>_xlfn.NUMBERVALUE(LEFT(A486,2))</f>
        <v>41</v>
      </c>
      <c r="C486">
        <v>38</v>
      </c>
      <c r="D486" s="22">
        <v>38</v>
      </c>
      <c r="E486" t="str">
        <f>IF(AND(D486&gt;=18,D486&lt;=25),"18-25",IF(AND(D486&gt;=26,D486&lt;=50),"26-50",IF(AND(D486&gt;=51,D486&lt;=75),"51-75",IF(D486&gt;=76,"76- +","missing bucket"))))</f>
        <v>26-50</v>
      </c>
      <c r="F486" t="s">
        <v>15</v>
      </c>
      <c r="G486" t="s">
        <v>26</v>
      </c>
      <c r="H486" t="s">
        <v>14</v>
      </c>
    </row>
    <row r="487" spans="1:8" x14ac:dyDescent="0.2">
      <c r="A487" t="s">
        <v>788</v>
      </c>
      <c r="B487">
        <f>_xlfn.NUMBERVALUE(LEFT(A487,2))</f>
        <v>41</v>
      </c>
      <c r="C487">
        <v>38</v>
      </c>
      <c r="D487" s="22">
        <v>38</v>
      </c>
      <c r="E487" t="str">
        <f>IF(AND(D487&gt;=18,D487&lt;=25),"18-25",IF(AND(D487&gt;=26,D487&lt;=50),"26-50",IF(AND(D487&gt;=51,D487&lt;=75),"51-75",IF(D487&gt;=76,"76- +","missing bucket"))))</f>
        <v>26-50</v>
      </c>
      <c r="F487" t="s">
        <v>20</v>
      </c>
      <c r="G487" t="s">
        <v>25</v>
      </c>
      <c r="H487" t="s">
        <v>13</v>
      </c>
    </row>
    <row r="488" spans="1:8" x14ac:dyDescent="0.2">
      <c r="A488" t="s">
        <v>789</v>
      </c>
      <c r="B488">
        <f>_xlfn.NUMBERVALUE(LEFT(A488,2))</f>
        <v>41</v>
      </c>
      <c r="C488">
        <v>38</v>
      </c>
      <c r="D488" s="22">
        <v>38</v>
      </c>
      <c r="E488" t="str">
        <f>IF(AND(D488&gt;=18,D488&lt;=25),"18-25",IF(AND(D488&gt;=26,D488&lt;=50),"26-50",IF(AND(D488&gt;=51,D488&lt;=75),"51-75",IF(D488&gt;=76,"76- +","missing bucket"))))</f>
        <v>26-50</v>
      </c>
      <c r="F488" t="s">
        <v>18</v>
      </c>
      <c r="G488" t="s">
        <v>25</v>
      </c>
      <c r="H488" t="s">
        <v>13</v>
      </c>
    </row>
    <row r="489" spans="1:8" x14ac:dyDescent="0.2">
      <c r="A489" t="s">
        <v>790</v>
      </c>
      <c r="B489">
        <f>_xlfn.NUMBERVALUE(LEFT(A489,2))</f>
        <v>41</v>
      </c>
      <c r="C489">
        <v>38</v>
      </c>
      <c r="D489" s="22">
        <v>38</v>
      </c>
      <c r="E489" t="str">
        <f>IF(AND(D489&gt;=18,D489&lt;=25),"18-25",IF(AND(D489&gt;=26,D489&lt;=50),"26-50",IF(AND(D489&gt;=51,D489&lt;=75),"51-75",IF(D489&gt;=76,"76- +","missing bucket"))))</f>
        <v>26-50</v>
      </c>
      <c r="F489" t="s">
        <v>17</v>
      </c>
      <c r="G489" t="s">
        <v>25</v>
      </c>
      <c r="H489" t="s">
        <v>14</v>
      </c>
    </row>
    <row r="490" spans="1:8" x14ac:dyDescent="0.2">
      <c r="A490" t="s">
        <v>791</v>
      </c>
      <c r="B490">
        <f>_xlfn.NUMBERVALUE(LEFT(A490,2))</f>
        <v>41</v>
      </c>
      <c r="C490">
        <v>38</v>
      </c>
      <c r="D490" s="22">
        <v>38</v>
      </c>
      <c r="E490" t="str">
        <f>IF(AND(D490&gt;=18,D490&lt;=25),"18-25",IF(AND(D490&gt;=26,D490&lt;=50),"26-50",IF(AND(D490&gt;=51,D490&lt;=75),"51-75",IF(D490&gt;=76,"76- +","missing bucket"))))</f>
        <v>26-50</v>
      </c>
      <c r="F490" t="s">
        <v>17</v>
      </c>
      <c r="G490" t="s">
        <v>25</v>
      </c>
      <c r="H490" t="s">
        <v>13</v>
      </c>
    </row>
    <row r="491" spans="1:8" x14ac:dyDescent="0.2">
      <c r="A491" t="s">
        <v>792</v>
      </c>
      <c r="B491">
        <f>_xlfn.NUMBERVALUE(LEFT(A491,2))</f>
        <v>41</v>
      </c>
      <c r="C491">
        <v>38</v>
      </c>
      <c r="D491" s="22">
        <v>38</v>
      </c>
      <c r="E491" t="str">
        <f>IF(AND(D491&gt;=18,D491&lt;=25),"18-25",IF(AND(D491&gt;=26,D491&lt;=50),"26-50",IF(AND(D491&gt;=51,D491&lt;=75),"51-75",IF(D491&gt;=76,"76- +","missing bucket"))))</f>
        <v>26-50</v>
      </c>
      <c r="F491" t="s">
        <v>18</v>
      </c>
      <c r="G491" t="s">
        <v>25</v>
      </c>
      <c r="H491" t="s">
        <v>14</v>
      </c>
    </row>
    <row r="492" spans="1:8" x14ac:dyDescent="0.2">
      <c r="A492" t="s">
        <v>793</v>
      </c>
      <c r="B492">
        <f>_xlfn.NUMBERVALUE(LEFT(A492,2))</f>
        <v>41</v>
      </c>
      <c r="C492">
        <v>38</v>
      </c>
      <c r="D492" s="22">
        <v>38</v>
      </c>
      <c r="E492" t="str">
        <f>IF(AND(D492&gt;=18,D492&lt;=25),"18-25",IF(AND(D492&gt;=26,D492&lt;=50),"26-50",IF(AND(D492&gt;=51,D492&lt;=75),"51-75",IF(D492&gt;=76,"76- +","missing bucket"))))</f>
        <v>26-50</v>
      </c>
      <c r="F492" t="s">
        <v>17</v>
      </c>
      <c r="G492" t="s">
        <v>25</v>
      </c>
      <c r="H492" t="s">
        <v>14</v>
      </c>
    </row>
    <row r="493" spans="1:8" x14ac:dyDescent="0.2">
      <c r="A493" t="s">
        <v>794</v>
      </c>
      <c r="B493">
        <f>_xlfn.NUMBERVALUE(LEFT(A493,2))</f>
        <v>41</v>
      </c>
      <c r="C493">
        <v>38</v>
      </c>
      <c r="D493" s="22">
        <v>38</v>
      </c>
      <c r="E493" t="str">
        <f>IF(AND(D493&gt;=18,D493&lt;=25),"18-25",IF(AND(D493&gt;=26,D493&lt;=50),"26-50",IF(AND(D493&gt;=51,D493&lt;=75),"51-75",IF(D493&gt;=76,"76- +","missing bucket"))))</f>
        <v>26-50</v>
      </c>
      <c r="F493" t="s">
        <v>17</v>
      </c>
      <c r="G493" t="s">
        <v>25</v>
      </c>
      <c r="H493" t="s">
        <v>14</v>
      </c>
    </row>
    <row r="494" spans="1:8" x14ac:dyDescent="0.2">
      <c r="A494" t="s">
        <v>795</v>
      </c>
      <c r="B494">
        <f>_xlfn.NUMBERVALUE(LEFT(A494,2))</f>
        <v>41</v>
      </c>
      <c r="C494">
        <v>38</v>
      </c>
      <c r="D494" s="22">
        <v>38</v>
      </c>
      <c r="E494" t="str">
        <f>IF(AND(D494&gt;=18,D494&lt;=25),"18-25",IF(AND(D494&gt;=26,D494&lt;=50),"26-50",IF(AND(D494&gt;=51,D494&lt;=75),"51-75",IF(D494&gt;=76,"76- +","missing bucket"))))</f>
        <v>26-50</v>
      </c>
      <c r="F494" t="s">
        <v>17</v>
      </c>
      <c r="G494" t="s">
        <v>25</v>
      </c>
      <c r="H494" t="s">
        <v>14</v>
      </c>
    </row>
    <row r="495" spans="1:8" x14ac:dyDescent="0.2">
      <c r="A495" t="s">
        <v>134</v>
      </c>
      <c r="B495">
        <f>_xlfn.NUMBERVALUE(LEFT(A495,2))</f>
        <v>14</v>
      </c>
      <c r="C495">
        <v>38.717799999999997</v>
      </c>
      <c r="D495" s="22">
        <v>39</v>
      </c>
      <c r="E495" t="str">
        <f>IF(AND(D495&gt;=18,D495&lt;=25),"18-25",IF(AND(D495&gt;=26,D495&lt;=50),"26-50",IF(AND(D495&gt;=51,D495&lt;=75),"51-75",IF(D495&gt;=76,"76- +","missing bucket"))))</f>
        <v>26-50</v>
      </c>
      <c r="F495" t="s">
        <v>23</v>
      </c>
      <c r="G495" t="s">
        <v>23</v>
      </c>
      <c r="H495" t="s">
        <v>13</v>
      </c>
    </row>
    <row r="496" spans="1:8" x14ac:dyDescent="0.2">
      <c r="A496" t="s">
        <v>135</v>
      </c>
      <c r="B496">
        <f>_xlfn.NUMBERVALUE(LEFT(A496,2))</f>
        <v>14</v>
      </c>
      <c r="C496">
        <v>38.961599999999997</v>
      </c>
      <c r="D496" s="22">
        <v>39</v>
      </c>
      <c r="E496" t="str">
        <f>IF(AND(D496&gt;=18,D496&lt;=25),"18-25",IF(AND(D496&gt;=26,D496&lt;=50),"26-50",IF(AND(D496&gt;=51,D496&lt;=75),"51-75",IF(D496&gt;=76,"76- +","missing bucket"))))</f>
        <v>26-50</v>
      </c>
      <c r="F496" t="s">
        <v>23</v>
      </c>
      <c r="G496" t="s">
        <v>23</v>
      </c>
      <c r="H496" t="s">
        <v>13</v>
      </c>
    </row>
    <row r="497" spans="1:8" x14ac:dyDescent="0.2">
      <c r="A497" t="s">
        <v>136</v>
      </c>
      <c r="B497">
        <f>_xlfn.NUMBERVALUE(LEFT(A497,2))</f>
        <v>14</v>
      </c>
      <c r="C497">
        <v>39</v>
      </c>
      <c r="D497" s="22">
        <v>39</v>
      </c>
      <c r="E497" t="str">
        <f>IF(AND(D497&gt;=18,D497&lt;=25),"18-25",IF(AND(D497&gt;=26,D497&lt;=50),"26-50",IF(AND(D497&gt;=51,D497&lt;=75),"51-75",IF(D497&gt;=76,"76- +","missing bucket"))))</f>
        <v>26-50</v>
      </c>
      <c r="F497" t="s">
        <v>17</v>
      </c>
      <c r="G497" t="s">
        <v>23</v>
      </c>
      <c r="H497" t="s">
        <v>13</v>
      </c>
    </row>
    <row r="498" spans="1:8" x14ac:dyDescent="0.2">
      <c r="A498" t="s">
        <v>137</v>
      </c>
      <c r="B498">
        <f>_xlfn.NUMBERVALUE(LEFT(A498,2))</f>
        <v>14</v>
      </c>
      <c r="C498">
        <v>39</v>
      </c>
      <c r="D498" s="22">
        <v>39</v>
      </c>
      <c r="E498" t="str">
        <f>IF(AND(D498&gt;=18,D498&lt;=25),"18-25",IF(AND(D498&gt;=26,D498&lt;=50),"26-50",IF(AND(D498&gt;=51,D498&lt;=75),"51-75",IF(D498&gt;=76,"76- +","missing bucket"))))</f>
        <v>26-50</v>
      </c>
      <c r="F498" t="s">
        <v>17</v>
      </c>
      <c r="G498" t="s">
        <v>25</v>
      </c>
      <c r="H498" t="s">
        <v>13</v>
      </c>
    </row>
    <row r="499" spans="1:8" x14ac:dyDescent="0.2">
      <c r="A499" t="s">
        <v>138</v>
      </c>
      <c r="B499">
        <f>_xlfn.NUMBERVALUE(LEFT(A499,2))</f>
        <v>14</v>
      </c>
      <c r="C499">
        <v>39</v>
      </c>
      <c r="D499" s="22">
        <v>39</v>
      </c>
      <c r="E499" t="str">
        <f>IF(AND(D499&gt;=18,D499&lt;=25),"18-25",IF(AND(D499&gt;=26,D499&lt;=50),"26-50",IF(AND(D499&gt;=51,D499&lt;=75),"51-75",IF(D499&gt;=76,"76- +","missing bucket"))))</f>
        <v>26-50</v>
      </c>
      <c r="F499" t="s">
        <v>17</v>
      </c>
      <c r="G499" t="s">
        <v>23</v>
      </c>
      <c r="H499" t="s">
        <v>13</v>
      </c>
    </row>
    <row r="500" spans="1:8" x14ac:dyDescent="0.2">
      <c r="A500" t="s">
        <v>139</v>
      </c>
      <c r="B500">
        <f>_xlfn.NUMBERVALUE(LEFT(A500,2))</f>
        <v>14</v>
      </c>
      <c r="C500">
        <v>39</v>
      </c>
      <c r="D500" s="22">
        <v>39</v>
      </c>
      <c r="E500" t="str">
        <f>IF(AND(D500&gt;=18,D500&lt;=25),"18-25",IF(AND(D500&gt;=26,D500&lt;=50),"26-50",IF(AND(D500&gt;=51,D500&lt;=75),"51-75",IF(D500&gt;=76,"76- +","missing bucket"))))</f>
        <v>26-50</v>
      </c>
      <c r="F500" t="s">
        <v>18</v>
      </c>
      <c r="G500" t="s">
        <v>23</v>
      </c>
      <c r="H500" t="s">
        <v>14</v>
      </c>
    </row>
    <row r="501" spans="1:8" x14ac:dyDescent="0.2">
      <c r="A501" t="s">
        <v>238</v>
      </c>
      <c r="B501">
        <f>_xlfn.NUMBERVALUE(LEFT(A501,2))</f>
        <v>27</v>
      </c>
      <c r="C501">
        <v>39</v>
      </c>
      <c r="D501" s="22">
        <v>39</v>
      </c>
      <c r="E501" t="str">
        <f>IF(AND(D501&gt;=18,D501&lt;=25),"18-25",IF(AND(D501&gt;=26,D501&lt;=50),"26-50",IF(AND(D501&gt;=51,D501&lt;=75),"51-75",IF(D501&gt;=76,"76- +","missing bucket"))))</f>
        <v>26-50</v>
      </c>
      <c r="F501" t="s">
        <v>17</v>
      </c>
      <c r="G501" t="s">
        <v>25</v>
      </c>
      <c r="H501" t="s">
        <v>14</v>
      </c>
    </row>
    <row r="502" spans="1:8" x14ac:dyDescent="0.2">
      <c r="A502" t="s">
        <v>239</v>
      </c>
      <c r="B502">
        <f>_xlfn.NUMBERVALUE(LEFT(A502,2))</f>
        <v>27</v>
      </c>
      <c r="C502">
        <v>39</v>
      </c>
      <c r="D502" s="22">
        <v>39</v>
      </c>
      <c r="E502" t="str">
        <f>IF(AND(D502&gt;=18,D502&lt;=25),"18-25",IF(AND(D502&gt;=26,D502&lt;=50),"26-50",IF(AND(D502&gt;=51,D502&lt;=75),"51-75",IF(D502&gt;=76,"76- +","missing bucket"))))</f>
        <v>26-50</v>
      </c>
      <c r="F502" t="s">
        <v>17</v>
      </c>
      <c r="G502" t="s">
        <v>25</v>
      </c>
      <c r="H502" t="s">
        <v>14</v>
      </c>
    </row>
    <row r="503" spans="1:8" x14ac:dyDescent="0.2">
      <c r="A503" t="s">
        <v>475</v>
      </c>
      <c r="B503">
        <f>_xlfn.NUMBERVALUE(LEFT(A503,2))</f>
        <v>32</v>
      </c>
      <c r="C503">
        <v>39</v>
      </c>
      <c r="D503" s="22">
        <v>39</v>
      </c>
      <c r="E503" t="str">
        <f>IF(AND(D503&gt;=18,D503&lt;=25),"18-25",IF(AND(D503&gt;=26,D503&lt;=50),"26-50",IF(AND(D503&gt;=51,D503&lt;=75),"51-75",IF(D503&gt;=76,"76- +","missing bucket"))))</f>
        <v>26-50</v>
      </c>
      <c r="F503" t="s">
        <v>23</v>
      </c>
      <c r="G503" t="s">
        <v>26</v>
      </c>
      <c r="H503" t="s">
        <v>13</v>
      </c>
    </row>
    <row r="504" spans="1:8" x14ac:dyDescent="0.2">
      <c r="A504" t="s">
        <v>476</v>
      </c>
      <c r="B504">
        <f>_xlfn.NUMBERVALUE(LEFT(A504,2))</f>
        <v>32</v>
      </c>
      <c r="C504">
        <v>39</v>
      </c>
      <c r="D504" s="22">
        <v>39</v>
      </c>
      <c r="E504" t="str">
        <f>IF(AND(D504&gt;=18,D504&lt;=25),"18-25",IF(AND(D504&gt;=26,D504&lt;=50),"26-50",IF(AND(D504&gt;=51,D504&lt;=75),"51-75",IF(D504&gt;=76,"76- +","missing bucket"))))</f>
        <v>26-50</v>
      </c>
      <c r="F504" t="s">
        <v>18</v>
      </c>
      <c r="G504" t="s">
        <v>25</v>
      </c>
      <c r="H504" t="s">
        <v>13</v>
      </c>
    </row>
    <row r="505" spans="1:8" x14ac:dyDescent="0.2">
      <c r="A505" t="s">
        <v>477</v>
      </c>
      <c r="B505">
        <f>_xlfn.NUMBERVALUE(LEFT(A505,2))</f>
        <v>32</v>
      </c>
      <c r="C505">
        <v>39</v>
      </c>
      <c r="D505" s="22">
        <v>39</v>
      </c>
      <c r="E505" t="str">
        <f>IF(AND(D505&gt;=18,D505&lt;=25),"18-25",IF(AND(D505&gt;=26,D505&lt;=50),"26-50",IF(AND(D505&gt;=51,D505&lt;=75),"51-75",IF(D505&gt;=76,"76- +","missing bucket"))))</f>
        <v>26-50</v>
      </c>
      <c r="F505" t="s">
        <v>17</v>
      </c>
      <c r="G505" t="s">
        <v>25</v>
      </c>
      <c r="H505" t="s">
        <v>14</v>
      </c>
    </row>
    <row r="506" spans="1:8" x14ac:dyDescent="0.2">
      <c r="A506" t="s">
        <v>478</v>
      </c>
      <c r="B506">
        <f>_xlfn.NUMBERVALUE(LEFT(A506,2))</f>
        <v>32</v>
      </c>
      <c r="C506">
        <v>39</v>
      </c>
      <c r="D506" s="22">
        <v>39</v>
      </c>
      <c r="E506" t="str">
        <f>IF(AND(D506&gt;=18,D506&lt;=25),"18-25",IF(AND(D506&gt;=26,D506&lt;=50),"26-50",IF(AND(D506&gt;=51,D506&lt;=75),"51-75",IF(D506&gt;=76,"76- +","missing bucket"))))</f>
        <v>26-50</v>
      </c>
      <c r="F506" t="s">
        <v>17</v>
      </c>
      <c r="G506" t="s">
        <v>25</v>
      </c>
      <c r="H506" t="s">
        <v>13</v>
      </c>
    </row>
    <row r="507" spans="1:8" x14ac:dyDescent="0.2">
      <c r="A507" t="s">
        <v>479</v>
      </c>
      <c r="B507">
        <f>_xlfn.NUMBERVALUE(LEFT(A507,2))</f>
        <v>32</v>
      </c>
      <c r="C507">
        <v>39</v>
      </c>
      <c r="D507" s="22">
        <v>39</v>
      </c>
      <c r="E507" t="str">
        <f>IF(AND(D507&gt;=18,D507&lt;=25),"18-25",IF(AND(D507&gt;=26,D507&lt;=50),"26-50",IF(AND(D507&gt;=51,D507&lt;=75),"51-75",IF(D507&gt;=76,"76- +","missing bucket"))))</f>
        <v>26-50</v>
      </c>
      <c r="F507" t="s">
        <v>17</v>
      </c>
      <c r="G507" t="s">
        <v>25</v>
      </c>
      <c r="H507" t="s">
        <v>13</v>
      </c>
    </row>
    <row r="508" spans="1:8" x14ac:dyDescent="0.2">
      <c r="A508" t="s">
        <v>796</v>
      </c>
      <c r="B508">
        <f>_xlfn.NUMBERVALUE(LEFT(A508,2))</f>
        <v>41</v>
      </c>
      <c r="C508">
        <v>39</v>
      </c>
      <c r="D508" s="22">
        <v>39</v>
      </c>
      <c r="E508" t="str">
        <f>IF(AND(D508&gt;=18,D508&lt;=25),"18-25",IF(AND(D508&gt;=26,D508&lt;=50),"26-50",IF(AND(D508&gt;=51,D508&lt;=75),"51-75",IF(D508&gt;=76,"76- +","missing bucket"))))</f>
        <v>26-50</v>
      </c>
      <c r="F508" t="s">
        <v>18</v>
      </c>
      <c r="G508" t="s">
        <v>25</v>
      </c>
      <c r="H508" t="s">
        <v>13</v>
      </c>
    </row>
    <row r="509" spans="1:8" x14ac:dyDescent="0.2">
      <c r="A509" t="s">
        <v>797</v>
      </c>
      <c r="B509">
        <f>_xlfn.NUMBERVALUE(LEFT(A509,2))</f>
        <v>41</v>
      </c>
      <c r="C509">
        <v>39</v>
      </c>
      <c r="D509" s="22">
        <v>39</v>
      </c>
      <c r="E509" t="str">
        <f>IF(AND(D509&gt;=18,D509&lt;=25),"18-25",IF(AND(D509&gt;=26,D509&lt;=50),"26-50",IF(AND(D509&gt;=51,D509&lt;=75),"51-75",IF(D509&gt;=76,"76- +","missing bucket"))))</f>
        <v>26-50</v>
      </c>
      <c r="F509" t="s">
        <v>22</v>
      </c>
      <c r="G509" t="s">
        <v>26</v>
      </c>
      <c r="H509" t="s">
        <v>14</v>
      </c>
    </row>
    <row r="510" spans="1:8" x14ac:dyDescent="0.2">
      <c r="A510" t="s">
        <v>798</v>
      </c>
      <c r="B510">
        <f>_xlfn.NUMBERVALUE(LEFT(A510,2))</f>
        <v>41</v>
      </c>
      <c r="C510">
        <v>39</v>
      </c>
      <c r="D510" s="22">
        <v>39</v>
      </c>
      <c r="E510" t="str">
        <f>IF(AND(D510&gt;=18,D510&lt;=25),"18-25",IF(AND(D510&gt;=26,D510&lt;=50),"26-50",IF(AND(D510&gt;=51,D510&lt;=75),"51-75",IF(D510&gt;=76,"76- +","missing bucket"))))</f>
        <v>26-50</v>
      </c>
      <c r="F510" t="s">
        <v>17</v>
      </c>
      <c r="G510" t="s">
        <v>25</v>
      </c>
      <c r="H510" t="s">
        <v>13</v>
      </c>
    </row>
    <row r="511" spans="1:8" x14ac:dyDescent="0.2">
      <c r="A511" t="s">
        <v>799</v>
      </c>
      <c r="B511">
        <f>_xlfn.NUMBERVALUE(LEFT(A511,2))</f>
        <v>41</v>
      </c>
      <c r="C511">
        <v>39</v>
      </c>
      <c r="D511" s="22">
        <v>39</v>
      </c>
      <c r="E511" t="str">
        <f>IF(AND(D511&gt;=18,D511&lt;=25),"18-25",IF(AND(D511&gt;=26,D511&lt;=50),"26-50",IF(AND(D511&gt;=51,D511&lt;=75),"51-75",IF(D511&gt;=76,"76- +","missing bucket"))))</f>
        <v>26-50</v>
      </c>
      <c r="F511" t="s">
        <v>17</v>
      </c>
      <c r="G511" t="s">
        <v>25</v>
      </c>
      <c r="H511" t="s">
        <v>14</v>
      </c>
    </row>
    <row r="512" spans="1:8" x14ac:dyDescent="0.2">
      <c r="A512" t="s">
        <v>800</v>
      </c>
      <c r="B512">
        <f>_xlfn.NUMBERVALUE(LEFT(A512,2))</f>
        <v>41</v>
      </c>
      <c r="C512">
        <v>39</v>
      </c>
      <c r="D512" s="22">
        <v>39</v>
      </c>
      <c r="E512" t="str">
        <f>IF(AND(D512&gt;=18,D512&lt;=25),"18-25",IF(AND(D512&gt;=26,D512&lt;=50),"26-50",IF(AND(D512&gt;=51,D512&lt;=75),"51-75",IF(D512&gt;=76,"76- +","missing bucket"))))</f>
        <v>26-50</v>
      </c>
      <c r="F512" t="s">
        <v>18</v>
      </c>
      <c r="G512" t="s">
        <v>25</v>
      </c>
      <c r="H512" t="s">
        <v>14</v>
      </c>
    </row>
    <row r="513" spans="1:8" x14ac:dyDescent="0.2">
      <c r="A513" t="s">
        <v>801</v>
      </c>
      <c r="B513">
        <f>_xlfn.NUMBERVALUE(LEFT(A513,2))</f>
        <v>41</v>
      </c>
      <c r="C513">
        <v>39</v>
      </c>
      <c r="D513" s="22">
        <v>39</v>
      </c>
      <c r="E513" t="str">
        <f>IF(AND(D513&gt;=18,D513&lt;=25),"18-25",IF(AND(D513&gt;=26,D513&lt;=50),"26-50",IF(AND(D513&gt;=51,D513&lt;=75),"51-75",IF(D513&gt;=76,"76- +","missing bucket"))))</f>
        <v>26-50</v>
      </c>
      <c r="F513" t="s">
        <v>19</v>
      </c>
      <c r="G513" t="s">
        <v>26</v>
      </c>
      <c r="H513" t="s">
        <v>13</v>
      </c>
    </row>
    <row r="514" spans="1:8" x14ac:dyDescent="0.2">
      <c r="A514" t="s">
        <v>802</v>
      </c>
      <c r="B514">
        <f>_xlfn.NUMBERVALUE(LEFT(A514,2))</f>
        <v>41</v>
      </c>
      <c r="C514">
        <v>39</v>
      </c>
      <c r="D514" s="22">
        <v>39</v>
      </c>
      <c r="E514" t="str">
        <f>IF(AND(D514&gt;=18,D514&lt;=25),"18-25",IF(AND(D514&gt;=26,D514&lt;=50),"26-50",IF(AND(D514&gt;=51,D514&lt;=75),"51-75",IF(D514&gt;=76,"76- +","missing bucket"))))</f>
        <v>26-50</v>
      </c>
      <c r="F514" t="s">
        <v>18</v>
      </c>
      <c r="G514" t="s">
        <v>25</v>
      </c>
      <c r="H514" t="s">
        <v>14</v>
      </c>
    </row>
    <row r="515" spans="1:8" x14ac:dyDescent="0.2">
      <c r="A515" t="s">
        <v>803</v>
      </c>
      <c r="B515">
        <f>_xlfn.NUMBERVALUE(LEFT(A515,2))</f>
        <v>41</v>
      </c>
      <c r="C515">
        <v>39</v>
      </c>
      <c r="D515" s="22">
        <v>39</v>
      </c>
      <c r="E515" t="str">
        <f>IF(AND(D515&gt;=18,D515&lt;=25),"18-25",IF(AND(D515&gt;=26,D515&lt;=50),"26-50",IF(AND(D515&gt;=51,D515&lt;=75),"51-75",IF(D515&gt;=76,"76- +","missing bucket"))))</f>
        <v>26-50</v>
      </c>
      <c r="F515" t="s">
        <v>17</v>
      </c>
      <c r="G515" t="s">
        <v>25</v>
      </c>
      <c r="H515" t="s">
        <v>13</v>
      </c>
    </row>
    <row r="516" spans="1:8" x14ac:dyDescent="0.2">
      <c r="A516" t="s">
        <v>804</v>
      </c>
      <c r="B516">
        <f>_xlfn.NUMBERVALUE(LEFT(A516,2))</f>
        <v>41</v>
      </c>
      <c r="C516">
        <v>39</v>
      </c>
      <c r="D516" s="22">
        <v>39</v>
      </c>
      <c r="E516" t="str">
        <f>IF(AND(D516&gt;=18,D516&lt;=25),"18-25",IF(AND(D516&gt;=26,D516&lt;=50),"26-50",IF(AND(D516&gt;=51,D516&lt;=75),"51-75",IF(D516&gt;=76,"76- +","missing bucket"))))</f>
        <v>26-50</v>
      </c>
      <c r="F516" t="s">
        <v>23</v>
      </c>
      <c r="G516" t="s">
        <v>26</v>
      </c>
      <c r="H516" t="s">
        <v>14</v>
      </c>
    </row>
    <row r="517" spans="1:8" x14ac:dyDescent="0.2">
      <c r="A517" t="s">
        <v>805</v>
      </c>
      <c r="B517">
        <f>_xlfn.NUMBERVALUE(LEFT(A517,2))</f>
        <v>41</v>
      </c>
      <c r="C517">
        <v>39</v>
      </c>
      <c r="D517" s="22">
        <v>39</v>
      </c>
      <c r="E517" t="str">
        <f>IF(AND(D517&gt;=18,D517&lt;=25),"18-25",IF(AND(D517&gt;=26,D517&lt;=50),"26-50",IF(AND(D517&gt;=51,D517&lt;=75),"51-75",IF(D517&gt;=76,"76- +","missing bucket"))))</f>
        <v>26-50</v>
      </c>
      <c r="F517" t="s">
        <v>15</v>
      </c>
      <c r="G517" t="s">
        <v>26</v>
      </c>
      <c r="H517" t="s">
        <v>13</v>
      </c>
    </row>
    <row r="518" spans="1:8" x14ac:dyDescent="0.2">
      <c r="A518" t="s">
        <v>806</v>
      </c>
      <c r="B518">
        <f>_xlfn.NUMBERVALUE(LEFT(A518,2))</f>
        <v>41</v>
      </c>
      <c r="C518">
        <v>39</v>
      </c>
      <c r="D518" s="22">
        <v>39</v>
      </c>
      <c r="E518" t="str">
        <f>IF(AND(D518&gt;=18,D518&lt;=25),"18-25",IF(AND(D518&gt;=26,D518&lt;=50),"26-50",IF(AND(D518&gt;=51,D518&lt;=75),"51-75",IF(D518&gt;=76,"76- +","missing bucket"))))</f>
        <v>26-50</v>
      </c>
      <c r="F518" t="s">
        <v>17</v>
      </c>
      <c r="G518" t="s">
        <v>25</v>
      </c>
      <c r="H518" t="s">
        <v>13</v>
      </c>
    </row>
    <row r="519" spans="1:8" x14ac:dyDescent="0.2">
      <c r="A519" t="s">
        <v>807</v>
      </c>
      <c r="B519">
        <f>_xlfn.NUMBERVALUE(LEFT(A519,2))</f>
        <v>41</v>
      </c>
      <c r="C519">
        <v>39</v>
      </c>
      <c r="D519" s="22">
        <v>39</v>
      </c>
      <c r="E519" t="str">
        <f>IF(AND(D519&gt;=18,D519&lt;=25),"18-25",IF(AND(D519&gt;=26,D519&lt;=50),"26-50",IF(AND(D519&gt;=51,D519&lt;=75),"51-75",IF(D519&gt;=76,"76- +","missing bucket"))))</f>
        <v>26-50</v>
      </c>
      <c r="F519" t="s">
        <v>18</v>
      </c>
      <c r="G519" t="s">
        <v>25</v>
      </c>
      <c r="H519" t="s">
        <v>14</v>
      </c>
    </row>
    <row r="520" spans="1:8" x14ac:dyDescent="0.2">
      <c r="A520" t="s">
        <v>808</v>
      </c>
      <c r="B520">
        <f>_xlfn.NUMBERVALUE(LEFT(A520,2))</f>
        <v>41</v>
      </c>
      <c r="C520">
        <v>39</v>
      </c>
      <c r="D520" s="22">
        <v>39</v>
      </c>
      <c r="E520" t="str">
        <f>IF(AND(D520&gt;=18,D520&lt;=25),"18-25",IF(AND(D520&gt;=26,D520&lt;=50),"26-50",IF(AND(D520&gt;=51,D520&lt;=75),"51-75",IF(D520&gt;=76,"76- +","missing bucket"))))</f>
        <v>26-50</v>
      </c>
      <c r="F520" t="s">
        <v>17</v>
      </c>
      <c r="G520" t="s">
        <v>26</v>
      </c>
      <c r="H520" t="s">
        <v>13</v>
      </c>
    </row>
    <row r="521" spans="1:8" x14ac:dyDescent="0.2">
      <c r="A521" t="s">
        <v>140</v>
      </c>
      <c r="B521">
        <f>_xlfn.NUMBERVALUE(LEFT(A521,2))</f>
        <v>14</v>
      </c>
      <c r="C521">
        <v>39.145200000000003</v>
      </c>
      <c r="D521" s="22">
        <v>39</v>
      </c>
      <c r="E521" t="str">
        <f>IF(AND(D521&gt;=18,D521&lt;=25),"18-25",IF(AND(D521&gt;=26,D521&lt;=50),"26-50",IF(AND(D521&gt;=51,D521&lt;=75),"51-75",IF(D521&gt;=76,"76- +","missing bucket"))))</f>
        <v>26-50</v>
      </c>
      <c r="F521" t="s">
        <v>23</v>
      </c>
      <c r="G521" t="s">
        <v>26</v>
      </c>
      <c r="H521" t="s">
        <v>13</v>
      </c>
    </row>
    <row r="522" spans="1:8" x14ac:dyDescent="0.2">
      <c r="A522" t="s">
        <v>141</v>
      </c>
      <c r="B522">
        <f>_xlfn.NUMBERVALUE(LEFT(A522,2))</f>
        <v>14</v>
      </c>
      <c r="C522">
        <v>40</v>
      </c>
      <c r="D522" s="22">
        <v>40</v>
      </c>
      <c r="E522" t="str">
        <f>IF(AND(D522&gt;=18,D522&lt;=25),"18-25",IF(AND(D522&gt;=26,D522&lt;=50),"26-50",IF(AND(D522&gt;=51,D522&lt;=75),"51-75",IF(D522&gt;=76,"76- +","missing bucket"))))</f>
        <v>26-50</v>
      </c>
      <c r="F522" t="s">
        <v>17</v>
      </c>
      <c r="G522" t="s">
        <v>25</v>
      </c>
      <c r="H522" t="s">
        <v>13</v>
      </c>
    </row>
    <row r="523" spans="1:8" x14ac:dyDescent="0.2">
      <c r="A523" t="s">
        <v>142</v>
      </c>
      <c r="B523">
        <f>_xlfn.NUMBERVALUE(LEFT(A523,2))</f>
        <v>14</v>
      </c>
      <c r="C523">
        <v>40</v>
      </c>
      <c r="D523" s="22">
        <v>40</v>
      </c>
      <c r="E523" t="str">
        <f>IF(AND(D523&gt;=18,D523&lt;=25),"18-25",IF(AND(D523&gt;=26,D523&lt;=50),"26-50",IF(AND(D523&gt;=51,D523&lt;=75),"51-75",IF(D523&gt;=76,"76- +","missing bucket"))))</f>
        <v>26-50</v>
      </c>
      <c r="F523" t="s">
        <v>19</v>
      </c>
      <c r="G523" t="s">
        <v>25</v>
      </c>
      <c r="H523" t="s">
        <v>14</v>
      </c>
    </row>
    <row r="524" spans="1:8" x14ac:dyDescent="0.2">
      <c r="A524" t="s">
        <v>240</v>
      </c>
      <c r="B524">
        <f>_xlfn.NUMBERVALUE(LEFT(A524,2))</f>
        <v>27</v>
      </c>
      <c r="C524">
        <v>40</v>
      </c>
      <c r="D524" s="22">
        <v>40</v>
      </c>
      <c r="E524" t="str">
        <f>IF(AND(D524&gt;=18,D524&lt;=25),"18-25",IF(AND(D524&gt;=26,D524&lt;=50),"26-50",IF(AND(D524&gt;=51,D524&lt;=75),"51-75",IF(D524&gt;=76,"76- +","missing bucket"))))</f>
        <v>26-50</v>
      </c>
      <c r="F524" t="s">
        <v>17</v>
      </c>
      <c r="G524" t="s">
        <v>25</v>
      </c>
      <c r="H524" t="s">
        <v>13</v>
      </c>
    </row>
    <row r="525" spans="1:8" x14ac:dyDescent="0.2">
      <c r="A525" t="s">
        <v>480</v>
      </c>
      <c r="B525">
        <f>_xlfn.NUMBERVALUE(LEFT(A525,2))</f>
        <v>32</v>
      </c>
      <c r="C525">
        <v>40</v>
      </c>
      <c r="D525" s="22">
        <v>40</v>
      </c>
      <c r="E525" t="str">
        <f>IF(AND(D525&gt;=18,D525&lt;=25),"18-25",IF(AND(D525&gt;=26,D525&lt;=50),"26-50",IF(AND(D525&gt;=51,D525&lt;=75),"51-75",IF(D525&gt;=76,"76- +","missing bucket"))))</f>
        <v>26-50</v>
      </c>
      <c r="F525" t="s">
        <v>17</v>
      </c>
      <c r="G525" t="s">
        <v>26</v>
      </c>
      <c r="H525" t="s">
        <v>13</v>
      </c>
    </row>
    <row r="526" spans="1:8" x14ac:dyDescent="0.2">
      <c r="A526" t="s">
        <v>481</v>
      </c>
      <c r="B526">
        <f>_xlfn.NUMBERVALUE(LEFT(A526,2))</f>
        <v>32</v>
      </c>
      <c r="C526">
        <v>40</v>
      </c>
      <c r="D526" s="22">
        <v>40</v>
      </c>
      <c r="E526" t="str">
        <f>IF(AND(D526&gt;=18,D526&lt;=25),"18-25",IF(AND(D526&gt;=26,D526&lt;=50),"26-50",IF(AND(D526&gt;=51,D526&lt;=75),"51-75",IF(D526&gt;=76,"76- +","missing bucket"))))</f>
        <v>26-50</v>
      </c>
      <c r="F526" t="s">
        <v>17</v>
      </c>
      <c r="G526" t="s">
        <v>26</v>
      </c>
      <c r="H526" t="s">
        <v>13</v>
      </c>
    </row>
    <row r="527" spans="1:8" x14ac:dyDescent="0.2">
      <c r="A527" t="s">
        <v>482</v>
      </c>
      <c r="B527">
        <f>_xlfn.NUMBERVALUE(LEFT(A527,2))</f>
        <v>32</v>
      </c>
      <c r="C527">
        <v>40</v>
      </c>
      <c r="D527" s="22">
        <v>40</v>
      </c>
      <c r="E527" t="str">
        <f>IF(AND(D527&gt;=18,D527&lt;=25),"18-25",IF(AND(D527&gt;=26,D527&lt;=50),"26-50",IF(AND(D527&gt;=51,D527&lt;=75),"51-75",IF(D527&gt;=76,"76- +","missing bucket"))))</f>
        <v>26-50</v>
      </c>
      <c r="F527" t="s">
        <v>17</v>
      </c>
      <c r="G527" t="s">
        <v>25</v>
      </c>
      <c r="H527" t="s">
        <v>14</v>
      </c>
    </row>
    <row r="528" spans="1:8" x14ac:dyDescent="0.2">
      <c r="A528" t="s">
        <v>483</v>
      </c>
      <c r="B528">
        <f>_xlfn.NUMBERVALUE(LEFT(A528,2))</f>
        <v>32</v>
      </c>
      <c r="C528">
        <v>40</v>
      </c>
      <c r="D528" s="22">
        <v>40</v>
      </c>
      <c r="E528" t="str">
        <f>IF(AND(D528&gt;=18,D528&lt;=25),"18-25",IF(AND(D528&gt;=26,D528&lt;=50),"26-50",IF(AND(D528&gt;=51,D528&lt;=75),"51-75",IF(D528&gt;=76,"76- +","missing bucket"))))</f>
        <v>26-50</v>
      </c>
      <c r="F528" t="s">
        <v>17</v>
      </c>
      <c r="G528" t="s">
        <v>25</v>
      </c>
      <c r="H528" t="s">
        <v>14</v>
      </c>
    </row>
    <row r="529" spans="1:8" x14ac:dyDescent="0.2">
      <c r="A529" t="s">
        <v>484</v>
      </c>
      <c r="B529">
        <f>_xlfn.NUMBERVALUE(LEFT(A529,2))</f>
        <v>32</v>
      </c>
      <c r="C529">
        <v>40</v>
      </c>
      <c r="D529" s="22">
        <v>40</v>
      </c>
      <c r="E529" t="str">
        <f>IF(AND(D529&gt;=18,D529&lt;=25),"18-25",IF(AND(D529&gt;=26,D529&lt;=50),"26-50",IF(AND(D529&gt;=51,D529&lt;=75),"51-75",IF(D529&gt;=76,"76- +","missing bucket"))))</f>
        <v>26-50</v>
      </c>
      <c r="F529" t="s">
        <v>17</v>
      </c>
      <c r="G529" t="s">
        <v>25</v>
      </c>
      <c r="H529" t="s">
        <v>13</v>
      </c>
    </row>
    <row r="530" spans="1:8" x14ac:dyDescent="0.2">
      <c r="A530" t="s">
        <v>485</v>
      </c>
      <c r="B530">
        <f>_xlfn.NUMBERVALUE(LEFT(A530,2))</f>
        <v>32</v>
      </c>
      <c r="C530">
        <v>40</v>
      </c>
      <c r="D530" s="22">
        <v>40</v>
      </c>
      <c r="E530" t="str">
        <f>IF(AND(D530&gt;=18,D530&lt;=25),"18-25",IF(AND(D530&gt;=26,D530&lt;=50),"26-50",IF(AND(D530&gt;=51,D530&lt;=75),"51-75",IF(D530&gt;=76,"76- +","missing bucket"))))</f>
        <v>26-50</v>
      </c>
      <c r="F530" t="s">
        <v>17</v>
      </c>
      <c r="G530" t="s">
        <v>25</v>
      </c>
      <c r="H530" t="s">
        <v>14</v>
      </c>
    </row>
    <row r="531" spans="1:8" x14ac:dyDescent="0.2">
      <c r="A531" t="s">
        <v>486</v>
      </c>
      <c r="B531">
        <f>_xlfn.NUMBERVALUE(LEFT(A531,2))</f>
        <v>32</v>
      </c>
      <c r="C531">
        <v>40</v>
      </c>
      <c r="D531" s="22">
        <v>40</v>
      </c>
      <c r="E531" t="str">
        <f>IF(AND(D531&gt;=18,D531&lt;=25),"18-25",IF(AND(D531&gt;=26,D531&lt;=50),"26-50",IF(AND(D531&gt;=51,D531&lt;=75),"51-75",IF(D531&gt;=76,"76- +","missing bucket"))))</f>
        <v>26-50</v>
      </c>
      <c r="F531" t="s">
        <v>17</v>
      </c>
      <c r="G531" t="s">
        <v>25</v>
      </c>
      <c r="H531" t="s">
        <v>13</v>
      </c>
    </row>
    <row r="532" spans="1:8" x14ac:dyDescent="0.2">
      <c r="A532" t="s">
        <v>809</v>
      </c>
      <c r="B532">
        <f>_xlfn.NUMBERVALUE(LEFT(A532,2))</f>
        <v>41</v>
      </c>
      <c r="C532">
        <v>40</v>
      </c>
      <c r="D532" s="22">
        <v>40</v>
      </c>
      <c r="E532" t="str">
        <f>IF(AND(D532&gt;=18,D532&lt;=25),"18-25",IF(AND(D532&gt;=26,D532&lt;=50),"26-50",IF(AND(D532&gt;=51,D532&lt;=75),"51-75",IF(D532&gt;=76,"76- +","missing bucket"))))</f>
        <v>26-50</v>
      </c>
      <c r="F532" t="s">
        <v>17</v>
      </c>
      <c r="G532" t="s">
        <v>25</v>
      </c>
      <c r="H532" t="s">
        <v>14</v>
      </c>
    </row>
    <row r="533" spans="1:8" x14ac:dyDescent="0.2">
      <c r="A533" t="s">
        <v>810</v>
      </c>
      <c r="B533">
        <f>_xlfn.NUMBERVALUE(LEFT(A533,2))</f>
        <v>41</v>
      </c>
      <c r="C533">
        <v>40</v>
      </c>
      <c r="D533" s="22">
        <v>40</v>
      </c>
      <c r="E533" t="str">
        <f>IF(AND(D533&gt;=18,D533&lt;=25),"18-25",IF(AND(D533&gt;=26,D533&lt;=50),"26-50",IF(AND(D533&gt;=51,D533&lt;=75),"51-75",IF(D533&gt;=76,"76- +","missing bucket"))))</f>
        <v>26-50</v>
      </c>
      <c r="F533" t="s">
        <v>17</v>
      </c>
      <c r="G533" t="s">
        <v>26</v>
      </c>
      <c r="H533" t="s">
        <v>14</v>
      </c>
    </row>
    <row r="534" spans="1:8" x14ac:dyDescent="0.2">
      <c r="A534" t="s">
        <v>811</v>
      </c>
      <c r="B534">
        <f>_xlfn.NUMBERVALUE(LEFT(A534,2))</f>
        <v>41</v>
      </c>
      <c r="C534">
        <v>40</v>
      </c>
      <c r="D534" s="22">
        <v>40</v>
      </c>
      <c r="E534" t="str">
        <f>IF(AND(D534&gt;=18,D534&lt;=25),"18-25",IF(AND(D534&gt;=26,D534&lt;=50),"26-50",IF(AND(D534&gt;=51,D534&lt;=75),"51-75",IF(D534&gt;=76,"76- +","missing bucket"))))</f>
        <v>26-50</v>
      </c>
      <c r="F534" t="s">
        <v>17</v>
      </c>
      <c r="G534" t="s">
        <v>25</v>
      </c>
      <c r="H534" t="s">
        <v>14</v>
      </c>
    </row>
    <row r="535" spans="1:8" x14ac:dyDescent="0.2">
      <c r="A535" t="s">
        <v>812</v>
      </c>
      <c r="B535">
        <f>_xlfn.NUMBERVALUE(LEFT(A535,2))</f>
        <v>41</v>
      </c>
      <c r="C535">
        <v>40</v>
      </c>
      <c r="D535" s="22">
        <v>40</v>
      </c>
      <c r="E535" t="str">
        <f>IF(AND(D535&gt;=18,D535&lt;=25),"18-25",IF(AND(D535&gt;=26,D535&lt;=50),"26-50",IF(AND(D535&gt;=51,D535&lt;=75),"51-75",IF(D535&gt;=76,"76- +","missing bucket"))))</f>
        <v>26-50</v>
      </c>
      <c r="F535" t="s">
        <v>17</v>
      </c>
      <c r="G535" t="s">
        <v>25</v>
      </c>
      <c r="H535" t="s">
        <v>13</v>
      </c>
    </row>
    <row r="536" spans="1:8" x14ac:dyDescent="0.2">
      <c r="A536" t="s">
        <v>143</v>
      </c>
      <c r="B536">
        <f>_xlfn.NUMBERVALUE(LEFT(A536,2))</f>
        <v>14</v>
      </c>
      <c r="C536">
        <v>40.098599999999998</v>
      </c>
      <c r="D536" s="22">
        <v>40</v>
      </c>
      <c r="E536" t="str">
        <f>IF(AND(D536&gt;=18,D536&lt;=25),"18-25",IF(AND(D536&gt;=26,D536&lt;=50),"26-50",IF(AND(D536&gt;=51,D536&lt;=75),"51-75",IF(D536&gt;=76,"76- +","missing bucket"))))</f>
        <v>26-50</v>
      </c>
      <c r="F536" t="s">
        <v>17</v>
      </c>
      <c r="G536" t="s">
        <v>25</v>
      </c>
      <c r="H536" t="s">
        <v>14</v>
      </c>
    </row>
    <row r="537" spans="1:8" x14ac:dyDescent="0.2">
      <c r="A537" t="s">
        <v>144</v>
      </c>
      <c r="B537">
        <f>_xlfn.NUMBERVALUE(LEFT(A537,2))</f>
        <v>14</v>
      </c>
      <c r="C537">
        <v>40.2438</v>
      </c>
      <c r="D537" s="22">
        <v>40</v>
      </c>
      <c r="E537" t="str">
        <f>IF(AND(D537&gt;=18,D537&lt;=25),"18-25",IF(AND(D537&gt;=26,D537&lt;=50),"26-50",IF(AND(D537&gt;=51,D537&lt;=75),"51-75",IF(D537&gt;=76,"76- +","missing bucket"))))</f>
        <v>26-50</v>
      </c>
      <c r="F537" t="s">
        <v>23</v>
      </c>
      <c r="G537" t="s">
        <v>23</v>
      </c>
      <c r="H537" t="s">
        <v>13</v>
      </c>
    </row>
    <row r="538" spans="1:8" x14ac:dyDescent="0.2">
      <c r="A538" t="s">
        <v>145</v>
      </c>
      <c r="B538">
        <f>_xlfn.NUMBERVALUE(LEFT(A538,2))</f>
        <v>14</v>
      </c>
      <c r="C538">
        <v>40.953400000000002</v>
      </c>
      <c r="D538" s="22">
        <v>41</v>
      </c>
      <c r="E538" t="str">
        <f>IF(AND(D538&gt;=18,D538&lt;=25),"18-25",IF(AND(D538&gt;=26,D538&lt;=50),"26-50",IF(AND(D538&gt;=51,D538&lt;=75),"51-75",IF(D538&gt;=76,"76- +","missing bucket"))))</f>
        <v>26-50</v>
      </c>
      <c r="F538" t="s">
        <v>18</v>
      </c>
      <c r="G538" t="s">
        <v>25</v>
      </c>
      <c r="H538" t="s">
        <v>14</v>
      </c>
    </row>
    <row r="539" spans="1:8" x14ac:dyDescent="0.2">
      <c r="A539" t="s">
        <v>146</v>
      </c>
      <c r="B539">
        <f>_xlfn.NUMBERVALUE(LEFT(A539,2))</f>
        <v>14</v>
      </c>
      <c r="C539">
        <v>41</v>
      </c>
      <c r="D539" s="22">
        <v>41</v>
      </c>
      <c r="E539" t="str">
        <f>IF(AND(D539&gt;=18,D539&lt;=25),"18-25",IF(AND(D539&gt;=26,D539&lt;=50),"26-50",IF(AND(D539&gt;=51,D539&lt;=75),"51-75",IF(D539&gt;=76,"76- +","missing bucket"))))</f>
        <v>26-50</v>
      </c>
      <c r="F539" t="s">
        <v>17</v>
      </c>
      <c r="G539" t="s">
        <v>25</v>
      </c>
      <c r="H539" t="s">
        <v>14</v>
      </c>
    </row>
    <row r="540" spans="1:8" x14ac:dyDescent="0.2">
      <c r="A540" t="s">
        <v>241</v>
      </c>
      <c r="B540">
        <f>_xlfn.NUMBERVALUE(LEFT(A540,2))</f>
        <v>27</v>
      </c>
      <c r="C540">
        <v>41</v>
      </c>
      <c r="D540" s="22">
        <v>41</v>
      </c>
      <c r="E540" t="str">
        <f>IF(AND(D540&gt;=18,D540&lt;=25),"18-25",IF(AND(D540&gt;=26,D540&lt;=50),"26-50",IF(AND(D540&gt;=51,D540&lt;=75),"51-75",IF(D540&gt;=76,"76- +","missing bucket"))))</f>
        <v>26-50</v>
      </c>
      <c r="F540" t="s">
        <v>17</v>
      </c>
      <c r="G540" t="s">
        <v>25</v>
      </c>
      <c r="H540" t="s">
        <v>14</v>
      </c>
    </row>
    <row r="541" spans="1:8" x14ac:dyDescent="0.2">
      <c r="A541" t="s">
        <v>242</v>
      </c>
      <c r="B541">
        <f>_xlfn.NUMBERVALUE(LEFT(A541,2))</f>
        <v>27</v>
      </c>
      <c r="C541">
        <v>41</v>
      </c>
      <c r="D541" s="22">
        <v>41</v>
      </c>
      <c r="E541" t="str">
        <f>IF(AND(D541&gt;=18,D541&lt;=25),"18-25",IF(AND(D541&gt;=26,D541&lt;=50),"26-50",IF(AND(D541&gt;=51,D541&lt;=75),"51-75",IF(D541&gt;=76,"76- +","missing bucket"))))</f>
        <v>26-50</v>
      </c>
      <c r="F541" t="s">
        <v>17</v>
      </c>
      <c r="G541" t="s">
        <v>25</v>
      </c>
      <c r="H541" t="s">
        <v>13</v>
      </c>
    </row>
    <row r="542" spans="1:8" x14ac:dyDescent="0.2">
      <c r="A542" t="s">
        <v>243</v>
      </c>
      <c r="B542">
        <f>_xlfn.NUMBERVALUE(LEFT(A542,2))</f>
        <v>27</v>
      </c>
      <c r="C542">
        <v>41</v>
      </c>
      <c r="D542" s="22">
        <v>41</v>
      </c>
      <c r="E542" t="str">
        <f>IF(AND(D542&gt;=18,D542&lt;=25),"18-25",IF(AND(D542&gt;=26,D542&lt;=50),"26-50",IF(AND(D542&gt;=51,D542&lt;=75),"51-75",IF(D542&gt;=76,"76- +","missing bucket"))))</f>
        <v>26-50</v>
      </c>
      <c r="F542" t="s">
        <v>17</v>
      </c>
      <c r="G542" t="s">
        <v>25</v>
      </c>
      <c r="H542" t="s">
        <v>14</v>
      </c>
    </row>
    <row r="543" spans="1:8" x14ac:dyDescent="0.2">
      <c r="A543" t="s">
        <v>244</v>
      </c>
      <c r="B543">
        <f>_xlfn.NUMBERVALUE(LEFT(A543,2))</f>
        <v>27</v>
      </c>
      <c r="C543">
        <v>41</v>
      </c>
      <c r="D543" s="22">
        <v>41</v>
      </c>
      <c r="E543" t="str">
        <f>IF(AND(D543&gt;=18,D543&lt;=25),"18-25",IF(AND(D543&gt;=26,D543&lt;=50),"26-50",IF(AND(D543&gt;=51,D543&lt;=75),"51-75",IF(D543&gt;=76,"76- +","missing bucket"))))</f>
        <v>26-50</v>
      </c>
      <c r="F543" t="s">
        <v>17</v>
      </c>
      <c r="G543" t="s">
        <v>25</v>
      </c>
      <c r="H543" t="s">
        <v>14</v>
      </c>
    </row>
    <row r="544" spans="1:8" x14ac:dyDescent="0.2">
      <c r="A544" t="s">
        <v>245</v>
      </c>
      <c r="B544">
        <f>_xlfn.NUMBERVALUE(LEFT(A544,2))</f>
        <v>27</v>
      </c>
      <c r="C544">
        <v>41</v>
      </c>
      <c r="D544" s="22">
        <v>41</v>
      </c>
      <c r="E544" t="str">
        <f>IF(AND(D544&gt;=18,D544&lt;=25),"18-25",IF(AND(D544&gt;=26,D544&lt;=50),"26-50",IF(AND(D544&gt;=51,D544&lt;=75),"51-75",IF(D544&gt;=76,"76- +","missing bucket"))))</f>
        <v>26-50</v>
      </c>
      <c r="F544" t="s">
        <v>17</v>
      </c>
      <c r="G544" t="s">
        <v>25</v>
      </c>
      <c r="H544" t="s">
        <v>13</v>
      </c>
    </row>
    <row r="545" spans="1:8" x14ac:dyDescent="0.2">
      <c r="A545" t="s">
        <v>487</v>
      </c>
      <c r="B545">
        <f>_xlfn.NUMBERVALUE(LEFT(A545,2))</f>
        <v>32</v>
      </c>
      <c r="C545">
        <v>41</v>
      </c>
      <c r="D545" s="22">
        <v>41</v>
      </c>
      <c r="E545" t="str">
        <f>IF(AND(D545&gt;=18,D545&lt;=25),"18-25",IF(AND(D545&gt;=26,D545&lt;=50),"26-50",IF(AND(D545&gt;=51,D545&lt;=75),"51-75",IF(D545&gt;=76,"76- +","missing bucket"))))</f>
        <v>26-50</v>
      </c>
      <c r="F545" t="s">
        <v>18</v>
      </c>
      <c r="G545" t="s">
        <v>25</v>
      </c>
      <c r="H545" t="s">
        <v>14</v>
      </c>
    </row>
    <row r="546" spans="1:8" x14ac:dyDescent="0.2">
      <c r="A546" t="s">
        <v>488</v>
      </c>
      <c r="B546">
        <f>_xlfn.NUMBERVALUE(LEFT(A546,2))</f>
        <v>32</v>
      </c>
      <c r="C546">
        <v>41</v>
      </c>
      <c r="D546" s="22">
        <v>41</v>
      </c>
      <c r="E546" t="str">
        <f>IF(AND(D546&gt;=18,D546&lt;=25),"18-25",IF(AND(D546&gt;=26,D546&lt;=50),"26-50",IF(AND(D546&gt;=51,D546&lt;=75),"51-75",IF(D546&gt;=76,"76- +","missing bucket"))))</f>
        <v>26-50</v>
      </c>
      <c r="F546" t="s">
        <v>22</v>
      </c>
      <c r="G546" t="s">
        <v>25</v>
      </c>
      <c r="H546" t="s">
        <v>13</v>
      </c>
    </row>
    <row r="547" spans="1:8" x14ac:dyDescent="0.2">
      <c r="A547" t="s">
        <v>489</v>
      </c>
      <c r="B547">
        <f>_xlfn.NUMBERVALUE(LEFT(A547,2))</f>
        <v>32</v>
      </c>
      <c r="C547">
        <v>41</v>
      </c>
      <c r="D547" s="22">
        <v>41</v>
      </c>
      <c r="E547" t="str">
        <f>IF(AND(D547&gt;=18,D547&lt;=25),"18-25",IF(AND(D547&gt;=26,D547&lt;=50),"26-50",IF(AND(D547&gt;=51,D547&lt;=75),"51-75",IF(D547&gt;=76,"76- +","missing bucket"))))</f>
        <v>26-50</v>
      </c>
      <c r="F547" t="s">
        <v>18</v>
      </c>
      <c r="G547" t="s">
        <v>25</v>
      </c>
      <c r="H547" t="s">
        <v>14</v>
      </c>
    </row>
    <row r="548" spans="1:8" x14ac:dyDescent="0.2">
      <c r="A548" t="s">
        <v>490</v>
      </c>
      <c r="B548">
        <f>_xlfn.NUMBERVALUE(LEFT(A548,2))</f>
        <v>32</v>
      </c>
      <c r="C548">
        <v>41</v>
      </c>
      <c r="D548" s="22">
        <v>41</v>
      </c>
      <c r="E548" t="str">
        <f>IF(AND(D548&gt;=18,D548&lt;=25),"18-25",IF(AND(D548&gt;=26,D548&lt;=50),"26-50",IF(AND(D548&gt;=51,D548&lt;=75),"51-75",IF(D548&gt;=76,"76- +","missing bucket"))))</f>
        <v>26-50</v>
      </c>
      <c r="F548" t="s">
        <v>18</v>
      </c>
      <c r="G548" t="s">
        <v>25</v>
      </c>
      <c r="H548" t="s">
        <v>14</v>
      </c>
    </row>
    <row r="549" spans="1:8" x14ac:dyDescent="0.2">
      <c r="A549" t="s">
        <v>491</v>
      </c>
      <c r="B549">
        <f>_xlfn.NUMBERVALUE(LEFT(A549,2))</f>
        <v>32</v>
      </c>
      <c r="C549">
        <v>41</v>
      </c>
      <c r="D549" s="22">
        <v>41</v>
      </c>
      <c r="E549" t="str">
        <f>IF(AND(D549&gt;=18,D549&lt;=25),"18-25",IF(AND(D549&gt;=26,D549&lt;=50),"26-50",IF(AND(D549&gt;=51,D549&lt;=75),"51-75",IF(D549&gt;=76,"76- +","missing bucket"))))</f>
        <v>26-50</v>
      </c>
      <c r="F549" t="s">
        <v>17</v>
      </c>
      <c r="G549" t="s">
        <v>25</v>
      </c>
      <c r="H549" t="s">
        <v>13</v>
      </c>
    </row>
    <row r="550" spans="1:8" x14ac:dyDescent="0.2">
      <c r="A550" t="s">
        <v>492</v>
      </c>
      <c r="B550">
        <f>_xlfn.NUMBERVALUE(LEFT(A550,2))</f>
        <v>32</v>
      </c>
      <c r="C550">
        <v>41</v>
      </c>
      <c r="D550" s="22">
        <v>41</v>
      </c>
      <c r="E550" t="str">
        <f>IF(AND(D550&gt;=18,D550&lt;=25),"18-25",IF(AND(D550&gt;=26,D550&lt;=50),"26-50",IF(AND(D550&gt;=51,D550&lt;=75),"51-75",IF(D550&gt;=76,"76- +","missing bucket"))))</f>
        <v>26-50</v>
      </c>
      <c r="F550" t="s">
        <v>17</v>
      </c>
      <c r="G550" t="s">
        <v>25</v>
      </c>
      <c r="H550" t="s">
        <v>14</v>
      </c>
    </row>
    <row r="551" spans="1:8" x14ac:dyDescent="0.2">
      <c r="A551" t="s">
        <v>493</v>
      </c>
      <c r="B551">
        <f>_xlfn.NUMBERVALUE(LEFT(A551,2))</f>
        <v>32</v>
      </c>
      <c r="C551">
        <v>41</v>
      </c>
      <c r="D551" s="22">
        <v>41</v>
      </c>
      <c r="E551" t="str">
        <f>IF(AND(D551&gt;=18,D551&lt;=25),"18-25",IF(AND(D551&gt;=26,D551&lt;=50),"26-50",IF(AND(D551&gt;=51,D551&lt;=75),"51-75",IF(D551&gt;=76,"76- +","missing bucket"))))</f>
        <v>26-50</v>
      </c>
      <c r="F551" t="s">
        <v>18</v>
      </c>
      <c r="G551" t="s">
        <v>25</v>
      </c>
      <c r="H551" t="s">
        <v>14</v>
      </c>
    </row>
    <row r="552" spans="1:8" x14ac:dyDescent="0.2">
      <c r="A552" t="s">
        <v>813</v>
      </c>
      <c r="B552">
        <f>_xlfn.NUMBERVALUE(LEFT(A552,2))</f>
        <v>41</v>
      </c>
      <c r="C552">
        <v>41</v>
      </c>
      <c r="D552" s="22">
        <v>41</v>
      </c>
      <c r="E552" t="str">
        <f>IF(AND(D552&gt;=18,D552&lt;=25),"18-25",IF(AND(D552&gt;=26,D552&lt;=50),"26-50",IF(AND(D552&gt;=51,D552&lt;=75),"51-75",IF(D552&gt;=76,"76- +","missing bucket"))))</f>
        <v>26-50</v>
      </c>
      <c r="F552" t="s">
        <v>18</v>
      </c>
      <c r="G552" t="s">
        <v>25</v>
      </c>
      <c r="H552" t="s">
        <v>14</v>
      </c>
    </row>
    <row r="553" spans="1:8" x14ac:dyDescent="0.2">
      <c r="A553" t="s">
        <v>814</v>
      </c>
      <c r="B553">
        <f>_xlfn.NUMBERVALUE(LEFT(A553,2))</f>
        <v>41</v>
      </c>
      <c r="C553">
        <v>41</v>
      </c>
      <c r="D553" s="22">
        <v>41</v>
      </c>
      <c r="E553" t="str">
        <f>IF(AND(D553&gt;=18,D553&lt;=25),"18-25",IF(AND(D553&gt;=26,D553&lt;=50),"26-50",IF(AND(D553&gt;=51,D553&lt;=75),"51-75",IF(D553&gt;=76,"76- +","missing bucket"))))</f>
        <v>26-50</v>
      </c>
      <c r="F553" t="s">
        <v>15</v>
      </c>
      <c r="G553" t="s">
        <v>26</v>
      </c>
      <c r="H553" t="s">
        <v>14</v>
      </c>
    </row>
    <row r="554" spans="1:8" x14ac:dyDescent="0.2">
      <c r="A554" t="s">
        <v>147</v>
      </c>
      <c r="B554">
        <f>_xlfn.NUMBERVALUE(LEFT(A554,2))</f>
        <v>14</v>
      </c>
      <c r="C554">
        <v>41.035600000000002</v>
      </c>
      <c r="D554" s="22">
        <v>41</v>
      </c>
      <c r="E554" t="str">
        <f>IF(AND(D554&gt;=18,D554&lt;=25),"18-25",IF(AND(D554&gt;=26,D554&lt;=50),"26-50",IF(AND(D554&gt;=51,D554&lt;=75),"51-75",IF(D554&gt;=76,"76- +","missing bucket"))))</f>
        <v>26-50</v>
      </c>
      <c r="F554" t="s">
        <v>17</v>
      </c>
      <c r="G554" t="s">
        <v>25</v>
      </c>
      <c r="H554" t="s">
        <v>14</v>
      </c>
    </row>
    <row r="555" spans="1:8" x14ac:dyDescent="0.2">
      <c r="A555" t="s">
        <v>148</v>
      </c>
      <c r="B555">
        <f>_xlfn.NUMBERVALUE(LEFT(A555,2))</f>
        <v>14</v>
      </c>
      <c r="C555">
        <v>42</v>
      </c>
      <c r="D555" s="22">
        <v>42</v>
      </c>
      <c r="E555" t="str">
        <f>IF(AND(D555&gt;=18,D555&lt;=25),"18-25",IF(AND(D555&gt;=26,D555&lt;=50),"26-50",IF(AND(D555&gt;=51,D555&lt;=75),"51-75",IF(D555&gt;=76,"76- +","missing bucket"))))</f>
        <v>26-50</v>
      </c>
      <c r="F555" t="s">
        <v>17</v>
      </c>
      <c r="G555" t="s">
        <v>25</v>
      </c>
      <c r="H555" t="s">
        <v>14</v>
      </c>
    </row>
    <row r="556" spans="1:8" x14ac:dyDescent="0.2">
      <c r="A556" t="s">
        <v>149</v>
      </c>
      <c r="B556">
        <f>_xlfn.NUMBERVALUE(LEFT(A556,2))</f>
        <v>14</v>
      </c>
      <c r="C556">
        <v>42</v>
      </c>
      <c r="D556" s="22">
        <v>42</v>
      </c>
      <c r="E556" t="str">
        <f>IF(AND(D556&gt;=18,D556&lt;=25),"18-25",IF(AND(D556&gt;=26,D556&lt;=50),"26-50",IF(AND(D556&gt;=51,D556&lt;=75),"51-75",IF(D556&gt;=76,"76- +","missing bucket"))))</f>
        <v>26-50</v>
      </c>
      <c r="F556" t="s">
        <v>18</v>
      </c>
      <c r="G556" t="s">
        <v>25</v>
      </c>
      <c r="H556" t="s">
        <v>13</v>
      </c>
    </row>
    <row r="557" spans="1:8" x14ac:dyDescent="0.2">
      <c r="A557" t="s">
        <v>246</v>
      </c>
      <c r="B557">
        <f>_xlfn.NUMBERVALUE(LEFT(A557,2))</f>
        <v>27</v>
      </c>
      <c r="C557">
        <v>42</v>
      </c>
      <c r="D557" s="22">
        <v>42</v>
      </c>
      <c r="E557" t="str">
        <f>IF(AND(D557&gt;=18,D557&lt;=25),"18-25",IF(AND(D557&gt;=26,D557&lt;=50),"26-50",IF(AND(D557&gt;=51,D557&lt;=75),"51-75",IF(D557&gt;=76,"76- +","missing bucket"))))</f>
        <v>26-50</v>
      </c>
      <c r="F557" t="s">
        <v>17</v>
      </c>
      <c r="G557" t="s">
        <v>25</v>
      </c>
      <c r="H557" t="s">
        <v>13</v>
      </c>
    </row>
    <row r="558" spans="1:8" x14ac:dyDescent="0.2">
      <c r="A558" t="s">
        <v>494</v>
      </c>
      <c r="B558">
        <f>_xlfn.NUMBERVALUE(LEFT(A558,2))</f>
        <v>32</v>
      </c>
      <c r="C558">
        <v>42</v>
      </c>
      <c r="D558" s="22">
        <v>42</v>
      </c>
      <c r="E558" t="str">
        <f>IF(AND(D558&gt;=18,D558&lt;=25),"18-25",IF(AND(D558&gt;=26,D558&lt;=50),"26-50",IF(AND(D558&gt;=51,D558&lt;=75),"51-75",IF(D558&gt;=76,"76- +","missing bucket"))))</f>
        <v>26-50</v>
      </c>
      <c r="F558" t="s">
        <v>17</v>
      </c>
      <c r="G558" t="s">
        <v>25</v>
      </c>
      <c r="H558" t="s">
        <v>13</v>
      </c>
    </row>
    <row r="559" spans="1:8" x14ac:dyDescent="0.2">
      <c r="A559" t="s">
        <v>495</v>
      </c>
      <c r="B559">
        <f>_xlfn.NUMBERVALUE(LEFT(A559,2))</f>
        <v>32</v>
      </c>
      <c r="C559">
        <v>42</v>
      </c>
      <c r="D559" s="22">
        <v>42</v>
      </c>
      <c r="E559" t="str">
        <f>IF(AND(D559&gt;=18,D559&lt;=25),"18-25",IF(AND(D559&gt;=26,D559&lt;=50),"26-50",IF(AND(D559&gt;=51,D559&lt;=75),"51-75",IF(D559&gt;=76,"76- +","missing bucket"))))</f>
        <v>26-50</v>
      </c>
      <c r="F559" t="s">
        <v>17</v>
      </c>
      <c r="G559" t="s">
        <v>25</v>
      </c>
      <c r="H559" t="s">
        <v>14</v>
      </c>
    </row>
    <row r="560" spans="1:8" x14ac:dyDescent="0.2">
      <c r="A560" t="s">
        <v>496</v>
      </c>
      <c r="B560">
        <f>_xlfn.NUMBERVALUE(LEFT(A560,2))</f>
        <v>32</v>
      </c>
      <c r="C560">
        <v>42</v>
      </c>
      <c r="D560" s="22">
        <v>42</v>
      </c>
      <c r="E560" t="str">
        <f>IF(AND(D560&gt;=18,D560&lt;=25),"18-25",IF(AND(D560&gt;=26,D560&lt;=50),"26-50",IF(AND(D560&gt;=51,D560&lt;=75),"51-75",IF(D560&gt;=76,"76- +","missing bucket"))))</f>
        <v>26-50</v>
      </c>
      <c r="F560" t="s">
        <v>17</v>
      </c>
      <c r="G560" t="s">
        <v>25</v>
      </c>
      <c r="H560" t="s">
        <v>13</v>
      </c>
    </row>
    <row r="561" spans="1:8" x14ac:dyDescent="0.2">
      <c r="A561" t="s">
        <v>815</v>
      </c>
      <c r="B561">
        <f>_xlfn.NUMBERVALUE(LEFT(A561,2))</f>
        <v>41</v>
      </c>
      <c r="C561">
        <v>42</v>
      </c>
      <c r="D561" s="22">
        <v>42</v>
      </c>
      <c r="E561" t="str">
        <f>IF(AND(D561&gt;=18,D561&lt;=25),"18-25",IF(AND(D561&gt;=26,D561&lt;=50),"26-50",IF(AND(D561&gt;=51,D561&lt;=75),"51-75",IF(D561&gt;=76,"76- +","missing bucket"))))</f>
        <v>26-50</v>
      </c>
      <c r="F561" t="s">
        <v>17</v>
      </c>
      <c r="G561" t="s">
        <v>25</v>
      </c>
      <c r="H561" t="s">
        <v>14</v>
      </c>
    </row>
    <row r="562" spans="1:8" x14ac:dyDescent="0.2">
      <c r="A562" t="s">
        <v>816</v>
      </c>
      <c r="B562">
        <f>_xlfn.NUMBERVALUE(LEFT(A562,2))</f>
        <v>41</v>
      </c>
      <c r="C562">
        <v>42</v>
      </c>
      <c r="D562" s="22">
        <v>42</v>
      </c>
      <c r="E562" t="str">
        <f>IF(AND(D562&gt;=18,D562&lt;=25),"18-25",IF(AND(D562&gt;=26,D562&lt;=50),"26-50",IF(AND(D562&gt;=51,D562&lt;=75),"51-75",IF(D562&gt;=76,"76- +","missing bucket"))))</f>
        <v>26-50</v>
      </c>
      <c r="F562" t="s">
        <v>17</v>
      </c>
      <c r="G562" t="s">
        <v>25</v>
      </c>
      <c r="H562" t="s">
        <v>13</v>
      </c>
    </row>
    <row r="563" spans="1:8" x14ac:dyDescent="0.2">
      <c r="A563" t="s">
        <v>817</v>
      </c>
      <c r="B563">
        <f>_xlfn.NUMBERVALUE(LEFT(A563,2))</f>
        <v>41</v>
      </c>
      <c r="C563">
        <v>42</v>
      </c>
      <c r="D563" s="22">
        <v>42</v>
      </c>
      <c r="E563" t="str">
        <f>IF(AND(D563&gt;=18,D563&lt;=25),"18-25",IF(AND(D563&gt;=26,D563&lt;=50),"26-50",IF(AND(D563&gt;=51,D563&lt;=75),"51-75",IF(D563&gt;=76,"76- +","missing bucket"))))</f>
        <v>26-50</v>
      </c>
      <c r="F563" t="s">
        <v>19</v>
      </c>
      <c r="G563" t="s">
        <v>25</v>
      </c>
      <c r="H563" t="s">
        <v>14</v>
      </c>
    </row>
    <row r="564" spans="1:8" x14ac:dyDescent="0.2">
      <c r="A564" t="s">
        <v>818</v>
      </c>
      <c r="B564">
        <f>_xlfn.NUMBERVALUE(LEFT(A564,2))</f>
        <v>41</v>
      </c>
      <c r="C564">
        <v>42</v>
      </c>
      <c r="D564" s="22">
        <v>42</v>
      </c>
      <c r="E564" t="str">
        <f>IF(AND(D564&gt;=18,D564&lt;=25),"18-25",IF(AND(D564&gt;=26,D564&lt;=50),"26-50",IF(AND(D564&gt;=51,D564&lt;=75),"51-75",IF(D564&gt;=76,"76- +","missing bucket"))))</f>
        <v>26-50</v>
      </c>
      <c r="F564" t="s">
        <v>18</v>
      </c>
      <c r="G564" t="s">
        <v>26</v>
      </c>
      <c r="H564" t="s">
        <v>13</v>
      </c>
    </row>
    <row r="565" spans="1:8" x14ac:dyDescent="0.2">
      <c r="A565" t="s">
        <v>819</v>
      </c>
      <c r="B565">
        <f>_xlfn.NUMBERVALUE(LEFT(A565,2))</f>
        <v>41</v>
      </c>
      <c r="C565">
        <v>42</v>
      </c>
      <c r="D565" s="22">
        <v>42</v>
      </c>
      <c r="E565" t="str">
        <f>IF(AND(D565&gt;=18,D565&lt;=25),"18-25",IF(AND(D565&gt;=26,D565&lt;=50),"26-50",IF(AND(D565&gt;=51,D565&lt;=75),"51-75",IF(D565&gt;=76,"76- +","missing bucket"))))</f>
        <v>26-50</v>
      </c>
      <c r="F565" t="s">
        <v>17</v>
      </c>
      <c r="G565" t="s">
        <v>25</v>
      </c>
      <c r="H565" t="s">
        <v>13</v>
      </c>
    </row>
    <row r="566" spans="1:8" x14ac:dyDescent="0.2">
      <c r="A566" t="s">
        <v>820</v>
      </c>
      <c r="B566">
        <f>_xlfn.NUMBERVALUE(LEFT(A566,2))</f>
        <v>41</v>
      </c>
      <c r="C566">
        <v>42</v>
      </c>
      <c r="D566" s="22">
        <v>42</v>
      </c>
      <c r="E566" t="str">
        <f>IF(AND(D566&gt;=18,D566&lt;=25),"18-25",IF(AND(D566&gt;=26,D566&lt;=50),"26-50",IF(AND(D566&gt;=51,D566&lt;=75),"51-75",IF(D566&gt;=76,"76- +","missing bucket"))))</f>
        <v>26-50</v>
      </c>
      <c r="F566" t="s">
        <v>19</v>
      </c>
      <c r="G566" t="s">
        <v>25</v>
      </c>
      <c r="H566" t="s">
        <v>14</v>
      </c>
    </row>
    <row r="567" spans="1:8" x14ac:dyDescent="0.2">
      <c r="A567" t="s">
        <v>821</v>
      </c>
      <c r="B567">
        <f>_xlfn.NUMBERVALUE(LEFT(A567,2))</f>
        <v>41</v>
      </c>
      <c r="C567">
        <v>42</v>
      </c>
      <c r="D567" s="22">
        <v>42</v>
      </c>
      <c r="E567" t="str">
        <f>IF(AND(D567&gt;=18,D567&lt;=25),"18-25",IF(AND(D567&gt;=26,D567&lt;=50),"26-50",IF(AND(D567&gt;=51,D567&lt;=75),"51-75",IF(D567&gt;=76,"76- +","missing bucket"))))</f>
        <v>26-50</v>
      </c>
      <c r="F567" t="s">
        <v>18</v>
      </c>
      <c r="G567" t="s">
        <v>25</v>
      </c>
      <c r="H567" t="s">
        <v>13</v>
      </c>
    </row>
    <row r="568" spans="1:8" x14ac:dyDescent="0.2">
      <c r="A568" t="s">
        <v>822</v>
      </c>
      <c r="B568">
        <f>_xlfn.NUMBERVALUE(LEFT(A568,2))</f>
        <v>41</v>
      </c>
      <c r="C568">
        <v>42</v>
      </c>
      <c r="D568" s="22">
        <v>42</v>
      </c>
      <c r="E568" t="str">
        <f>IF(AND(D568&gt;=18,D568&lt;=25),"18-25",IF(AND(D568&gt;=26,D568&lt;=50),"26-50",IF(AND(D568&gt;=51,D568&lt;=75),"51-75",IF(D568&gt;=76,"76- +","missing bucket"))))</f>
        <v>26-50</v>
      </c>
      <c r="F568" t="s">
        <v>17</v>
      </c>
      <c r="G568" t="s">
        <v>25</v>
      </c>
      <c r="H568" t="s">
        <v>14</v>
      </c>
    </row>
    <row r="569" spans="1:8" x14ac:dyDescent="0.2">
      <c r="A569" t="s">
        <v>823</v>
      </c>
      <c r="B569">
        <f>_xlfn.NUMBERVALUE(LEFT(A569,2))</f>
        <v>41</v>
      </c>
      <c r="C569">
        <v>42</v>
      </c>
      <c r="D569" s="22">
        <v>42</v>
      </c>
      <c r="E569" t="str">
        <f>IF(AND(D569&gt;=18,D569&lt;=25),"18-25",IF(AND(D569&gt;=26,D569&lt;=50),"26-50",IF(AND(D569&gt;=51,D569&lt;=75),"51-75",IF(D569&gt;=76,"76- +","missing bucket"))))</f>
        <v>26-50</v>
      </c>
      <c r="F569" t="s">
        <v>19</v>
      </c>
      <c r="G569" t="s">
        <v>25</v>
      </c>
      <c r="H569" t="s">
        <v>14</v>
      </c>
    </row>
    <row r="570" spans="1:8" x14ac:dyDescent="0.2">
      <c r="A570" t="s">
        <v>497</v>
      </c>
      <c r="B570">
        <f>_xlfn.NUMBERVALUE(LEFT(A570,2))</f>
        <v>32</v>
      </c>
      <c r="C570">
        <v>43</v>
      </c>
      <c r="D570" s="22">
        <v>43</v>
      </c>
      <c r="E570" t="str">
        <f>IF(AND(D570&gt;=18,D570&lt;=25),"18-25",IF(AND(D570&gt;=26,D570&lt;=50),"26-50",IF(AND(D570&gt;=51,D570&lt;=75),"51-75",IF(D570&gt;=76,"76- +","missing bucket"))))</f>
        <v>26-50</v>
      </c>
      <c r="F570" t="s">
        <v>18</v>
      </c>
      <c r="G570" t="s">
        <v>25</v>
      </c>
      <c r="H570" t="s">
        <v>13</v>
      </c>
    </row>
    <row r="571" spans="1:8" x14ac:dyDescent="0.2">
      <c r="A571" t="s">
        <v>498</v>
      </c>
      <c r="B571">
        <f>_xlfn.NUMBERVALUE(LEFT(A571,2))</f>
        <v>32</v>
      </c>
      <c r="C571">
        <v>43</v>
      </c>
      <c r="D571" s="22">
        <v>43</v>
      </c>
      <c r="E571" t="str">
        <f>IF(AND(D571&gt;=18,D571&lt;=25),"18-25",IF(AND(D571&gt;=26,D571&lt;=50),"26-50",IF(AND(D571&gt;=51,D571&lt;=75),"51-75",IF(D571&gt;=76,"76- +","missing bucket"))))</f>
        <v>26-50</v>
      </c>
      <c r="F571" t="s">
        <v>17</v>
      </c>
      <c r="G571" t="s">
        <v>25</v>
      </c>
      <c r="H571" t="s">
        <v>14</v>
      </c>
    </row>
    <row r="572" spans="1:8" x14ac:dyDescent="0.2">
      <c r="A572" t="s">
        <v>499</v>
      </c>
      <c r="B572">
        <f>_xlfn.NUMBERVALUE(LEFT(A572,2))</f>
        <v>32</v>
      </c>
      <c r="C572">
        <v>43</v>
      </c>
      <c r="D572" s="22">
        <v>43</v>
      </c>
      <c r="E572" t="str">
        <f>IF(AND(D572&gt;=18,D572&lt;=25),"18-25",IF(AND(D572&gt;=26,D572&lt;=50),"26-50",IF(AND(D572&gt;=51,D572&lt;=75),"51-75",IF(D572&gt;=76,"76- +","missing bucket"))))</f>
        <v>26-50</v>
      </c>
      <c r="F572" t="s">
        <v>17</v>
      </c>
      <c r="G572" t="s">
        <v>25</v>
      </c>
      <c r="H572" t="s">
        <v>13</v>
      </c>
    </row>
    <row r="573" spans="1:8" x14ac:dyDescent="0.2">
      <c r="A573" t="s">
        <v>500</v>
      </c>
      <c r="B573">
        <f>_xlfn.NUMBERVALUE(LEFT(A573,2))</f>
        <v>32</v>
      </c>
      <c r="C573">
        <v>43</v>
      </c>
      <c r="D573" s="22">
        <v>43</v>
      </c>
      <c r="E573" t="str">
        <f>IF(AND(D573&gt;=18,D573&lt;=25),"18-25",IF(AND(D573&gt;=26,D573&lt;=50),"26-50",IF(AND(D573&gt;=51,D573&lt;=75),"51-75",IF(D573&gt;=76,"76- +","missing bucket"))))</f>
        <v>26-50</v>
      </c>
      <c r="F573" t="s">
        <v>17</v>
      </c>
      <c r="G573" t="s">
        <v>25</v>
      </c>
      <c r="H573" t="s">
        <v>13</v>
      </c>
    </row>
    <row r="574" spans="1:8" x14ac:dyDescent="0.2">
      <c r="A574" t="s">
        <v>501</v>
      </c>
      <c r="B574">
        <f>_xlfn.NUMBERVALUE(LEFT(A574,2))</f>
        <v>32</v>
      </c>
      <c r="C574">
        <v>43</v>
      </c>
      <c r="D574" s="22">
        <v>43</v>
      </c>
      <c r="E574" t="str">
        <f>IF(AND(D574&gt;=18,D574&lt;=25),"18-25",IF(AND(D574&gt;=26,D574&lt;=50),"26-50",IF(AND(D574&gt;=51,D574&lt;=75),"51-75",IF(D574&gt;=76,"76- +","missing bucket"))))</f>
        <v>26-50</v>
      </c>
      <c r="F574" t="s">
        <v>17</v>
      </c>
      <c r="G574" t="s">
        <v>25</v>
      </c>
      <c r="H574" t="s">
        <v>14</v>
      </c>
    </row>
    <row r="575" spans="1:8" x14ac:dyDescent="0.2">
      <c r="A575" t="s">
        <v>502</v>
      </c>
      <c r="B575">
        <f>_xlfn.NUMBERVALUE(LEFT(A575,2))</f>
        <v>32</v>
      </c>
      <c r="C575">
        <v>43</v>
      </c>
      <c r="D575" s="22">
        <v>43</v>
      </c>
      <c r="E575" t="str">
        <f>IF(AND(D575&gt;=18,D575&lt;=25),"18-25",IF(AND(D575&gt;=26,D575&lt;=50),"26-50",IF(AND(D575&gt;=51,D575&lt;=75),"51-75",IF(D575&gt;=76,"76- +","missing bucket"))))</f>
        <v>26-50</v>
      </c>
      <c r="F575" t="s">
        <v>18</v>
      </c>
      <c r="G575" t="s">
        <v>25</v>
      </c>
      <c r="H575" t="s">
        <v>13</v>
      </c>
    </row>
    <row r="576" spans="1:8" x14ac:dyDescent="0.2">
      <c r="A576" t="s">
        <v>503</v>
      </c>
      <c r="B576">
        <f>_xlfn.NUMBERVALUE(LEFT(A576,2))</f>
        <v>32</v>
      </c>
      <c r="C576">
        <v>43</v>
      </c>
      <c r="D576" s="22">
        <v>43</v>
      </c>
      <c r="E576" t="str">
        <f>IF(AND(D576&gt;=18,D576&lt;=25),"18-25",IF(AND(D576&gt;=26,D576&lt;=50),"26-50",IF(AND(D576&gt;=51,D576&lt;=75),"51-75",IF(D576&gt;=76,"76- +","missing bucket"))))</f>
        <v>26-50</v>
      </c>
      <c r="F576" t="s">
        <v>17</v>
      </c>
      <c r="G576" t="s">
        <v>25</v>
      </c>
      <c r="H576" t="s">
        <v>13</v>
      </c>
    </row>
    <row r="577" spans="1:8" x14ac:dyDescent="0.2">
      <c r="A577" t="s">
        <v>824</v>
      </c>
      <c r="B577">
        <f>_xlfn.NUMBERVALUE(LEFT(A577,2))</f>
        <v>41</v>
      </c>
      <c r="C577">
        <v>43</v>
      </c>
      <c r="D577" s="22">
        <v>43</v>
      </c>
      <c r="E577" t="str">
        <f>IF(AND(D577&gt;=18,D577&lt;=25),"18-25",IF(AND(D577&gt;=26,D577&lt;=50),"26-50",IF(AND(D577&gt;=51,D577&lt;=75),"51-75",IF(D577&gt;=76,"76- +","missing bucket"))))</f>
        <v>26-50</v>
      </c>
      <c r="F577" t="s">
        <v>17</v>
      </c>
      <c r="G577" t="s">
        <v>25</v>
      </c>
      <c r="H577" t="s">
        <v>14</v>
      </c>
    </row>
    <row r="578" spans="1:8" x14ac:dyDescent="0.2">
      <c r="A578" t="s">
        <v>825</v>
      </c>
      <c r="B578">
        <f>_xlfn.NUMBERVALUE(LEFT(A578,2))</f>
        <v>41</v>
      </c>
      <c r="C578">
        <v>43</v>
      </c>
      <c r="D578" s="22">
        <v>43</v>
      </c>
      <c r="E578" t="str">
        <f>IF(AND(D578&gt;=18,D578&lt;=25),"18-25",IF(AND(D578&gt;=26,D578&lt;=50),"26-50",IF(AND(D578&gt;=51,D578&lt;=75),"51-75",IF(D578&gt;=76,"76- +","missing bucket"))))</f>
        <v>26-50</v>
      </c>
      <c r="F578" t="s">
        <v>23</v>
      </c>
      <c r="G578" t="s">
        <v>25</v>
      </c>
      <c r="H578" t="s">
        <v>13</v>
      </c>
    </row>
    <row r="579" spans="1:8" x14ac:dyDescent="0.2">
      <c r="A579" t="s">
        <v>826</v>
      </c>
      <c r="B579">
        <f>_xlfn.NUMBERVALUE(LEFT(A579,2))</f>
        <v>41</v>
      </c>
      <c r="C579">
        <v>43</v>
      </c>
      <c r="D579" s="22">
        <v>43</v>
      </c>
      <c r="E579" t="str">
        <f>IF(AND(D579&gt;=18,D579&lt;=25),"18-25",IF(AND(D579&gt;=26,D579&lt;=50),"26-50",IF(AND(D579&gt;=51,D579&lt;=75),"51-75",IF(D579&gt;=76,"76- +","missing bucket"))))</f>
        <v>26-50</v>
      </c>
      <c r="F579" t="s">
        <v>19</v>
      </c>
      <c r="G579" t="s">
        <v>25</v>
      </c>
      <c r="H579" t="s">
        <v>14</v>
      </c>
    </row>
    <row r="580" spans="1:8" x14ac:dyDescent="0.2">
      <c r="A580" t="s">
        <v>827</v>
      </c>
      <c r="B580">
        <f>_xlfn.NUMBERVALUE(LEFT(A580,2))</f>
        <v>41</v>
      </c>
      <c r="C580">
        <v>43</v>
      </c>
      <c r="D580" s="22">
        <v>43</v>
      </c>
      <c r="E580" t="str">
        <f>IF(AND(D580&gt;=18,D580&lt;=25),"18-25",IF(AND(D580&gt;=26,D580&lt;=50),"26-50",IF(AND(D580&gt;=51,D580&lt;=75),"51-75",IF(D580&gt;=76,"76- +","missing bucket"))))</f>
        <v>26-50</v>
      </c>
      <c r="F580" t="s">
        <v>18</v>
      </c>
      <c r="G580" t="s">
        <v>25</v>
      </c>
      <c r="H580" t="s">
        <v>14</v>
      </c>
    </row>
    <row r="581" spans="1:8" x14ac:dyDescent="0.2">
      <c r="A581" t="s">
        <v>828</v>
      </c>
      <c r="B581">
        <f>_xlfn.NUMBERVALUE(LEFT(A581,2))</f>
        <v>41</v>
      </c>
      <c r="C581">
        <v>43</v>
      </c>
      <c r="D581" s="22">
        <v>43</v>
      </c>
      <c r="E581" t="str">
        <f>IF(AND(D581&gt;=18,D581&lt;=25),"18-25",IF(AND(D581&gt;=26,D581&lt;=50),"26-50",IF(AND(D581&gt;=51,D581&lt;=75),"51-75",IF(D581&gt;=76,"76- +","missing bucket"))))</f>
        <v>26-50</v>
      </c>
      <c r="F581" t="s">
        <v>17</v>
      </c>
      <c r="G581" t="s">
        <v>25</v>
      </c>
      <c r="H581" t="s">
        <v>14</v>
      </c>
    </row>
    <row r="582" spans="1:8" x14ac:dyDescent="0.2">
      <c r="A582" t="s">
        <v>829</v>
      </c>
      <c r="B582">
        <f>_xlfn.NUMBERVALUE(LEFT(A582,2))</f>
        <v>41</v>
      </c>
      <c r="C582">
        <v>43</v>
      </c>
      <c r="D582" s="22">
        <v>43</v>
      </c>
      <c r="E582" t="str">
        <f>IF(AND(D582&gt;=18,D582&lt;=25),"18-25",IF(AND(D582&gt;=26,D582&lt;=50),"26-50",IF(AND(D582&gt;=51,D582&lt;=75),"51-75",IF(D582&gt;=76,"76- +","missing bucket"))))</f>
        <v>26-50</v>
      </c>
      <c r="F582" t="s">
        <v>18</v>
      </c>
      <c r="G582" t="s">
        <v>25</v>
      </c>
      <c r="H582" t="s">
        <v>14</v>
      </c>
    </row>
    <row r="583" spans="1:8" x14ac:dyDescent="0.2">
      <c r="A583" t="s">
        <v>830</v>
      </c>
      <c r="B583">
        <f>_xlfn.NUMBERVALUE(LEFT(A583,2))</f>
        <v>41</v>
      </c>
      <c r="C583">
        <v>43</v>
      </c>
      <c r="D583" s="22">
        <v>43</v>
      </c>
      <c r="E583" t="str">
        <f>IF(AND(D583&gt;=18,D583&lt;=25),"18-25",IF(AND(D583&gt;=26,D583&lt;=50),"26-50",IF(AND(D583&gt;=51,D583&lt;=75),"51-75",IF(D583&gt;=76,"76- +","missing bucket"))))</f>
        <v>26-50</v>
      </c>
      <c r="F583" t="s">
        <v>17</v>
      </c>
      <c r="G583" t="s">
        <v>25</v>
      </c>
      <c r="H583" t="s">
        <v>14</v>
      </c>
    </row>
    <row r="584" spans="1:8" x14ac:dyDescent="0.2">
      <c r="A584" t="s">
        <v>831</v>
      </c>
      <c r="B584">
        <f>_xlfn.NUMBERVALUE(LEFT(A584,2))</f>
        <v>41</v>
      </c>
      <c r="C584">
        <v>43</v>
      </c>
      <c r="D584" s="22">
        <v>43</v>
      </c>
      <c r="E584" t="str">
        <f>IF(AND(D584&gt;=18,D584&lt;=25),"18-25",IF(AND(D584&gt;=26,D584&lt;=50),"26-50",IF(AND(D584&gt;=51,D584&lt;=75),"51-75",IF(D584&gt;=76,"76- +","missing bucket"))))</f>
        <v>26-50</v>
      </c>
      <c r="F584" t="s">
        <v>18</v>
      </c>
      <c r="G584" t="s">
        <v>25</v>
      </c>
      <c r="H584" t="s">
        <v>14</v>
      </c>
    </row>
    <row r="585" spans="1:8" x14ac:dyDescent="0.2">
      <c r="A585" t="s">
        <v>832</v>
      </c>
      <c r="B585">
        <f>_xlfn.NUMBERVALUE(LEFT(A585,2))</f>
        <v>41</v>
      </c>
      <c r="C585">
        <v>43</v>
      </c>
      <c r="D585" s="22">
        <v>43</v>
      </c>
      <c r="E585" t="str">
        <f>IF(AND(D585&gt;=18,D585&lt;=25),"18-25",IF(AND(D585&gt;=26,D585&lt;=50),"26-50",IF(AND(D585&gt;=51,D585&lt;=75),"51-75",IF(D585&gt;=76,"76- +","missing bucket"))))</f>
        <v>26-50</v>
      </c>
      <c r="F585" t="s">
        <v>18</v>
      </c>
      <c r="G585" t="s">
        <v>25</v>
      </c>
      <c r="H585" t="s">
        <v>14</v>
      </c>
    </row>
    <row r="586" spans="1:8" x14ac:dyDescent="0.2">
      <c r="A586" t="s">
        <v>833</v>
      </c>
      <c r="B586">
        <f>_xlfn.NUMBERVALUE(LEFT(A586,2))</f>
        <v>41</v>
      </c>
      <c r="C586">
        <v>43</v>
      </c>
      <c r="D586" s="22">
        <v>43</v>
      </c>
      <c r="E586" t="str">
        <f>IF(AND(D586&gt;=18,D586&lt;=25),"18-25",IF(AND(D586&gt;=26,D586&lt;=50),"26-50",IF(AND(D586&gt;=51,D586&lt;=75),"51-75",IF(D586&gt;=76,"76- +","missing bucket"))))</f>
        <v>26-50</v>
      </c>
      <c r="F586" t="s">
        <v>17</v>
      </c>
      <c r="G586" t="s">
        <v>25</v>
      </c>
      <c r="H586" t="s">
        <v>13</v>
      </c>
    </row>
    <row r="587" spans="1:8" x14ac:dyDescent="0.2">
      <c r="A587" t="s">
        <v>150</v>
      </c>
      <c r="B587">
        <f>_xlfn.NUMBERVALUE(LEFT(A587,2))</f>
        <v>14</v>
      </c>
      <c r="C587">
        <v>43.548000000000002</v>
      </c>
      <c r="D587" s="22">
        <v>44</v>
      </c>
      <c r="E587" t="str">
        <f>IF(AND(D587&gt;=18,D587&lt;=25),"18-25",IF(AND(D587&gt;=26,D587&lt;=50),"26-50",IF(AND(D587&gt;=51,D587&lt;=75),"51-75",IF(D587&gt;=76,"76- +","missing bucket"))))</f>
        <v>26-50</v>
      </c>
      <c r="F587" t="s">
        <v>18</v>
      </c>
      <c r="G587" t="s">
        <v>26</v>
      </c>
      <c r="H587" t="s">
        <v>13</v>
      </c>
    </row>
    <row r="588" spans="1:8" x14ac:dyDescent="0.2">
      <c r="A588" t="s">
        <v>151</v>
      </c>
      <c r="B588">
        <f>_xlfn.NUMBERVALUE(LEFT(A588,2))</f>
        <v>14</v>
      </c>
      <c r="C588">
        <v>44</v>
      </c>
      <c r="D588" s="22">
        <v>44</v>
      </c>
      <c r="E588" t="str">
        <f>IF(AND(D588&gt;=18,D588&lt;=25),"18-25",IF(AND(D588&gt;=26,D588&lt;=50),"26-50",IF(AND(D588&gt;=51,D588&lt;=75),"51-75",IF(D588&gt;=76,"76- +","missing bucket"))))</f>
        <v>26-50</v>
      </c>
      <c r="F588" t="s">
        <v>17</v>
      </c>
      <c r="G588" t="s">
        <v>25</v>
      </c>
      <c r="H588" t="s">
        <v>14</v>
      </c>
    </row>
    <row r="589" spans="1:8" x14ac:dyDescent="0.2">
      <c r="A589" t="s">
        <v>504</v>
      </c>
      <c r="B589">
        <f>_xlfn.NUMBERVALUE(LEFT(A589,2))</f>
        <v>32</v>
      </c>
      <c r="C589">
        <v>44</v>
      </c>
      <c r="D589" s="22">
        <v>44</v>
      </c>
      <c r="E589" t="str">
        <f>IF(AND(D589&gt;=18,D589&lt;=25),"18-25",IF(AND(D589&gt;=26,D589&lt;=50),"26-50",IF(AND(D589&gt;=51,D589&lt;=75),"51-75",IF(D589&gt;=76,"76- +","missing bucket"))))</f>
        <v>26-50</v>
      </c>
      <c r="F589" t="s">
        <v>17</v>
      </c>
      <c r="G589" t="s">
        <v>25</v>
      </c>
      <c r="H589" t="s">
        <v>13</v>
      </c>
    </row>
    <row r="590" spans="1:8" x14ac:dyDescent="0.2">
      <c r="A590" t="s">
        <v>505</v>
      </c>
      <c r="B590">
        <f>_xlfn.NUMBERVALUE(LEFT(A590,2))</f>
        <v>32</v>
      </c>
      <c r="C590">
        <v>44</v>
      </c>
      <c r="D590" s="22">
        <v>44</v>
      </c>
      <c r="E590" t="str">
        <f>IF(AND(D590&gt;=18,D590&lt;=25),"18-25",IF(AND(D590&gt;=26,D590&lt;=50),"26-50",IF(AND(D590&gt;=51,D590&lt;=75),"51-75",IF(D590&gt;=76,"76- +","missing bucket"))))</f>
        <v>26-50</v>
      </c>
      <c r="F590" t="s">
        <v>19</v>
      </c>
      <c r="G590" t="s">
        <v>7</v>
      </c>
      <c r="H590" t="s">
        <v>14</v>
      </c>
    </row>
    <row r="591" spans="1:8" x14ac:dyDescent="0.2">
      <c r="A591" t="s">
        <v>506</v>
      </c>
      <c r="B591">
        <f>_xlfn.NUMBERVALUE(LEFT(A591,2))</f>
        <v>32</v>
      </c>
      <c r="C591">
        <v>44</v>
      </c>
      <c r="D591" s="22">
        <v>44</v>
      </c>
      <c r="E591" t="str">
        <f>IF(AND(D591&gt;=18,D591&lt;=25),"18-25",IF(AND(D591&gt;=26,D591&lt;=50),"26-50",IF(AND(D591&gt;=51,D591&lt;=75),"51-75",IF(D591&gt;=76,"76- +","missing bucket"))))</f>
        <v>26-50</v>
      </c>
      <c r="F591" t="s">
        <v>17</v>
      </c>
      <c r="G591" t="s">
        <v>25</v>
      </c>
      <c r="H591" t="s">
        <v>13</v>
      </c>
    </row>
    <row r="592" spans="1:8" x14ac:dyDescent="0.2">
      <c r="A592" t="s">
        <v>507</v>
      </c>
      <c r="B592">
        <f>_xlfn.NUMBERVALUE(LEFT(A592,2))</f>
        <v>32</v>
      </c>
      <c r="C592">
        <v>44</v>
      </c>
      <c r="D592" s="22">
        <v>44</v>
      </c>
      <c r="E592" t="str">
        <f>IF(AND(D592&gt;=18,D592&lt;=25),"18-25",IF(AND(D592&gt;=26,D592&lt;=50),"26-50",IF(AND(D592&gt;=51,D592&lt;=75),"51-75",IF(D592&gt;=76,"76- +","missing bucket"))))</f>
        <v>26-50</v>
      </c>
      <c r="F592" t="s">
        <v>18</v>
      </c>
      <c r="G592" t="s">
        <v>25</v>
      </c>
      <c r="H592" t="s">
        <v>13</v>
      </c>
    </row>
    <row r="593" spans="1:8" x14ac:dyDescent="0.2">
      <c r="A593" t="s">
        <v>508</v>
      </c>
      <c r="B593">
        <f>_xlfn.NUMBERVALUE(LEFT(A593,2))</f>
        <v>32</v>
      </c>
      <c r="C593">
        <v>44</v>
      </c>
      <c r="D593" s="22">
        <v>44</v>
      </c>
      <c r="E593" t="str">
        <f>IF(AND(D593&gt;=18,D593&lt;=25),"18-25",IF(AND(D593&gt;=26,D593&lt;=50),"26-50",IF(AND(D593&gt;=51,D593&lt;=75),"51-75",IF(D593&gt;=76,"76- +","missing bucket"))))</f>
        <v>26-50</v>
      </c>
      <c r="F593" t="s">
        <v>17</v>
      </c>
      <c r="G593" t="s">
        <v>25</v>
      </c>
      <c r="H593" t="s">
        <v>13</v>
      </c>
    </row>
    <row r="594" spans="1:8" x14ac:dyDescent="0.2">
      <c r="A594" t="s">
        <v>509</v>
      </c>
      <c r="B594">
        <f>_xlfn.NUMBERVALUE(LEFT(A594,2))</f>
        <v>32</v>
      </c>
      <c r="C594">
        <v>44</v>
      </c>
      <c r="D594" s="22">
        <v>44</v>
      </c>
      <c r="E594" t="str">
        <f>IF(AND(D594&gt;=18,D594&lt;=25),"18-25",IF(AND(D594&gt;=26,D594&lt;=50),"26-50",IF(AND(D594&gt;=51,D594&lt;=75),"51-75",IF(D594&gt;=76,"76- +","missing bucket"))))</f>
        <v>26-50</v>
      </c>
      <c r="F594" t="s">
        <v>17</v>
      </c>
      <c r="G594" t="s">
        <v>25</v>
      </c>
      <c r="H594" t="s">
        <v>14</v>
      </c>
    </row>
    <row r="595" spans="1:8" x14ac:dyDescent="0.2">
      <c r="A595" t="s">
        <v>510</v>
      </c>
      <c r="B595">
        <f>_xlfn.NUMBERVALUE(LEFT(A595,2))</f>
        <v>32</v>
      </c>
      <c r="C595">
        <v>44</v>
      </c>
      <c r="D595" s="22">
        <v>44</v>
      </c>
      <c r="E595" t="str">
        <f>IF(AND(D595&gt;=18,D595&lt;=25),"18-25",IF(AND(D595&gt;=26,D595&lt;=50),"26-50",IF(AND(D595&gt;=51,D595&lt;=75),"51-75",IF(D595&gt;=76,"76- +","missing bucket"))))</f>
        <v>26-50</v>
      </c>
      <c r="F595" t="s">
        <v>17</v>
      </c>
      <c r="G595" t="s">
        <v>25</v>
      </c>
      <c r="H595" t="s">
        <v>14</v>
      </c>
    </row>
    <row r="596" spans="1:8" x14ac:dyDescent="0.2">
      <c r="A596" t="s">
        <v>834</v>
      </c>
      <c r="B596">
        <f>_xlfn.NUMBERVALUE(LEFT(A596,2))</f>
        <v>41</v>
      </c>
      <c r="C596">
        <v>44</v>
      </c>
      <c r="D596" s="22">
        <v>44</v>
      </c>
      <c r="E596" t="str">
        <f>IF(AND(D596&gt;=18,D596&lt;=25),"18-25",IF(AND(D596&gt;=26,D596&lt;=50),"26-50",IF(AND(D596&gt;=51,D596&lt;=75),"51-75",IF(D596&gt;=76,"76- +","missing bucket"))))</f>
        <v>26-50</v>
      </c>
      <c r="F596" t="s">
        <v>17</v>
      </c>
      <c r="G596" t="s">
        <v>25</v>
      </c>
      <c r="H596" t="s">
        <v>14</v>
      </c>
    </row>
    <row r="597" spans="1:8" x14ac:dyDescent="0.2">
      <c r="A597" t="s">
        <v>152</v>
      </c>
      <c r="B597">
        <f>_xlfn.NUMBERVALUE(LEFT(A597,2))</f>
        <v>14</v>
      </c>
      <c r="C597">
        <v>44.849299999999999</v>
      </c>
      <c r="D597" s="22">
        <v>45</v>
      </c>
      <c r="E597" t="str">
        <f>IF(AND(D597&gt;=18,D597&lt;=25),"18-25",IF(AND(D597&gt;=26,D597&lt;=50),"26-50",IF(AND(D597&gt;=51,D597&lt;=75),"51-75",IF(D597&gt;=76,"76- +","missing bucket"))))</f>
        <v>26-50</v>
      </c>
      <c r="F597" t="s">
        <v>17</v>
      </c>
      <c r="G597" t="s">
        <v>25</v>
      </c>
      <c r="H597" t="s">
        <v>14</v>
      </c>
    </row>
    <row r="598" spans="1:8" x14ac:dyDescent="0.2">
      <c r="A598" t="s">
        <v>153</v>
      </c>
      <c r="B598">
        <f>_xlfn.NUMBERVALUE(LEFT(A598,2))</f>
        <v>14</v>
      </c>
      <c r="C598">
        <v>45</v>
      </c>
      <c r="D598" s="22">
        <v>45</v>
      </c>
      <c r="E598" t="str">
        <f>IF(AND(D598&gt;=18,D598&lt;=25),"18-25",IF(AND(D598&gt;=26,D598&lt;=50),"26-50",IF(AND(D598&gt;=51,D598&lt;=75),"51-75",IF(D598&gt;=76,"76- +","missing bucket"))))</f>
        <v>26-50</v>
      </c>
      <c r="F598" t="s">
        <v>17</v>
      </c>
      <c r="G598" t="s">
        <v>25</v>
      </c>
      <c r="H598" t="s">
        <v>13</v>
      </c>
    </row>
    <row r="599" spans="1:8" x14ac:dyDescent="0.2">
      <c r="A599" t="s">
        <v>154</v>
      </c>
      <c r="B599">
        <f>_xlfn.NUMBERVALUE(LEFT(A599,2))</f>
        <v>14</v>
      </c>
      <c r="C599">
        <v>45</v>
      </c>
      <c r="D599" s="22">
        <v>45</v>
      </c>
      <c r="E599" t="str">
        <f>IF(AND(D599&gt;=18,D599&lt;=25),"18-25",IF(AND(D599&gt;=26,D599&lt;=50),"26-50",IF(AND(D599&gt;=51,D599&lt;=75),"51-75",IF(D599&gt;=76,"76- +","missing bucket"))))</f>
        <v>26-50</v>
      </c>
      <c r="F599" t="s">
        <v>17</v>
      </c>
      <c r="G599" t="s">
        <v>25</v>
      </c>
      <c r="H599" t="s">
        <v>13</v>
      </c>
    </row>
    <row r="600" spans="1:8" x14ac:dyDescent="0.2">
      <c r="A600" t="s">
        <v>155</v>
      </c>
      <c r="B600">
        <f>_xlfn.NUMBERVALUE(LEFT(A600,2))</f>
        <v>14</v>
      </c>
      <c r="C600">
        <v>45</v>
      </c>
      <c r="D600" s="22">
        <v>45</v>
      </c>
      <c r="E600" t="str">
        <f>IF(AND(D600&gt;=18,D600&lt;=25),"18-25",IF(AND(D600&gt;=26,D600&lt;=50),"26-50",IF(AND(D600&gt;=51,D600&lt;=75),"51-75",IF(D600&gt;=76,"76- +","missing bucket"))))</f>
        <v>26-50</v>
      </c>
      <c r="F600" t="s">
        <v>17</v>
      </c>
      <c r="G600" t="s">
        <v>25</v>
      </c>
      <c r="H600" t="s">
        <v>13</v>
      </c>
    </row>
    <row r="601" spans="1:8" x14ac:dyDescent="0.2">
      <c r="A601" t="s">
        <v>511</v>
      </c>
      <c r="B601">
        <f>_xlfn.NUMBERVALUE(LEFT(A601,2))</f>
        <v>32</v>
      </c>
      <c r="C601">
        <v>45</v>
      </c>
      <c r="D601" s="22">
        <v>45</v>
      </c>
      <c r="E601" t="str">
        <f>IF(AND(D601&gt;=18,D601&lt;=25),"18-25",IF(AND(D601&gt;=26,D601&lt;=50),"26-50",IF(AND(D601&gt;=51,D601&lt;=75),"51-75",IF(D601&gt;=76,"76- +","missing bucket"))))</f>
        <v>26-50</v>
      </c>
      <c r="F601" t="s">
        <v>7</v>
      </c>
      <c r="G601" t="s">
        <v>7</v>
      </c>
      <c r="H601" t="s">
        <v>13</v>
      </c>
    </row>
    <row r="602" spans="1:8" x14ac:dyDescent="0.2">
      <c r="A602" t="s">
        <v>512</v>
      </c>
      <c r="B602">
        <f>_xlfn.NUMBERVALUE(LEFT(A602,2))</f>
        <v>32</v>
      </c>
      <c r="C602">
        <v>45</v>
      </c>
      <c r="D602" s="22">
        <v>45</v>
      </c>
      <c r="E602" t="str">
        <f>IF(AND(D602&gt;=18,D602&lt;=25),"18-25",IF(AND(D602&gt;=26,D602&lt;=50),"26-50",IF(AND(D602&gt;=51,D602&lt;=75),"51-75",IF(D602&gt;=76,"76- +","missing bucket"))))</f>
        <v>26-50</v>
      </c>
      <c r="F602" t="s">
        <v>17</v>
      </c>
      <c r="G602" t="s">
        <v>26</v>
      </c>
      <c r="H602" t="s">
        <v>13</v>
      </c>
    </row>
    <row r="603" spans="1:8" x14ac:dyDescent="0.2">
      <c r="A603" t="s">
        <v>513</v>
      </c>
      <c r="B603">
        <f>_xlfn.NUMBERVALUE(LEFT(A603,2))</f>
        <v>32</v>
      </c>
      <c r="C603">
        <v>45</v>
      </c>
      <c r="D603" s="22">
        <v>45</v>
      </c>
      <c r="E603" t="str">
        <f>IF(AND(D603&gt;=18,D603&lt;=25),"18-25",IF(AND(D603&gt;=26,D603&lt;=50),"26-50",IF(AND(D603&gt;=51,D603&lt;=75),"51-75",IF(D603&gt;=76,"76- +","missing bucket"))))</f>
        <v>26-50</v>
      </c>
      <c r="F603" t="s">
        <v>18</v>
      </c>
      <c r="G603" t="s">
        <v>25</v>
      </c>
      <c r="H603" t="s">
        <v>14</v>
      </c>
    </row>
    <row r="604" spans="1:8" x14ac:dyDescent="0.2">
      <c r="A604" t="s">
        <v>514</v>
      </c>
      <c r="B604">
        <f>_xlfn.NUMBERVALUE(LEFT(A604,2))</f>
        <v>32</v>
      </c>
      <c r="C604">
        <v>45</v>
      </c>
      <c r="D604" s="22">
        <v>45</v>
      </c>
      <c r="E604" t="str">
        <f>IF(AND(D604&gt;=18,D604&lt;=25),"18-25",IF(AND(D604&gt;=26,D604&lt;=50),"26-50",IF(AND(D604&gt;=51,D604&lt;=75),"51-75",IF(D604&gt;=76,"76- +","missing bucket"))))</f>
        <v>26-50</v>
      </c>
      <c r="F604" t="s">
        <v>17</v>
      </c>
      <c r="G604" t="s">
        <v>25</v>
      </c>
      <c r="H604" t="s">
        <v>14</v>
      </c>
    </row>
    <row r="605" spans="1:8" x14ac:dyDescent="0.2">
      <c r="A605" t="s">
        <v>835</v>
      </c>
      <c r="B605">
        <f>_xlfn.NUMBERVALUE(LEFT(A605,2))</f>
        <v>41</v>
      </c>
      <c r="C605">
        <v>45</v>
      </c>
      <c r="D605" s="22">
        <v>45</v>
      </c>
      <c r="E605" t="str">
        <f>IF(AND(D605&gt;=18,D605&lt;=25),"18-25",IF(AND(D605&gt;=26,D605&lt;=50),"26-50",IF(AND(D605&gt;=51,D605&lt;=75),"51-75",IF(D605&gt;=76,"76- +","missing bucket"))))</f>
        <v>26-50</v>
      </c>
      <c r="F605" t="s">
        <v>17</v>
      </c>
      <c r="G605" t="s">
        <v>25</v>
      </c>
      <c r="H605" t="s">
        <v>14</v>
      </c>
    </row>
    <row r="606" spans="1:8" x14ac:dyDescent="0.2">
      <c r="A606" t="s">
        <v>836</v>
      </c>
      <c r="B606">
        <f>_xlfn.NUMBERVALUE(LEFT(A606,2))</f>
        <v>41</v>
      </c>
      <c r="C606">
        <v>45</v>
      </c>
      <c r="D606" s="22">
        <v>45</v>
      </c>
      <c r="E606" t="str">
        <f>IF(AND(D606&gt;=18,D606&lt;=25),"18-25",IF(AND(D606&gt;=26,D606&lt;=50),"26-50",IF(AND(D606&gt;=51,D606&lt;=75),"51-75",IF(D606&gt;=76,"76- +","missing bucket"))))</f>
        <v>26-50</v>
      </c>
      <c r="F606" t="s">
        <v>18</v>
      </c>
      <c r="G606" t="s">
        <v>25</v>
      </c>
      <c r="H606" t="s">
        <v>14</v>
      </c>
    </row>
    <row r="607" spans="1:8" x14ac:dyDescent="0.2">
      <c r="A607" t="s">
        <v>837</v>
      </c>
      <c r="B607">
        <f>_xlfn.NUMBERVALUE(LEFT(A607,2))</f>
        <v>41</v>
      </c>
      <c r="C607">
        <v>45</v>
      </c>
      <c r="D607" s="22">
        <v>45</v>
      </c>
      <c r="E607" t="str">
        <f>IF(AND(D607&gt;=18,D607&lt;=25),"18-25",IF(AND(D607&gt;=26,D607&lt;=50),"26-50",IF(AND(D607&gt;=51,D607&lt;=75),"51-75",IF(D607&gt;=76,"76- +","missing bucket"))))</f>
        <v>26-50</v>
      </c>
      <c r="F607" t="s">
        <v>17</v>
      </c>
      <c r="G607" t="s">
        <v>25</v>
      </c>
      <c r="H607" t="s">
        <v>13</v>
      </c>
    </row>
    <row r="608" spans="1:8" x14ac:dyDescent="0.2">
      <c r="A608" t="s">
        <v>838</v>
      </c>
      <c r="B608">
        <f>_xlfn.NUMBERVALUE(LEFT(A608,2))</f>
        <v>41</v>
      </c>
      <c r="C608">
        <v>45</v>
      </c>
      <c r="D608" s="22">
        <v>45</v>
      </c>
      <c r="E608" t="str">
        <f>IF(AND(D608&gt;=18,D608&lt;=25),"18-25",IF(AND(D608&gt;=26,D608&lt;=50),"26-50",IF(AND(D608&gt;=51,D608&lt;=75),"51-75",IF(D608&gt;=76,"76- +","missing bucket"))))</f>
        <v>26-50</v>
      </c>
      <c r="F608" t="s">
        <v>17</v>
      </c>
      <c r="G608" t="s">
        <v>25</v>
      </c>
      <c r="H608" t="s">
        <v>13</v>
      </c>
    </row>
    <row r="609" spans="1:8" x14ac:dyDescent="0.2">
      <c r="A609" t="s">
        <v>839</v>
      </c>
      <c r="B609">
        <f>_xlfn.NUMBERVALUE(LEFT(A609,2))</f>
        <v>41</v>
      </c>
      <c r="C609">
        <v>45</v>
      </c>
      <c r="D609" s="22">
        <v>45</v>
      </c>
      <c r="E609" t="str">
        <f>IF(AND(D609&gt;=18,D609&lt;=25),"18-25",IF(AND(D609&gt;=26,D609&lt;=50),"26-50",IF(AND(D609&gt;=51,D609&lt;=75),"51-75",IF(D609&gt;=76,"76- +","missing bucket"))))</f>
        <v>26-50</v>
      </c>
      <c r="F609" t="s">
        <v>17</v>
      </c>
      <c r="G609" t="s">
        <v>25</v>
      </c>
      <c r="H609" t="s">
        <v>13</v>
      </c>
    </row>
    <row r="610" spans="1:8" x14ac:dyDescent="0.2">
      <c r="A610" t="s">
        <v>840</v>
      </c>
      <c r="B610">
        <f>_xlfn.NUMBERVALUE(LEFT(A610,2))</f>
        <v>41</v>
      </c>
      <c r="C610">
        <v>45</v>
      </c>
      <c r="D610" s="22">
        <v>45</v>
      </c>
      <c r="E610" t="str">
        <f>IF(AND(D610&gt;=18,D610&lt;=25),"18-25",IF(AND(D610&gt;=26,D610&lt;=50),"26-50",IF(AND(D610&gt;=51,D610&lt;=75),"51-75",IF(D610&gt;=76,"76- +","missing bucket"))))</f>
        <v>26-50</v>
      </c>
      <c r="F610" t="s">
        <v>17</v>
      </c>
      <c r="G610" t="s">
        <v>25</v>
      </c>
      <c r="H610" t="s">
        <v>13</v>
      </c>
    </row>
    <row r="611" spans="1:8" x14ac:dyDescent="0.2">
      <c r="A611" t="s">
        <v>841</v>
      </c>
      <c r="B611">
        <f>_xlfn.NUMBERVALUE(LEFT(A611,2))</f>
        <v>41</v>
      </c>
      <c r="C611">
        <v>45</v>
      </c>
      <c r="D611" s="22">
        <v>45</v>
      </c>
      <c r="E611" t="str">
        <f>IF(AND(D611&gt;=18,D611&lt;=25),"18-25",IF(AND(D611&gt;=26,D611&lt;=50),"26-50",IF(AND(D611&gt;=51,D611&lt;=75),"51-75",IF(D611&gt;=76,"76- +","missing bucket"))))</f>
        <v>26-50</v>
      </c>
      <c r="F611" t="s">
        <v>17</v>
      </c>
      <c r="G611" t="s">
        <v>26</v>
      </c>
      <c r="H611" t="s">
        <v>14</v>
      </c>
    </row>
    <row r="612" spans="1:8" x14ac:dyDescent="0.2">
      <c r="A612" t="s">
        <v>842</v>
      </c>
      <c r="B612">
        <f>_xlfn.NUMBERVALUE(LEFT(A612,2))</f>
        <v>41</v>
      </c>
      <c r="C612">
        <v>45</v>
      </c>
      <c r="D612" s="22">
        <v>45</v>
      </c>
      <c r="E612" t="str">
        <f>IF(AND(D612&gt;=18,D612&lt;=25),"18-25",IF(AND(D612&gt;=26,D612&lt;=50),"26-50",IF(AND(D612&gt;=51,D612&lt;=75),"51-75",IF(D612&gt;=76,"76- +","missing bucket"))))</f>
        <v>26-50</v>
      </c>
      <c r="F612" t="s">
        <v>17</v>
      </c>
      <c r="G612" t="s">
        <v>25</v>
      </c>
      <c r="H612" t="s">
        <v>13</v>
      </c>
    </row>
    <row r="613" spans="1:8" x14ac:dyDescent="0.2">
      <c r="A613" t="s">
        <v>156</v>
      </c>
      <c r="B613">
        <f>_xlfn.NUMBERVALUE(LEFT(A613,2))</f>
        <v>14</v>
      </c>
      <c r="C613">
        <v>45.186300000000003</v>
      </c>
      <c r="D613" s="22">
        <v>45</v>
      </c>
      <c r="E613" t="str">
        <f>IF(AND(D613&gt;=18,D613&lt;=25),"18-25",IF(AND(D613&gt;=26,D613&lt;=50),"26-50",IF(AND(D613&gt;=51,D613&lt;=75),"51-75",IF(D613&gt;=76,"76- +","missing bucket"))))</f>
        <v>26-50</v>
      </c>
      <c r="F613" t="s">
        <v>19</v>
      </c>
      <c r="G613" t="s">
        <v>25</v>
      </c>
      <c r="H613" t="s">
        <v>13</v>
      </c>
    </row>
    <row r="614" spans="1:8" x14ac:dyDescent="0.2">
      <c r="A614" t="s">
        <v>157</v>
      </c>
      <c r="B614">
        <f>_xlfn.NUMBERVALUE(LEFT(A614,2))</f>
        <v>14</v>
      </c>
      <c r="C614">
        <v>45.186300000000003</v>
      </c>
      <c r="D614" s="22">
        <v>45</v>
      </c>
      <c r="E614" t="str">
        <f>IF(AND(D614&gt;=18,D614&lt;=25),"18-25",IF(AND(D614&gt;=26,D614&lt;=50),"26-50",IF(AND(D614&gt;=51,D614&lt;=75),"51-75",IF(D614&gt;=76,"76- +","missing bucket"))))</f>
        <v>26-50</v>
      </c>
      <c r="F614" t="s">
        <v>17</v>
      </c>
      <c r="G614" t="s">
        <v>25</v>
      </c>
      <c r="H614" t="s">
        <v>13</v>
      </c>
    </row>
    <row r="615" spans="1:8" x14ac:dyDescent="0.2">
      <c r="A615" t="s">
        <v>158</v>
      </c>
      <c r="B615">
        <f>_xlfn.NUMBERVALUE(LEFT(A615,2))</f>
        <v>14</v>
      </c>
      <c r="C615">
        <v>45.471200000000003</v>
      </c>
      <c r="D615" s="22">
        <v>45</v>
      </c>
      <c r="E615" t="str">
        <f>IF(AND(D615&gt;=18,D615&lt;=25),"18-25",IF(AND(D615&gt;=26,D615&lt;=50),"26-50",IF(AND(D615&gt;=51,D615&lt;=75),"51-75",IF(D615&gt;=76,"76- +","missing bucket"))))</f>
        <v>26-50</v>
      </c>
      <c r="F615" t="s">
        <v>23</v>
      </c>
      <c r="G615" t="s">
        <v>23</v>
      </c>
      <c r="H615" t="s">
        <v>13</v>
      </c>
    </row>
    <row r="616" spans="1:8" x14ac:dyDescent="0.2">
      <c r="A616" t="s">
        <v>159</v>
      </c>
      <c r="B616">
        <f>_xlfn.NUMBERVALUE(LEFT(A616,2))</f>
        <v>14</v>
      </c>
      <c r="C616">
        <v>46</v>
      </c>
      <c r="D616" s="22">
        <v>46</v>
      </c>
      <c r="E616" t="str">
        <f>IF(AND(D616&gt;=18,D616&lt;=25),"18-25",IF(AND(D616&gt;=26,D616&lt;=50),"26-50",IF(AND(D616&gt;=51,D616&lt;=75),"51-75",IF(D616&gt;=76,"76- +","missing bucket"))))</f>
        <v>26-50</v>
      </c>
      <c r="F616" t="s">
        <v>23</v>
      </c>
      <c r="G616" t="s">
        <v>23</v>
      </c>
      <c r="H616" t="s">
        <v>14</v>
      </c>
    </row>
    <row r="617" spans="1:8" x14ac:dyDescent="0.2">
      <c r="A617" t="s">
        <v>160</v>
      </c>
      <c r="B617">
        <f>_xlfn.NUMBERVALUE(LEFT(A617,2))</f>
        <v>14</v>
      </c>
      <c r="C617">
        <v>46</v>
      </c>
      <c r="D617" s="22">
        <v>46</v>
      </c>
      <c r="E617" t="str">
        <f>IF(AND(D617&gt;=18,D617&lt;=25),"18-25",IF(AND(D617&gt;=26,D617&lt;=50),"26-50",IF(AND(D617&gt;=51,D617&lt;=75),"51-75",IF(D617&gt;=76,"76- +","missing bucket"))))</f>
        <v>26-50</v>
      </c>
      <c r="F617" t="s">
        <v>17</v>
      </c>
      <c r="G617" t="s">
        <v>25</v>
      </c>
      <c r="H617" t="s">
        <v>13</v>
      </c>
    </row>
    <row r="618" spans="1:8" x14ac:dyDescent="0.2">
      <c r="A618" t="s">
        <v>161</v>
      </c>
      <c r="B618">
        <f>_xlfn.NUMBERVALUE(LEFT(A618,2))</f>
        <v>14</v>
      </c>
      <c r="C618">
        <v>46</v>
      </c>
      <c r="D618" s="22">
        <v>46</v>
      </c>
      <c r="E618" t="str">
        <f>IF(AND(D618&gt;=18,D618&lt;=25),"18-25",IF(AND(D618&gt;=26,D618&lt;=50),"26-50",IF(AND(D618&gt;=51,D618&lt;=75),"51-75",IF(D618&gt;=76,"76- +","missing bucket"))))</f>
        <v>26-50</v>
      </c>
      <c r="F618" t="s">
        <v>22</v>
      </c>
      <c r="G618" t="s">
        <v>26</v>
      </c>
      <c r="H618" t="s">
        <v>14</v>
      </c>
    </row>
    <row r="619" spans="1:8" x14ac:dyDescent="0.2">
      <c r="A619" t="s">
        <v>247</v>
      </c>
      <c r="B619">
        <f>_xlfn.NUMBERVALUE(LEFT(A619,2))</f>
        <v>27</v>
      </c>
      <c r="C619">
        <v>46</v>
      </c>
      <c r="D619" s="22">
        <v>46</v>
      </c>
      <c r="E619" t="str">
        <f>IF(AND(D619&gt;=18,D619&lt;=25),"18-25",IF(AND(D619&gt;=26,D619&lt;=50),"26-50",IF(AND(D619&gt;=51,D619&lt;=75),"51-75",IF(D619&gt;=76,"76- +","missing bucket"))))</f>
        <v>26-50</v>
      </c>
      <c r="F619" t="s">
        <v>17</v>
      </c>
      <c r="G619" t="s">
        <v>25</v>
      </c>
      <c r="H619" t="s">
        <v>13</v>
      </c>
    </row>
    <row r="620" spans="1:8" x14ac:dyDescent="0.2">
      <c r="A620" t="s">
        <v>248</v>
      </c>
      <c r="B620">
        <f>_xlfn.NUMBERVALUE(LEFT(A620,2))</f>
        <v>27</v>
      </c>
      <c r="C620">
        <v>46</v>
      </c>
      <c r="D620" s="22">
        <v>46</v>
      </c>
      <c r="E620" t="str">
        <f>IF(AND(D620&gt;=18,D620&lt;=25),"18-25",IF(AND(D620&gt;=26,D620&lt;=50),"26-50",IF(AND(D620&gt;=51,D620&lt;=75),"51-75",IF(D620&gt;=76,"76- +","missing bucket"))))</f>
        <v>26-50</v>
      </c>
      <c r="F620" t="s">
        <v>17</v>
      </c>
      <c r="G620" t="s">
        <v>25</v>
      </c>
      <c r="H620" t="s">
        <v>14</v>
      </c>
    </row>
    <row r="621" spans="1:8" x14ac:dyDescent="0.2">
      <c r="A621" t="s">
        <v>515</v>
      </c>
      <c r="B621">
        <f>_xlfn.NUMBERVALUE(LEFT(A621,2))</f>
        <v>32</v>
      </c>
      <c r="C621">
        <v>46</v>
      </c>
      <c r="D621" s="22">
        <v>46</v>
      </c>
      <c r="E621" t="str">
        <f>IF(AND(D621&gt;=18,D621&lt;=25),"18-25",IF(AND(D621&gt;=26,D621&lt;=50),"26-50",IF(AND(D621&gt;=51,D621&lt;=75),"51-75",IF(D621&gt;=76,"76- +","missing bucket"))))</f>
        <v>26-50</v>
      </c>
      <c r="F621" t="s">
        <v>17</v>
      </c>
      <c r="G621" t="s">
        <v>26</v>
      </c>
      <c r="H621" t="s">
        <v>14</v>
      </c>
    </row>
    <row r="622" spans="1:8" x14ac:dyDescent="0.2">
      <c r="A622" t="s">
        <v>516</v>
      </c>
      <c r="B622">
        <f>_xlfn.NUMBERVALUE(LEFT(A622,2))</f>
        <v>32</v>
      </c>
      <c r="C622">
        <v>46</v>
      </c>
      <c r="D622" s="22">
        <v>46</v>
      </c>
      <c r="E622" t="str">
        <f>IF(AND(D622&gt;=18,D622&lt;=25),"18-25",IF(AND(D622&gt;=26,D622&lt;=50),"26-50",IF(AND(D622&gt;=51,D622&lt;=75),"51-75",IF(D622&gt;=76,"76- +","missing bucket"))))</f>
        <v>26-50</v>
      </c>
      <c r="F622" t="s">
        <v>17</v>
      </c>
      <c r="G622" t="s">
        <v>25</v>
      </c>
      <c r="H622" t="s">
        <v>13</v>
      </c>
    </row>
    <row r="623" spans="1:8" x14ac:dyDescent="0.2">
      <c r="A623" t="s">
        <v>517</v>
      </c>
      <c r="B623">
        <f>_xlfn.NUMBERVALUE(LEFT(A623,2))</f>
        <v>32</v>
      </c>
      <c r="C623">
        <v>46</v>
      </c>
      <c r="D623" s="22">
        <v>46</v>
      </c>
      <c r="E623" t="str">
        <f>IF(AND(D623&gt;=18,D623&lt;=25),"18-25",IF(AND(D623&gt;=26,D623&lt;=50),"26-50",IF(AND(D623&gt;=51,D623&lt;=75),"51-75",IF(D623&gt;=76,"76- +","missing bucket"))))</f>
        <v>26-50</v>
      </c>
      <c r="F623" t="s">
        <v>17</v>
      </c>
      <c r="G623" t="s">
        <v>25</v>
      </c>
      <c r="H623" t="s">
        <v>13</v>
      </c>
    </row>
    <row r="624" spans="1:8" x14ac:dyDescent="0.2">
      <c r="A624" t="s">
        <v>843</v>
      </c>
      <c r="B624">
        <f>_xlfn.NUMBERVALUE(LEFT(A624,2))</f>
        <v>41</v>
      </c>
      <c r="C624">
        <v>46</v>
      </c>
      <c r="D624" s="22">
        <v>46</v>
      </c>
      <c r="E624" t="str">
        <f>IF(AND(D624&gt;=18,D624&lt;=25),"18-25",IF(AND(D624&gt;=26,D624&lt;=50),"26-50",IF(AND(D624&gt;=51,D624&lt;=75),"51-75",IF(D624&gt;=76,"76- +","missing bucket"))))</f>
        <v>26-50</v>
      </c>
      <c r="F624" t="s">
        <v>17</v>
      </c>
      <c r="G624" t="s">
        <v>26</v>
      </c>
      <c r="H624" t="s">
        <v>13</v>
      </c>
    </row>
    <row r="625" spans="1:8" x14ac:dyDescent="0.2">
      <c r="A625" t="s">
        <v>844</v>
      </c>
      <c r="B625">
        <f>_xlfn.NUMBERVALUE(LEFT(A625,2))</f>
        <v>41</v>
      </c>
      <c r="C625">
        <v>46</v>
      </c>
      <c r="D625" s="22">
        <v>46</v>
      </c>
      <c r="E625" t="str">
        <f>IF(AND(D625&gt;=18,D625&lt;=25),"18-25",IF(AND(D625&gt;=26,D625&lt;=50),"26-50",IF(AND(D625&gt;=51,D625&lt;=75),"51-75",IF(D625&gt;=76,"76- +","missing bucket"))))</f>
        <v>26-50</v>
      </c>
      <c r="F625" t="s">
        <v>17</v>
      </c>
      <c r="G625" t="s">
        <v>25</v>
      </c>
      <c r="H625" t="s">
        <v>13</v>
      </c>
    </row>
    <row r="626" spans="1:8" x14ac:dyDescent="0.2">
      <c r="A626" t="s">
        <v>845</v>
      </c>
      <c r="B626">
        <f>_xlfn.NUMBERVALUE(LEFT(A626,2))</f>
        <v>41</v>
      </c>
      <c r="C626">
        <v>46</v>
      </c>
      <c r="D626" s="22">
        <v>46</v>
      </c>
      <c r="E626" t="str">
        <f>IF(AND(D626&gt;=18,D626&lt;=25),"18-25",IF(AND(D626&gt;=26,D626&lt;=50),"26-50",IF(AND(D626&gt;=51,D626&lt;=75),"51-75",IF(D626&gt;=76,"76- +","missing bucket"))))</f>
        <v>26-50</v>
      </c>
      <c r="F626" t="s">
        <v>18</v>
      </c>
      <c r="G626" t="s">
        <v>25</v>
      </c>
      <c r="H626" t="s">
        <v>14</v>
      </c>
    </row>
    <row r="627" spans="1:8" x14ac:dyDescent="0.2">
      <c r="A627" t="s">
        <v>846</v>
      </c>
      <c r="B627">
        <f>_xlfn.NUMBERVALUE(LEFT(A627,2))</f>
        <v>41</v>
      </c>
      <c r="C627">
        <v>46</v>
      </c>
      <c r="D627" s="22">
        <v>46</v>
      </c>
      <c r="E627" t="str">
        <f>IF(AND(D627&gt;=18,D627&lt;=25),"18-25",IF(AND(D627&gt;=26,D627&lt;=50),"26-50",IF(AND(D627&gt;=51,D627&lt;=75),"51-75",IF(D627&gt;=76,"76- +","missing bucket"))))</f>
        <v>26-50</v>
      </c>
      <c r="F627" t="s">
        <v>17</v>
      </c>
      <c r="G627" t="s">
        <v>25</v>
      </c>
      <c r="H627" t="s">
        <v>13</v>
      </c>
    </row>
    <row r="628" spans="1:8" x14ac:dyDescent="0.2">
      <c r="A628" t="s">
        <v>162</v>
      </c>
      <c r="B628">
        <f>_xlfn.NUMBERVALUE(LEFT(A628,2))</f>
        <v>14</v>
      </c>
      <c r="C628">
        <v>46.630099999999999</v>
      </c>
      <c r="D628" s="22">
        <v>47</v>
      </c>
      <c r="E628" t="str">
        <f>IF(AND(D628&gt;=18,D628&lt;=25),"18-25",IF(AND(D628&gt;=26,D628&lt;=50),"26-50",IF(AND(D628&gt;=51,D628&lt;=75),"51-75",IF(D628&gt;=76,"76- +","missing bucket"))))</f>
        <v>26-50</v>
      </c>
      <c r="F628" t="s">
        <v>17</v>
      </c>
      <c r="G628" t="s">
        <v>25</v>
      </c>
      <c r="H628" t="s">
        <v>13</v>
      </c>
    </row>
    <row r="629" spans="1:8" x14ac:dyDescent="0.2">
      <c r="A629" t="s">
        <v>163</v>
      </c>
      <c r="B629">
        <f>_xlfn.NUMBERVALUE(LEFT(A629,2))</f>
        <v>14</v>
      </c>
      <c r="C629">
        <v>46.706800000000001</v>
      </c>
      <c r="D629" s="22">
        <v>47</v>
      </c>
      <c r="E629" t="str">
        <f>IF(AND(D629&gt;=18,D629&lt;=25),"18-25",IF(AND(D629&gt;=26,D629&lt;=50),"26-50",IF(AND(D629&gt;=51,D629&lt;=75),"51-75",IF(D629&gt;=76,"76- +","missing bucket"))))</f>
        <v>26-50</v>
      </c>
      <c r="F629" t="s">
        <v>17</v>
      </c>
      <c r="G629" t="s">
        <v>25</v>
      </c>
      <c r="H629" t="s">
        <v>14</v>
      </c>
    </row>
    <row r="630" spans="1:8" x14ac:dyDescent="0.2">
      <c r="A630" t="s">
        <v>164</v>
      </c>
      <c r="B630">
        <f>_xlfn.NUMBERVALUE(LEFT(A630,2))</f>
        <v>14</v>
      </c>
      <c r="C630">
        <v>47</v>
      </c>
      <c r="D630" s="22">
        <v>47</v>
      </c>
      <c r="E630" t="str">
        <f>IF(AND(D630&gt;=18,D630&lt;=25),"18-25",IF(AND(D630&gt;=26,D630&lt;=50),"26-50",IF(AND(D630&gt;=51,D630&lt;=75),"51-75",IF(D630&gt;=76,"76- +","missing bucket"))))</f>
        <v>26-50</v>
      </c>
      <c r="F630" t="s">
        <v>17</v>
      </c>
      <c r="G630" t="s">
        <v>25</v>
      </c>
      <c r="H630" t="s">
        <v>13</v>
      </c>
    </row>
    <row r="631" spans="1:8" x14ac:dyDescent="0.2">
      <c r="A631" t="s">
        <v>249</v>
      </c>
      <c r="B631">
        <f>_xlfn.NUMBERVALUE(LEFT(A631,2))</f>
        <v>27</v>
      </c>
      <c r="C631">
        <v>47</v>
      </c>
      <c r="D631" s="22">
        <v>47</v>
      </c>
      <c r="E631" t="str">
        <f>IF(AND(D631&gt;=18,D631&lt;=25),"18-25",IF(AND(D631&gt;=26,D631&lt;=50),"26-50",IF(AND(D631&gt;=51,D631&lt;=75),"51-75",IF(D631&gt;=76,"76- +","missing bucket"))))</f>
        <v>26-50</v>
      </c>
      <c r="F631" t="s">
        <v>17</v>
      </c>
      <c r="G631" t="s">
        <v>25</v>
      </c>
      <c r="H631" t="s">
        <v>14</v>
      </c>
    </row>
    <row r="632" spans="1:8" x14ac:dyDescent="0.2">
      <c r="A632" t="s">
        <v>250</v>
      </c>
      <c r="B632">
        <f>_xlfn.NUMBERVALUE(LEFT(A632,2))</f>
        <v>27</v>
      </c>
      <c r="C632">
        <v>47</v>
      </c>
      <c r="D632" s="22">
        <v>47</v>
      </c>
      <c r="E632" t="str">
        <f>IF(AND(D632&gt;=18,D632&lt;=25),"18-25",IF(AND(D632&gt;=26,D632&lt;=50),"26-50",IF(AND(D632&gt;=51,D632&lt;=75),"51-75",IF(D632&gt;=76,"76- +","missing bucket"))))</f>
        <v>26-50</v>
      </c>
      <c r="F632" t="s">
        <v>17</v>
      </c>
      <c r="G632" t="s">
        <v>25</v>
      </c>
      <c r="H632" t="s">
        <v>13</v>
      </c>
    </row>
    <row r="633" spans="1:8" x14ac:dyDescent="0.2">
      <c r="A633" t="s">
        <v>518</v>
      </c>
      <c r="B633">
        <f>_xlfn.NUMBERVALUE(LEFT(A633,2))</f>
        <v>32</v>
      </c>
      <c r="C633">
        <v>47</v>
      </c>
      <c r="D633" s="22">
        <v>47</v>
      </c>
      <c r="E633" t="str">
        <f>IF(AND(D633&gt;=18,D633&lt;=25),"18-25",IF(AND(D633&gt;=26,D633&lt;=50),"26-50",IF(AND(D633&gt;=51,D633&lt;=75),"51-75",IF(D633&gt;=76,"76- +","missing bucket"))))</f>
        <v>26-50</v>
      </c>
      <c r="F633" t="s">
        <v>15</v>
      </c>
      <c r="G633" t="s">
        <v>26</v>
      </c>
      <c r="H633" t="s">
        <v>14</v>
      </c>
    </row>
    <row r="634" spans="1:8" x14ac:dyDescent="0.2">
      <c r="A634" t="s">
        <v>519</v>
      </c>
      <c r="B634">
        <f>_xlfn.NUMBERVALUE(LEFT(A634,2))</f>
        <v>32</v>
      </c>
      <c r="C634">
        <v>47</v>
      </c>
      <c r="D634" s="22">
        <v>47</v>
      </c>
      <c r="E634" t="str">
        <f>IF(AND(D634&gt;=18,D634&lt;=25),"18-25",IF(AND(D634&gt;=26,D634&lt;=50),"26-50",IF(AND(D634&gt;=51,D634&lt;=75),"51-75",IF(D634&gt;=76,"76- +","missing bucket"))))</f>
        <v>26-50</v>
      </c>
      <c r="F634" t="s">
        <v>17</v>
      </c>
      <c r="G634" t="s">
        <v>25</v>
      </c>
      <c r="H634" t="s">
        <v>14</v>
      </c>
    </row>
    <row r="635" spans="1:8" x14ac:dyDescent="0.2">
      <c r="A635" t="s">
        <v>520</v>
      </c>
      <c r="B635">
        <f>_xlfn.NUMBERVALUE(LEFT(A635,2))</f>
        <v>32</v>
      </c>
      <c r="C635">
        <v>47</v>
      </c>
      <c r="D635" s="22">
        <v>47</v>
      </c>
      <c r="E635" t="str">
        <f>IF(AND(D635&gt;=18,D635&lt;=25),"18-25",IF(AND(D635&gt;=26,D635&lt;=50),"26-50",IF(AND(D635&gt;=51,D635&lt;=75),"51-75",IF(D635&gt;=76,"76- +","missing bucket"))))</f>
        <v>26-50</v>
      </c>
      <c r="F635" t="s">
        <v>17</v>
      </c>
      <c r="G635" t="s">
        <v>25</v>
      </c>
      <c r="H635" t="s">
        <v>13</v>
      </c>
    </row>
    <row r="636" spans="1:8" x14ac:dyDescent="0.2">
      <c r="A636" t="s">
        <v>521</v>
      </c>
      <c r="B636">
        <f>_xlfn.NUMBERVALUE(LEFT(A636,2))</f>
        <v>32</v>
      </c>
      <c r="C636">
        <v>47</v>
      </c>
      <c r="D636" s="22">
        <v>47</v>
      </c>
      <c r="E636" t="str">
        <f>IF(AND(D636&gt;=18,D636&lt;=25),"18-25",IF(AND(D636&gt;=26,D636&lt;=50),"26-50",IF(AND(D636&gt;=51,D636&lt;=75),"51-75",IF(D636&gt;=76,"76- +","missing bucket"))))</f>
        <v>26-50</v>
      </c>
      <c r="F636" t="s">
        <v>17</v>
      </c>
      <c r="G636" t="s">
        <v>25</v>
      </c>
      <c r="H636" t="s">
        <v>13</v>
      </c>
    </row>
    <row r="637" spans="1:8" x14ac:dyDescent="0.2">
      <c r="A637" t="s">
        <v>522</v>
      </c>
      <c r="B637">
        <f>_xlfn.NUMBERVALUE(LEFT(A637,2))</f>
        <v>32</v>
      </c>
      <c r="C637">
        <v>47</v>
      </c>
      <c r="D637" s="22">
        <v>47</v>
      </c>
      <c r="E637" t="str">
        <f>IF(AND(D637&gt;=18,D637&lt;=25),"18-25",IF(AND(D637&gt;=26,D637&lt;=50),"26-50",IF(AND(D637&gt;=51,D637&lt;=75),"51-75",IF(D637&gt;=76,"76- +","missing bucket"))))</f>
        <v>26-50</v>
      </c>
      <c r="F637" t="s">
        <v>17</v>
      </c>
      <c r="G637" t="s">
        <v>25</v>
      </c>
      <c r="H637" t="s">
        <v>14</v>
      </c>
    </row>
    <row r="638" spans="1:8" x14ac:dyDescent="0.2">
      <c r="A638" t="s">
        <v>523</v>
      </c>
      <c r="B638">
        <f>_xlfn.NUMBERVALUE(LEFT(A638,2))</f>
        <v>32</v>
      </c>
      <c r="C638">
        <v>47</v>
      </c>
      <c r="D638" s="22">
        <v>47</v>
      </c>
      <c r="E638" t="str">
        <f>IF(AND(D638&gt;=18,D638&lt;=25),"18-25",IF(AND(D638&gt;=26,D638&lt;=50),"26-50",IF(AND(D638&gt;=51,D638&lt;=75),"51-75",IF(D638&gt;=76,"76- +","missing bucket"))))</f>
        <v>26-50</v>
      </c>
      <c r="F638" t="s">
        <v>17</v>
      </c>
      <c r="G638" t="s">
        <v>25</v>
      </c>
      <c r="H638" t="s">
        <v>13</v>
      </c>
    </row>
    <row r="639" spans="1:8" x14ac:dyDescent="0.2">
      <c r="A639" t="s">
        <v>847</v>
      </c>
      <c r="B639">
        <f>_xlfn.NUMBERVALUE(LEFT(A639,2))</f>
        <v>41</v>
      </c>
      <c r="C639">
        <v>47</v>
      </c>
      <c r="D639" s="22">
        <v>47</v>
      </c>
      <c r="E639" t="str">
        <f>IF(AND(D639&gt;=18,D639&lt;=25),"18-25",IF(AND(D639&gt;=26,D639&lt;=50),"26-50",IF(AND(D639&gt;=51,D639&lt;=75),"51-75",IF(D639&gt;=76,"76- +","missing bucket"))))</f>
        <v>26-50</v>
      </c>
      <c r="F639" t="s">
        <v>17</v>
      </c>
      <c r="G639" t="s">
        <v>25</v>
      </c>
      <c r="H639" t="s">
        <v>14</v>
      </c>
    </row>
    <row r="640" spans="1:8" x14ac:dyDescent="0.2">
      <c r="A640" t="s">
        <v>848</v>
      </c>
      <c r="B640">
        <f>_xlfn.NUMBERVALUE(LEFT(A640,2))</f>
        <v>41</v>
      </c>
      <c r="C640">
        <v>47</v>
      </c>
      <c r="D640" s="22">
        <v>47</v>
      </c>
      <c r="E640" t="str">
        <f>IF(AND(D640&gt;=18,D640&lt;=25),"18-25",IF(AND(D640&gt;=26,D640&lt;=50),"26-50",IF(AND(D640&gt;=51,D640&lt;=75),"51-75",IF(D640&gt;=76,"76- +","missing bucket"))))</f>
        <v>26-50</v>
      </c>
      <c r="F640" t="s">
        <v>19</v>
      </c>
      <c r="G640" t="s">
        <v>25</v>
      </c>
      <c r="H640" t="s">
        <v>13</v>
      </c>
    </row>
    <row r="641" spans="1:8" x14ac:dyDescent="0.2">
      <c r="A641" t="s">
        <v>849</v>
      </c>
      <c r="B641">
        <f>_xlfn.NUMBERVALUE(LEFT(A641,2))</f>
        <v>41</v>
      </c>
      <c r="C641">
        <v>47</v>
      </c>
      <c r="D641" s="22">
        <v>47</v>
      </c>
      <c r="E641" t="str">
        <f>IF(AND(D641&gt;=18,D641&lt;=25),"18-25",IF(AND(D641&gt;=26,D641&lt;=50),"26-50",IF(AND(D641&gt;=51,D641&lt;=75),"51-75",IF(D641&gt;=76,"76- +","missing bucket"))))</f>
        <v>26-50</v>
      </c>
      <c r="F641" t="s">
        <v>17</v>
      </c>
      <c r="G641" t="s">
        <v>25</v>
      </c>
      <c r="H641" t="s">
        <v>14</v>
      </c>
    </row>
    <row r="642" spans="1:8" x14ac:dyDescent="0.2">
      <c r="A642" t="s">
        <v>850</v>
      </c>
      <c r="B642">
        <f>_xlfn.NUMBERVALUE(LEFT(A642,2))</f>
        <v>41</v>
      </c>
      <c r="C642">
        <v>47</v>
      </c>
      <c r="D642" s="22">
        <v>47</v>
      </c>
      <c r="E642" t="str">
        <f>IF(AND(D642&gt;=18,D642&lt;=25),"18-25",IF(AND(D642&gt;=26,D642&lt;=50),"26-50",IF(AND(D642&gt;=51,D642&lt;=75),"51-75",IF(D642&gt;=76,"76- +","missing bucket"))))</f>
        <v>26-50</v>
      </c>
      <c r="F642" t="s">
        <v>17</v>
      </c>
      <c r="G642" t="s">
        <v>25</v>
      </c>
      <c r="H642" t="s">
        <v>13</v>
      </c>
    </row>
    <row r="643" spans="1:8" x14ac:dyDescent="0.2">
      <c r="A643" t="s">
        <v>165</v>
      </c>
      <c r="B643">
        <f>_xlfn.NUMBERVALUE(LEFT(A643,2))</f>
        <v>14</v>
      </c>
      <c r="C643">
        <v>47.767099999999999</v>
      </c>
      <c r="D643" s="22">
        <v>48</v>
      </c>
      <c r="E643" t="str">
        <f>IF(AND(D643&gt;=18,D643&lt;=25),"18-25",IF(AND(D643&gt;=26,D643&lt;=50),"26-50",IF(AND(D643&gt;=51,D643&lt;=75),"51-75",IF(D643&gt;=76,"76- +","missing bucket"))))</f>
        <v>26-50</v>
      </c>
      <c r="F643" t="s">
        <v>23</v>
      </c>
      <c r="G643" t="s">
        <v>23</v>
      </c>
      <c r="H643" t="s">
        <v>14</v>
      </c>
    </row>
    <row r="644" spans="1:8" x14ac:dyDescent="0.2">
      <c r="A644" t="s">
        <v>166</v>
      </c>
      <c r="B644">
        <f>_xlfn.NUMBERVALUE(LEFT(A644,2))</f>
        <v>14</v>
      </c>
      <c r="C644">
        <v>48</v>
      </c>
      <c r="D644" s="22">
        <v>48</v>
      </c>
      <c r="E644" t="str">
        <f>IF(AND(D644&gt;=18,D644&lt;=25),"18-25",IF(AND(D644&gt;=26,D644&lt;=50),"26-50",IF(AND(D644&gt;=51,D644&lt;=75),"51-75",IF(D644&gt;=76,"76- +","missing bucket"))))</f>
        <v>26-50</v>
      </c>
      <c r="F644" t="s">
        <v>17</v>
      </c>
      <c r="G644" t="s">
        <v>25</v>
      </c>
      <c r="H644" t="s">
        <v>14</v>
      </c>
    </row>
    <row r="645" spans="1:8" x14ac:dyDescent="0.2">
      <c r="A645" t="s">
        <v>167</v>
      </c>
      <c r="B645">
        <f>_xlfn.NUMBERVALUE(LEFT(A645,2))</f>
        <v>14</v>
      </c>
      <c r="C645">
        <v>48</v>
      </c>
      <c r="D645" s="22">
        <v>48</v>
      </c>
      <c r="E645" t="str">
        <f>IF(AND(D645&gt;=18,D645&lt;=25),"18-25",IF(AND(D645&gt;=26,D645&lt;=50),"26-50",IF(AND(D645&gt;=51,D645&lt;=75),"51-75",IF(D645&gt;=76,"76- +","missing bucket"))))</f>
        <v>26-50</v>
      </c>
      <c r="F645" t="s">
        <v>23</v>
      </c>
      <c r="G645" t="s">
        <v>23</v>
      </c>
      <c r="H645" t="s">
        <v>14</v>
      </c>
    </row>
    <row r="646" spans="1:8" x14ac:dyDescent="0.2">
      <c r="A646" t="s">
        <v>168</v>
      </c>
      <c r="B646">
        <f>_xlfn.NUMBERVALUE(LEFT(A646,2))</f>
        <v>14</v>
      </c>
      <c r="C646">
        <v>48</v>
      </c>
      <c r="D646" s="22">
        <v>48</v>
      </c>
      <c r="E646" t="str">
        <f>IF(AND(D646&gt;=18,D646&lt;=25),"18-25",IF(AND(D646&gt;=26,D646&lt;=50),"26-50",IF(AND(D646&gt;=51,D646&lt;=75),"51-75",IF(D646&gt;=76,"76- +","missing bucket"))))</f>
        <v>26-50</v>
      </c>
      <c r="F646" t="s">
        <v>17</v>
      </c>
      <c r="G646" t="s">
        <v>25</v>
      </c>
      <c r="H646" t="s">
        <v>13</v>
      </c>
    </row>
    <row r="647" spans="1:8" x14ac:dyDescent="0.2">
      <c r="A647" t="s">
        <v>169</v>
      </c>
      <c r="B647">
        <f>_xlfn.NUMBERVALUE(LEFT(A647,2))</f>
        <v>14</v>
      </c>
      <c r="C647">
        <v>48</v>
      </c>
      <c r="D647" s="22">
        <v>48</v>
      </c>
      <c r="E647" t="str">
        <f>IF(AND(D647&gt;=18,D647&lt;=25),"18-25",IF(AND(D647&gt;=26,D647&lt;=50),"26-50",IF(AND(D647&gt;=51,D647&lt;=75),"51-75",IF(D647&gt;=76,"76- +","missing bucket"))))</f>
        <v>26-50</v>
      </c>
      <c r="F647" t="s">
        <v>15</v>
      </c>
      <c r="G647" t="s">
        <v>23</v>
      </c>
      <c r="H647" t="s">
        <v>14</v>
      </c>
    </row>
    <row r="648" spans="1:8" x14ac:dyDescent="0.2">
      <c r="A648" t="s">
        <v>251</v>
      </c>
      <c r="B648">
        <f>_xlfn.NUMBERVALUE(LEFT(A648,2))</f>
        <v>27</v>
      </c>
      <c r="C648">
        <v>48</v>
      </c>
      <c r="D648" s="22">
        <v>48</v>
      </c>
      <c r="E648" t="str">
        <f>IF(AND(D648&gt;=18,D648&lt;=25),"18-25",IF(AND(D648&gt;=26,D648&lt;=50),"26-50",IF(AND(D648&gt;=51,D648&lt;=75),"51-75",IF(D648&gt;=76,"76- +","missing bucket"))))</f>
        <v>26-50</v>
      </c>
      <c r="F648" t="s">
        <v>22</v>
      </c>
      <c r="G648" t="s">
        <v>25</v>
      </c>
      <c r="H648" t="s">
        <v>13</v>
      </c>
    </row>
    <row r="649" spans="1:8" x14ac:dyDescent="0.2">
      <c r="A649" t="s">
        <v>252</v>
      </c>
      <c r="B649">
        <f>_xlfn.NUMBERVALUE(LEFT(A649,2))</f>
        <v>27</v>
      </c>
      <c r="C649">
        <v>48</v>
      </c>
      <c r="D649" s="22">
        <v>48</v>
      </c>
      <c r="E649" t="str">
        <f>IF(AND(D649&gt;=18,D649&lt;=25),"18-25",IF(AND(D649&gt;=26,D649&lt;=50),"26-50",IF(AND(D649&gt;=51,D649&lt;=75),"51-75",IF(D649&gt;=76,"76- +","missing bucket"))))</f>
        <v>26-50</v>
      </c>
      <c r="F649" t="s">
        <v>17</v>
      </c>
      <c r="G649" t="s">
        <v>25</v>
      </c>
      <c r="H649" t="s">
        <v>14</v>
      </c>
    </row>
    <row r="650" spans="1:8" x14ac:dyDescent="0.2">
      <c r="A650" t="s">
        <v>524</v>
      </c>
      <c r="B650">
        <f>_xlfn.NUMBERVALUE(LEFT(A650,2))</f>
        <v>32</v>
      </c>
      <c r="C650">
        <v>48</v>
      </c>
      <c r="D650" s="22">
        <v>48</v>
      </c>
      <c r="E650" t="str">
        <f>IF(AND(D650&gt;=18,D650&lt;=25),"18-25",IF(AND(D650&gt;=26,D650&lt;=50),"26-50",IF(AND(D650&gt;=51,D650&lt;=75),"51-75",IF(D650&gt;=76,"76- +","missing bucket"))))</f>
        <v>26-50</v>
      </c>
      <c r="F650" t="s">
        <v>17</v>
      </c>
      <c r="G650" t="s">
        <v>25</v>
      </c>
      <c r="H650" t="s">
        <v>14</v>
      </c>
    </row>
    <row r="651" spans="1:8" x14ac:dyDescent="0.2">
      <c r="A651" t="s">
        <v>525</v>
      </c>
      <c r="B651">
        <f>_xlfn.NUMBERVALUE(LEFT(A651,2))</f>
        <v>32</v>
      </c>
      <c r="C651">
        <v>48</v>
      </c>
      <c r="D651" s="22">
        <v>48</v>
      </c>
      <c r="E651" t="str">
        <f>IF(AND(D651&gt;=18,D651&lt;=25),"18-25",IF(AND(D651&gt;=26,D651&lt;=50),"26-50",IF(AND(D651&gt;=51,D651&lt;=75),"51-75",IF(D651&gt;=76,"76- +","missing bucket"))))</f>
        <v>26-50</v>
      </c>
      <c r="F651" t="s">
        <v>17</v>
      </c>
      <c r="G651" t="s">
        <v>25</v>
      </c>
      <c r="H651" t="s">
        <v>14</v>
      </c>
    </row>
    <row r="652" spans="1:8" x14ac:dyDescent="0.2">
      <c r="A652" t="s">
        <v>526</v>
      </c>
      <c r="B652">
        <f>_xlfn.NUMBERVALUE(LEFT(A652,2))</f>
        <v>32</v>
      </c>
      <c r="C652">
        <v>48</v>
      </c>
      <c r="D652" s="22">
        <v>48</v>
      </c>
      <c r="E652" t="str">
        <f>IF(AND(D652&gt;=18,D652&lt;=25),"18-25",IF(AND(D652&gt;=26,D652&lt;=50),"26-50",IF(AND(D652&gt;=51,D652&lt;=75),"51-75",IF(D652&gt;=76,"76- +","missing bucket"))))</f>
        <v>26-50</v>
      </c>
      <c r="F652" t="s">
        <v>17</v>
      </c>
      <c r="G652" t="s">
        <v>25</v>
      </c>
      <c r="H652" t="s">
        <v>14</v>
      </c>
    </row>
    <row r="653" spans="1:8" x14ac:dyDescent="0.2">
      <c r="A653" t="s">
        <v>527</v>
      </c>
      <c r="B653">
        <f>_xlfn.NUMBERVALUE(LEFT(A653,2))</f>
        <v>32</v>
      </c>
      <c r="C653">
        <v>48</v>
      </c>
      <c r="D653" s="22">
        <v>48</v>
      </c>
      <c r="E653" t="str">
        <f>IF(AND(D653&gt;=18,D653&lt;=25),"18-25",IF(AND(D653&gt;=26,D653&lt;=50),"26-50",IF(AND(D653&gt;=51,D653&lt;=75),"51-75",IF(D653&gt;=76,"76- +","missing bucket"))))</f>
        <v>26-50</v>
      </c>
      <c r="F653" t="s">
        <v>17</v>
      </c>
      <c r="G653" t="s">
        <v>25</v>
      </c>
      <c r="H653" t="s">
        <v>14</v>
      </c>
    </row>
    <row r="654" spans="1:8" x14ac:dyDescent="0.2">
      <c r="A654" t="s">
        <v>528</v>
      </c>
      <c r="B654">
        <f>_xlfn.NUMBERVALUE(LEFT(A654,2))</f>
        <v>32</v>
      </c>
      <c r="C654">
        <v>48</v>
      </c>
      <c r="D654" s="22">
        <v>48</v>
      </c>
      <c r="E654" t="str">
        <f>IF(AND(D654&gt;=18,D654&lt;=25),"18-25",IF(AND(D654&gt;=26,D654&lt;=50),"26-50",IF(AND(D654&gt;=51,D654&lt;=75),"51-75",IF(D654&gt;=76,"76- +","missing bucket"))))</f>
        <v>26-50</v>
      </c>
      <c r="F654" t="s">
        <v>17</v>
      </c>
      <c r="G654" t="s">
        <v>25</v>
      </c>
      <c r="H654" t="s">
        <v>13</v>
      </c>
    </row>
    <row r="655" spans="1:8" x14ac:dyDescent="0.2">
      <c r="A655" t="s">
        <v>529</v>
      </c>
      <c r="B655">
        <f>_xlfn.NUMBERVALUE(LEFT(A655,2))</f>
        <v>32</v>
      </c>
      <c r="C655">
        <v>48</v>
      </c>
      <c r="D655" s="22">
        <v>48</v>
      </c>
      <c r="E655" t="str">
        <f>IF(AND(D655&gt;=18,D655&lt;=25),"18-25",IF(AND(D655&gt;=26,D655&lt;=50),"26-50",IF(AND(D655&gt;=51,D655&lt;=75),"51-75",IF(D655&gt;=76,"76- +","missing bucket"))))</f>
        <v>26-50</v>
      </c>
      <c r="F655" t="s">
        <v>17</v>
      </c>
      <c r="G655" t="s">
        <v>25</v>
      </c>
      <c r="H655" t="s">
        <v>14</v>
      </c>
    </row>
    <row r="656" spans="1:8" x14ac:dyDescent="0.2">
      <c r="A656" t="s">
        <v>851</v>
      </c>
      <c r="B656">
        <f>_xlfn.NUMBERVALUE(LEFT(A656,2))</f>
        <v>41</v>
      </c>
      <c r="C656">
        <v>48</v>
      </c>
      <c r="D656" s="22">
        <v>48</v>
      </c>
      <c r="E656" t="str">
        <f>IF(AND(D656&gt;=18,D656&lt;=25),"18-25",IF(AND(D656&gt;=26,D656&lt;=50),"26-50",IF(AND(D656&gt;=51,D656&lt;=75),"51-75",IF(D656&gt;=76,"76- +","missing bucket"))))</f>
        <v>26-50</v>
      </c>
      <c r="F656" t="s">
        <v>17</v>
      </c>
      <c r="G656" t="s">
        <v>25</v>
      </c>
      <c r="H656" t="s">
        <v>13</v>
      </c>
    </row>
    <row r="657" spans="1:8" x14ac:dyDescent="0.2">
      <c r="A657" t="s">
        <v>852</v>
      </c>
      <c r="B657">
        <f>_xlfn.NUMBERVALUE(LEFT(A657,2))</f>
        <v>41</v>
      </c>
      <c r="C657">
        <v>48</v>
      </c>
      <c r="D657" s="22">
        <v>48</v>
      </c>
      <c r="E657" t="str">
        <f>IF(AND(D657&gt;=18,D657&lt;=25),"18-25",IF(AND(D657&gt;=26,D657&lt;=50),"26-50",IF(AND(D657&gt;=51,D657&lt;=75),"51-75",IF(D657&gt;=76,"76- +","missing bucket"))))</f>
        <v>26-50</v>
      </c>
      <c r="F657" t="s">
        <v>17</v>
      </c>
      <c r="G657" t="s">
        <v>25</v>
      </c>
      <c r="H657" t="s">
        <v>14</v>
      </c>
    </row>
    <row r="658" spans="1:8" x14ac:dyDescent="0.2">
      <c r="A658" t="s">
        <v>853</v>
      </c>
      <c r="B658">
        <f>_xlfn.NUMBERVALUE(LEFT(A658,2))</f>
        <v>41</v>
      </c>
      <c r="C658">
        <v>48</v>
      </c>
      <c r="D658" s="22">
        <v>48</v>
      </c>
      <c r="E658" t="str">
        <f>IF(AND(D658&gt;=18,D658&lt;=25),"18-25",IF(AND(D658&gt;=26,D658&lt;=50),"26-50",IF(AND(D658&gt;=51,D658&lt;=75),"51-75",IF(D658&gt;=76,"76- +","missing bucket"))))</f>
        <v>26-50</v>
      </c>
      <c r="F658" t="s">
        <v>18</v>
      </c>
      <c r="G658" t="s">
        <v>25</v>
      </c>
      <c r="H658" t="s">
        <v>14</v>
      </c>
    </row>
    <row r="659" spans="1:8" x14ac:dyDescent="0.2">
      <c r="A659" t="s">
        <v>170</v>
      </c>
      <c r="B659">
        <f>_xlfn.NUMBERVALUE(LEFT(A659,2))</f>
        <v>14</v>
      </c>
      <c r="C659">
        <v>48.153399999999998</v>
      </c>
      <c r="D659" s="22">
        <v>48</v>
      </c>
      <c r="E659" t="str">
        <f>IF(AND(D659&gt;=18,D659&lt;=25),"18-25",IF(AND(D659&gt;=26,D659&lt;=50),"26-50",IF(AND(D659&gt;=51,D659&lt;=75),"51-75",IF(D659&gt;=76,"76- +","missing bucket"))))</f>
        <v>26-50</v>
      </c>
      <c r="F659" t="s">
        <v>23</v>
      </c>
      <c r="G659" t="s">
        <v>23</v>
      </c>
      <c r="H659" t="s">
        <v>13</v>
      </c>
    </row>
    <row r="660" spans="1:8" x14ac:dyDescent="0.2">
      <c r="A660" t="s">
        <v>171</v>
      </c>
      <c r="B660">
        <f>_xlfn.NUMBERVALUE(LEFT(A660,2))</f>
        <v>14</v>
      </c>
      <c r="C660">
        <v>48.389000000000003</v>
      </c>
      <c r="D660" s="22">
        <v>48</v>
      </c>
      <c r="E660" t="str">
        <f>IF(AND(D660&gt;=18,D660&lt;=25),"18-25",IF(AND(D660&gt;=26,D660&lt;=50),"26-50",IF(AND(D660&gt;=51,D660&lt;=75),"51-75",IF(D660&gt;=76,"76- +","missing bucket"))))</f>
        <v>26-50</v>
      </c>
      <c r="F660" t="s">
        <v>17</v>
      </c>
      <c r="G660" t="s">
        <v>25</v>
      </c>
      <c r="H660" t="s">
        <v>13</v>
      </c>
    </row>
    <row r="661" spans="1:8" x14ac:dyDescent="0.2">
      <c r="A661" t="s">
        <v>172</v>
      </c>
      <c r="B661">
        <f>_xlfn.NUMBERVALUE(LEFT(A661,2))</f>
        <v>14</v>
      </c>
      <c r="C661">
        <v>49</v>
      </c>
      <c r="D661" s="22">
        <v>49</v>
      </c>
      <c r="E661" t="str">
        <f>IF(AND(D661&gt;=18,D661&lt;=25),"18-25",IF(AND(D661&gt;=26,D661&lt;=50),"26-50",IF(AND(D661&gt;=51,D661&lt;=75),"51-75",IF(D661&gt;=76,"76- +","missing bucket"))))</f>
        <v>26-50</v>
      </c>
      <c r="F661" t="s">
        <v>19</v>
      </c>
      <c r="G661" t="s">
        <v>25</v>
      </c>
      <c r="H661" t="s">
        <v>14</v>
      </c>
    </row>
    <row r="662" spans="1:8" x14ac:dyDescent="0.2">
      <c r="A662" t="s">
        <v>173</v>
      </c>
      <c r="B662">
        <f>_xlfn.NUMBERVALUE(LEFT(A662,2))</f>
        <v>14</v>
      </c>
      <c r="C662">
        <v>49</v>
      </c>
      <c r="D662" s="22">
        <v>49</v>
      </c>
      <c r="E662" t="str">
        <f>IF(AND(D662&gt;=18,D662&lt;=25),"18-25",IF(AND(D662&gt;=26,D662&lt;=50),"26-50",IF(AND(D662&gt;=51,D662&lt;=75),"51-75",IF(D662&gt;=76,"76- +","missing bucket"))))</f>
        <v>26-50</v>
      </c>
      <c r="F662" t="s">
        <v>17</v>
      </c>
      <c r="G662" t="s">
        <v>25</v>
      </c>
      <c r="H662" t="s">
        <v>13</v>
      </c>
    </row>
    <row r="663" spans="1:8" x14ac:dyDescent="0.2">
      <c r="A663" t="s">
        <v>174</v>
      </c>
      <c r="B663">
        <f>_xlfn.NUMBERVALUE(LEFT(A663,2))</f>
        <v>14</v>
      </c>
      <c r="C663">
        <v>49</v>
      </c>
      <c r="D663" s="22">
        <v>49</v>
      </c>
      <c r="E663" t="str">
        <f>IF(AND(D663&gt;=18,D663&lt;=25),"18-25",IF(AND(D663&gt;=26,D663&lt;=50),"26-50",IF(AND(D663&gt;=51,D663&lt;=75),"51-75",IF(D663&gt;=76,"76- +","missing bucket"))))</f>
        <v>26-50</v>
      </c>
      <c r="F663" t="s">
        <v>17</v>
      </c>
      <c r="G663" t="s">
        <v>25</v>
      </c>
      <c r="H663" t="s">
        <v>13</v>
      </c>
    </row>
    <row r="664" spans="1:8" x14ac:dyDescent="0.2">
      <c r="A664" t="s">
        <v>175</v>
      </c>
      <c r="B664">
        <f>_xlfn.NUMBERVALUE(LEFT(A664,2))</f>
        <v>14</v>
      </c>
      <c r="C664">
        <v>49</v>
      </c>
      <c r="D664" s="22">
        <v>49</v>
      </c>
      <c r="E664" t="str">
        <f>IF(AND(D664&gt;=18,D664&lt;=25),"18-25",IF(AND(D664&gt;=26,D664&lt;=50),"26-50",IF(AND(D664&gt;=51,D664&lt;=75),"51-75",IF(D664&gt;=76,"76- +","missing bucket"))))</f>
        <v>26-50</v>
      </c>
      <c r="F664" t="s">
        <v>17</v>
      </c>
      <c r="G664" t="s">
        <v>25</v>
      </c>
      <c r="H664" t="s">
        <v>13</v>
      </c>
    </row>
    <row r="665" spans="1:8" x14ac:dyDescent="0.2">
      <c r="A665" t="s">
        <v>253</v>
      </c>
      <c r="B665">
        <f>_xlfn.NUMBERVALUE(LEFT(A665,2))</f>
        <v>27</v>
      </c>
      <c r="C665">
        <v>49</v>
      </c>
      <c r="D665" s="22">
        <v>49</v>
      </c>
      <c r="E665" t="str">
        <f>IF(AND(D665&gt;=18,D665&lt;=25),"18-25",IF(AND(D665&gt;=26,D665&lt;=50),"26-50",IF(AND(D665&gt;=51,D665&lt;=75),"51-75",IF(D665&gt;=76,"76- +","missing bucket"))))</f>
        <v>26-50</v>
      </c>
      <c r="F665" t="s">
        <v>17</v>
      </c>
      <c r="G665" t="s">
        <v>25</v>
      </c>
      <c r="H665" t="s">
        <v>14</v>
      </c>
    </row>
    <row r="666" spans="1:8" x14ac:dyDescent="0.2">
      <c r="A666" t="s">
        <v>254</v>
      </c>
      <c r="B666">
        <f>_xlfn.NUMBERVALUE(LEFT(A666,2))</f>
        <v>27</v>
      </c>
      <c r="C666">
        <v>49</v>
      </c>
      <c r="D666" s="22">
        <v>49</v>
      </c>
      <c r="E666" t="str">
        <f>IF(AND(D666&gt;=18,D666&lt;=25),"18-25",IF(AND(D666&gt;=26,D666&lt;=50),"26-50",IF(AND(D666&gt;=51,D666&lt;=75),"51-75",IF(D666&gt;=76,"76- +","missing bucket"))))</f>
        <v>26-50</v>
      </c>
      <c r="F666" t="s">
        <v>17</v>
      </c>
      <c r="G666" t="s">
        <v>25</v>
      </c>
      <c r="H666" t="s">
        <v>14</v>
      </c>
    </row>
    <row r="667" spans="1:8" x14ac:dyDescent="0.2">
      <c r="A667" t="s">
        <v>530</v>
      </c>
      <c r="B667">
        <f>_xlfn.NUMBERVALUE(LEFT(A667,2))</f>
        <v>32</v>
      </c>
      <c r="C667">
        <v>49</v>
      </c>
      <c r="D667" s="22">
        <v>49</v>
      </c>
      <c r="E667" t="str">
        <f>IF(AND(D667&gt;=18,D667&lt;=25),"18-25",IF(AND(D667&gt;=26,D667&lt;=50),"26-50",IF(AND(D667&gt;=51,D667&lt;=75),"51-75",IF(D667&gt;=76,"76- +","missing bucket"))))</f>
        <v>26-50</v>
      </c>
      <c r="F667" t="s">
        <v>17</v>
      </c>
      <c r="G667" t="s">
        <v>25</v>
      </c>
      <c r="H667" t="s">
        <v>14</v>
      </c>
    </row>
    <row r="668" spans="1:8" x14ac:dyDescent="0.2">
      <c r="A668" t="s">
        <v>854</v>
      </c>
      <c r="B668">
        <f>_xlfn.NUMBERVALUE(LEFT(A668,2))</f>
        <v>41</v>
      </c>
      <c r="C668">
        <v>49</v>
      </c>
      <c r="D668" s="22">
        <v>49</v>
      </c>
      <c r="E668" t="str">
        <f>IF(AND(D668&gt;=18,D668&lt;=25),"18-25",IF(AND(D668&gt;=26,D668&lt;=50),"26-50",IF(AND(D668&gt;=51,D668&lt;=75),"51-75",IF(D668&gt;=76,"76- +","missing bucket"))))</f>
        <v>26-50</v>
      </c>
      <c r="F668" t="s">
        <v>17</v>
      </c>
      <c r="G668" t="s">
        <v>25</v>
      </c>
      <c r="H668" t="s">
        <v>13</v>
      </c>
    </row>
    <row r="669" spans="1:8" x14ac:dyDescent="0.2">
      <c r="A669" t="s">
        <v>855</v>
      </c>
      <c r="B669">
        <f>_xlfn.NUMBERVALUE(LEFT(A669,2))</f>
        <v>41</v>
      </c>
      <c r="C669">
        <v>49</v>
      </c>
      <c r="D669" s="22">
        <v>49</v>
      </c>
      <c r="E669" t="str">
        <f>IF(AND(D669&gt;=18,D669&lt;=25),"18-25",IF(AND(D669&gt;=26,D669&lt;=50),"26-50",IF(AND(D669&gt;=51,D669&lt;=75),"51-75",IF(D669&gt;=76,"76- +","missing bucket"))))</f>
        <v>26-50</v>
      </c>
      <c r="F669" t="s">
        <v>17</v>
      </c>
      <c r="G669" t="s">
        <v>25</v>
      </c>
      <c r="H669" t="s">
        <v>14</v>
      </c>
    </row>
    <row r="670" spans="1:8" x14ac:dyDescent="0.2">
      <c r="A670" t="s">
        <v>856</v>
      </c>
      <c r="B670">
        <f>_xlfn.NUMBERVALUE(LEFT(A670,2))</f>
        <v>41</v>
      </c>
      <c r="C670">
        <v>49</v>
      </c>
      <c r="D670" s="22">
        <v>49</v>
      </c>
      <c r="E670" t="str">
        <f>IF(AND(D670&gt;=18,D670&lt;=25),"18-25",IF(AND(D670&gt;=26,D670&lt;=50),"26-50",IF(AND(D670&gt;=51,D670&lt;=75),"51-75",IF(D670&gt;=76,"76- +","missing bucket"))))</f>
        <v>26-50</v>
      </c>
      <c r="F670" t="s">
        <v>17</v>
      </c>
      <c r="G670" t="s">
        <v>25</v>
      </c>
      <c r="H670" t="s">
        <v>14</v>
      </c>
    </row>
    <row r="671" spans="1:8" x14ac:dyDescent="0.2">
      <c r="A671" t="s">
        <v>857</v>
      </c>
      <c r="B671">
        <f>_xlfn.NUMBERVALUE(LEFT(A671,2))</f>
        <v>41</v>
      </c>
      <c r="C671">
        <v>49</v>
      </c>
      <c r="D671" s="22">
        <v>49</v>
      </c>
      <c r="E671" t="str">
        <f>IF(AND(D671&gt;=18,D671&lt;=25),"18-25",IF(AND(D671&gt;=26,D671&lt;=50),"26-50",IF(AND(D671&gt;=51,D671&lt;=75),"51-75",IF(D671&gt;=76,"76- +","missing bucket"))))</f>
        <v>26-50</v>
      </c>
      <c r="F671" t="s">
        <v>17</v>
      </c>
      <c r="G671" t="s">
        <v>25</v>
      </c>
      <c r="H671" t="s">
        <v>14</v>
      </c>
    </row>
    <row r="672" spans="1:8" x14ac:dyDescent="0.2">
      <c r="A672" t="s">
        <v>858</v>
      </c>
      <c r="B672">
        <f>_xlfn.NUMBERVALUE(LEFT(A672,2))</f>
        <v>41</v>
      </c>
      <c r="C672">
        <v>49</v>
      </c>
      <c r="D672" s="22">
        <v>49</v>
      </c>
      <c r="E672" t="str">
        <f>IF(AND(D672&gt;=18,D672&lt;=25),"18-25",IF(AND(D672&gt;=26,D672&lt;=50),"26-50",IF(AND(D672&gt;=51,D672&lt;=75),"51-75",IF(D672&gt;=76,"76- +","missing bucket"))))</f>
        <v>26-50</v>
      </c>
      <c r="F672" t="s">
        <v>17</v>
      </c>
      <c r="G672" t="s">
        <v>25</v>
      </c>
      <c r="H672" t="s">
        <v>14</v>
      </c>
    </row>
    <row r="673" spans="1:8" x14ac:dyDescent="0.2">
      <c r="A673" t="s">
        <v>859</v>
      </c>
      <c r="B673">
        <f>_xlfn.NUMBERVALUE(LEFT(A673,2))</f>
        <v>41</v>
      </c>
      <c r="C673">
        <v>49</v>
      </c>
      <c r="D673" s="22">
        <v>49</v>
      </c>
      <c r="E673" t="str">
        <f>IF(AND(D673&gt;=18,D673&lt;=25),"18-25",IF(AND(D673&gt;=26,D673&lt;=50),"26-50",IF(AND(D673&gt;=51,D673&lt;=75),"51-75",IF(D673&gt;=76,"76- +","missing bucket"))))</f>
        <v>26-50</v>
      </c>
      <c r="F673" t="s">
        <v>17</v>
      </c>
      <c r="G673" t="s">
        <v>25</v>
      </c>
      <c r="H673" t="s">
        <v>13</v>
      </c>
    </row>
    <row r="674" spans="1:8" x14ac:dyDescent="0.2">
      <c r="A674" t="s">
        <v>860</v>
      </c>
      <c r="B674">
        <f>_xlfn.NUMBERVALUE(LEFT(A674,2))</f>
        <v>41</v>
      </c>
      <c r="C674">
        <v>49</v>
      </c>
      <c r="D674" s="22">
        <v>49</v>
      </c>
      <c r="E674" t="str">
        <f>IF(AND(D674&gt;=18,D674&lt;=25),"18-25",IF(AND(D674&gt;=26,D674&lt;=50),"26-50",IF(AND(D674&gt;=51,D674&lt;=75),"51-75",IF(D674&gt;=76,"76- +","missing bucket"))))</f>
        <v>26-50</v>
      </c>
      <c r="F674" t="s">
        <v>17</v>
      </c>
      <c r="G674" t="s">
        <v>25</v>
      </c>
      <c r="H674" t="s">
        <v>14</v>
      </c>
    </row>
    <row r="675" spans="1:8" x14ac:dyDescent="0.2">
      <c r="A675" t="s">
        <v>176</v>
      </c>
      <c r="B675">
        <f>_xlfn.NUMBERVALUE(LEFT(A675,2))</f>
        <v>14</v>
      </c>
      <c r="C675">
        <v>49.238399999999999</v>
      </c>
      <c r="D675" s="22">
        <v>49</v>
      </c>
      <c r="E675" t="str">
        <f>IF(AND(D675&gt;=18,D675&lt;=25),"18-25",IF(AND(D675&gt;=26,D675&lt;=50),"26-50",IF(AND(D675&gt;=51,D675&lt;=75),"51-75",IF(D675&gt;=76,"76- +","missing bucket"))))</f>
        <v>26-50</v>
      </c>
      <c r="F675" t="s">
        <v>18</v>
      </c>
      <c r="G675" t="s">
        <v>25</v>
      </c>
      <c r="H675" t="s">
        <v>13</v>
      </c>
    </row>
    <row r="676" spans="1:8" x14ac:dyDescent="0.2">
      <c r="A676" t="s">
        <v>177</v>
      </c>
      <c r="B676">
        <f>_xlfn.NUMBERVALUE(LEFT(A676,2))</f>
        <v>14</v>
      </c>
      <c r="C676">
        <v>49.451999999999998</v>
      </c>
      <c r="D676" s="22">
        <v>49</v>
      </c>
      <c r="E676" t="str">
        <f>IF(AND(D676&gt;=18,D676&lt;=25),"18-25",IF(AND(D676&gt;=26,D676&lt;=50),"26-50",IF(AND(D676&gt;=51,D676&lt;=75),"51-75",IF(D676&gt;=76,"76- +","missing bucket"))))</f>
        <v>26-50</v>
      </c>
      <c r="F676" t="s">
        <v>23</v>
      </c>
      <c r="G676" t="s">
        <v>23</v>
      </c>
      <c r="H676" t="s">
        <v>13</v>
      </c>
    </row>
    <row r="677" spans="1:8" x14ac:dyDescent="0.2">
      <c r="A677" t="s">
        <v>178</v>
      </c>
      <c r="B677">
        <f>_xlfn.NUMBERVALUE(LEFT(A677,2))</f>
        <v>14</v>
      </c>
      <c r="C677">
        <v>50</v>
      </c>
      <c r="D677" s="22">
        <v>50</v>
      </c>
      <c r="E677" t="str">
        <f>IF(AND(D677&gt;=18,D677&lt;=25),"18-25",IF(AND(D677&gt;=26,D677&lt;=50),"26-50",IF(AND(D677&gt;=51,D677&lt;=75),"51-75",IF(D677&gt;=76,"76- +","missing bucket"))))</f>
        <v>26-50</v>
      </c>
      <c r="F677" t="s">
        <v>20</v>
      </c>
      <c r="G677" t="s">
        <v>25</v>
      </c>
      <c r="H677" t="s">
        <v>14</v>
      </c>
    </row>
    <row r="678" spans="1:8" x14ac:dyDescent="0.2">
      <c r="A678" t="s">
        <v>255</v>
      </c>
      <c r="B678">
        <f>_xlfn.NUMBERVALUE(LEFT(A678,2))</f>
        <v>27</v>
      </c>
      <c r="C678">
        <v>50</v>
      </c>
      <c r="D678" s="22">
        <v>50</v>
      </c>
      <c r="E678" t="str">
        <f>IF(AND(D678&gt;=18,D678&lt;=25),"18-25",IF(AND(D678&gt;=26,D678&lt;=50),"26-50",IF(AND(D678&gt;=51,D678&lt;=75),"51-75",IF(D678&gt;=76,"76- +","missing bucket"))))</f>
        <v>26-50</v>
      </c>
      <c r="F678" t="s">
        <v>17</v>
      </c>
      <c r="G678" t="s">
        <v>25</v>
      </c>
      <c r="H678" t="s">
        <v>14</v>
      </c>
    </row>
    <row r="679" spans="1:8" x14ac:dyDescent="0.2">
      <c r="A679" t="s">
        <v>256</v>
      </c>
      <c r="B679">
        <f>_xlfn.NUMBERVALUE(LEFT(A679,2))</f>
        <v>27</v>
      </c>
      <c r="C679">
        <v>50</v>
      </c>
      <c r="D679" s="22">
        <v>50</v>
      </c>
      <c r="E679" t="str">
        <f>IF(AND(D679&gt;=18,D679&lt;=25),"18-25",IF(AND(D679&gt;=26,D679&lt;=50),"26-50",IF(AND(D679&gt;=51,D679&lt;=75),"51-75",IF(D679&gt;=76,"76- +","missing bucket"))))</f>
        <v>26-50</v>
      </c>
      <c r="F679" t="s">
        <v>17</v>
      </c>
      <c r="G679" t="s">
        <v>25</v>
      </c>
      <c r="H679" t="s">
        <v>13</v>
      </c>
    </row>
    <row r="680" spans="1:8" x14ac:dyDescent="0.2">
      <c r="A680" t="s">
        <v>257</v>
      </c>
      <c r="B680">
        <f>_xlfn.NUMBERVALUE(LEFT(A680,2))</f>
        <v>27</v>
      </c>
      <c r="C680">
        <v>50</v>
      </c>
      <c r="D680" s="22">
        <v>50</v>
      </c>
      <c r="E680" t="str">
        <f>IF(AND(D680&gt;=18,D680&lt;=25),"18-25",IF(AND(D680&gt;=26,D680&lt;=50),"26-50",IF(AND(D680&gt;=51,D680&lt;=75),"51-75",IF(D680&gt;=76,"76- +","missing bucket"))))</f>
        <v>26-50</v>
      </c>
      <c r="F680" t="s">
        <v>17</v>
      </c>
      <c r="G680" t="s">
        <v>25</v>
      </c>
      <c r="H680" t="s">
        <v>13</v>
      </c>
    </row>
    <row r="681" spans="1:8" x14ac:dyDescent="0.2">
      <c r="A681" t="s">
        <v>531</v>
      </c>
      <c r="B681">
        <f>_xlfn.NUMBERVALUE(LEFT(A681,2))</f>
        <v>32</v>
      </c>
      <c r="C681">
        <v>50</v>
      </c>
      <c r="D681" s="22">
        <v>50</v>
      </c>
      <c r="E681" t="str">
        <f>IF(AND(D681&gt;=18,D681&lt;=25),"18-25",IF(AND(D681&gt;=26,D681&lt;=50),"26-50",IF(AND(D681&gt;=51,D681&lt;=75),"51-75",IF(D681&gt;=76,"76- +","missing bucket"))))</f>
        <v>26-50</v>
      </c>
      <c r="F681" t="s">
        <v>17</v>
      </c>
      <c r="G681" t="s">
        <v>26</v>
      </c>
      <c r="H681" t="s">
        <v>13</v>
      </c>
    </row>
    <row r="682" spans="1:8" x14ac:dyDescent="0.2">
      <c r="A682" t="s">
        <v>532</v>
      </c>
      <c r="B682">
        <f>_xlfn.NUMBERVALUE(LEFT(A682,2))</f>
        <v>32</v>
      </c>
      <c r="C682">
        <v>50</v>
      </c>
      <c r="D682" s="22">
        <v>50</v>
      </c>
      <c r="E682" t="str">
        <f>IF(AND(D682&gt;=18,D682&lt;=25),"18-25",IF(AND(D682&gt;=26,D682&lt;=50),"26-50",IF(AND(D682&gt;=51,D682&lt;=75),"51-75",IF(D682&gt;=76,"76- +","missing bucket"))))</f>
        <v>26-50</v>
      </c>
      <c r="F682" t="s">
        <v>17</v>
      </c>
      <c r="G682" t="s">
        <v>25</v>
      </c>
      <c r="H682" t="s">
        <v>14</v>
      </c>
    </row>
    <row r="683" spans="1:8" x14ac:dyDescent="0.2">
      <c r="A683" t="s">
        <v>533</v>
      </c>
      <c r="B683">
        <f>_xlfn.NUMBERVALUE(LEFT(A683,2))</f>
        <v>32</v>
      </c>
      <c r="C683">
        <v>50</v>
      </c>
      <c r="D683" s="22">
        <v>50</v>
      </c>
      <c r="E683" t="str">
        <f>IF(AND(D683&gt;=18,D683&lt;=25),"18-25",IF(AND(D683&gt;=26,D683&lt;=50),"26-50",IF(AND(D683&gt;=51,D683&lt;=75),"51-75",IF(D683&gt;=76,"76- +","missing bucket"))))</f>
        <v>26-50</v>
      </c>
      <c r="F683" t="s">
        <v>17</v>
      </c>
      <c r="G683" t="s">
        <v>25</v>
      </c>
      <c r="H683" t="s">
        <v>13</v>
      </c>
    </row>
    <row r="684" spans="1:8" x14ac:dyDescent="0.2">
      <c r="A684" t="s">
        <v>534</v>
      </c>
      <c r="B684">
        <f>_xlfn.NUMBERVALUE(LEFT(A684,2))</f>
        <v>32</v>
      </c>
      <c r="C684">
        <v>50</v>
      </c>
      <c r="D684" s="22">
        <v>50</v>
      </c>
      <c r="E684" t="str">
        <f>IF(AND(D684&gt;=18,D684&lt;=25),"18-25",IF(AND(D684&gt;=26,D684&lt;=50),"26-50",IF(AND(D684&gt;=51,D684&lt;=75),"51-75",IF(D684&gt;=76,"76- +","missing bucket"))))</f>
        <v>26-50</v>
      </c>
      <c r="F684" t="s">
        <v>17</v>
      </c>
      <c r="G684" t="s">
        <v>25</v>
      </c>
      <c r="H684" t="s">
        <v>13</v>
      </c>
    </row>
    <row r="685" spans="1:8" x14ac:dyDescent="0.2">
      <c r="A685" t="s">
        <v>535</v>
      </c>
      <c r="B685">
        <f>_xlfn.NUMBERVALUE(LEFT(A685,2))</f>
        <v>32</v>
      </c>
      <c r="C685">
        <v>50</v>
      </c>
      <c r="D685" s="22">
        <v>50</v>
      </c>
      <c r="E685" t="str">
        <f>IF(AND(D685&gt;=18,D685&lt;=25),"18-25",IF(AND(D685&gt;=26,D685&lt;=50),"26-50",IF(AND(D685&gt;=51,D685&lt;=75),"51-75",IF(D685&gt;=76,"76- +","missing bucket"))))</f>
        <v>26-50</v>
      </c>
      <c r="F685" t="s">
        <v>17</v>
      </c>
      <c r="G685" t="s">
        <v>25</v>
      </c>
      <c r="H685" t="s">
        <v>13</v>
      </c>
    </row>
    <row r="686" spans="1:8" x14ac:dyDescent="0.2">
      <c r="A686" t="s">
        <v>536</v>
      </c>
      <c r="B686">
        <f>_xlfn.NUMBERVALUE(LEFT(A686,2))</f>
        <v>32</v>
      </c>
      <c r="C686">
        <v>50</v>
      </c>
      <c r="D686" s="22">
        <v>50</v>
      </c>
      <c r="E686" t="str">
        <f>IF(AND(D686&gt;=18,D686&lt;=25),"18-25",IF(AND(D686&gt;=26,D686&lt;=50),"26-50",IF(AND(D686&gt;=51,D686&lt;=75),"51-75",IF(D686&gt;=76,"76- +","missing bucket"))))</f>
        <v>26-50</v>
      </c>
      <c r="F686" t="s">
        <v>17</v>
      </c>
      <c r="G686" t="s">
        <v>26</v>
      </c>
      <c r="H686" t="s">
        <v>14</v>
      </c>
    </row>
    <row r="687" spans="1:8" x14ac:dyDescent="0.2">
      <c r="A687" t="s">
        <v>537</v>
      </c>
      <c r="B687">
        <f>_xlfn.NUMBERVALUE(LEFT(A687,2))</f>
        <v>32</v>
      </c>
      <c r="C687">
        <v>50</v>
      </c>
      <c r="D687" s="22">
        <v>50</v>
      </c>
      <c r="E687" t="str">
        <f>IF(AND(D687&gt;=18,D687&lt;=25),"18-25",IF(AND(D687&gt;=26,D687&lt;=50),"26-50",IF(AND(D687&gt;=51,D687&lt;=75),"51-75",IF(D687&gt;=76,"76- +","missing bucket"))))</f>
        <v>26-50</v>
      </c>
      <c r="F687" t="s">
        <v>17</v>
      </c>
      <c r="G687" t="s">
        <v>25</v>
      </c>
      <c r="H687" t="s">
        <v>13</v>
      </c>
    </row>
    <row r="688" spans="1:8" x14ac:dyDescent="0.2">
      <c r="A688" t="s">
        <v>538</v>
      </c>
      <c r="B688">
        <f>_xlfn.NUMBERVALUE(LEFT(A688,2))</f>
        <v>32</v>
      </c>
      <c r="C688">
        <v>50</v>
      </c>
      <c r="D688" s="22">
        <v>50</v>
      </c>
      <c r="E688" t="str">
        <f>IF(AND(D688&gt;=18,D688&lt;=25),"18-25",IF(AND(D688&gt;=26,D688&lt;=50),"26-50",IF(AND(D688&gt;=51,D688&lt;=75),"51-75",IF(D688&gt;=76,"76- +","missing bucket"))))</f>
        <v>26-50</v>
      </c>
      <c r="F688" t="s">
        <v>17</v>
      </c>
      <c r="G688" t="s">
        <v>25</v>
      </c>
      <c r="H688" t="s">
        <v>14</v>
      </c>
    </row>
    <row r="689" spans="1:8" x14ac:dyDescent="0.2">
      <c r="A689" t="s">
        <v>861</v>
      </c>
      <c r="B689">
        <f>_xlfn.NUMBERVALUE(LEFT(A689,2))</f>
        <v>41</v>
      </c>
      <c r="C689">
        <v>50</v>
      </c>
      <c r="D689" s="22">
        <v>50</v>
      </c>
      <c r="E689" t="str">
        <f>IF(AND(D689&gt;=18,D689&lt;=25),"18-25",IF(AND(D689&gt;=26,D689&lt;=50),"26-50",IF(AND(D689&gt;=51,D689&lt;=75),"51-75",IF(D689&gt;=76,"76- +","missing bucket"))))</f>
        <v>26-50</v>
      </c>
      <c r="F689" t="s">
        <v>17</v>
      </c>
      <c r="G689" t="s">
        <v>25</v>
      </c>
      <c r="H689" t="s">
        <v>14</v>
      </c>
    </row>
    <row r="690" spans="1:8" x14ac:dyDescent="0.2">
      <c r="A690" t="s">
        <v>862</v>
      </c>
      <c r="B690">
        <f>_xlfn.NUMBERVALUE(LEFT(A690,2))</f>
        <v>41</v>
      </c>
      <c r="C690">
        <v>50</v>
      </c>
      <c r="D690" s="22">
        <v>50</v>
      </c>
      <c r="E690" t="str">
        <f>IF(AND(D690&gt;=18,D690&lt;=25),"18-25",IF(AND(D690&gt;=26,D690&lt;=50),"26-50",IF(AND(D690&gt;=51,D690&lt;=75),"51-75",IF(D690&gt;=76,"76- +","missing bucket"))))</f>
        <v>26-50</v>
      </c>
      <c r="F690" t="s">
        <v>17</v>
      </c>
      <c r="G690" t="s">
        <v>25</v>
      </c>
      <c r="H690" t="s">
        <v>13</v>
      </c>
    </row>
    <row r="691" spans="1:8" x14ac:dyDescent="0.2">
      <c r="A691" t="s">
        <v>863</v>
      </c>
      <c r="B691">
        <f>_xlfn.NUMBERVALUE(LEFT(A691,2))</f>
        <v>41</v>
      </c>
      <c r="C691">
        <v>50</v>
      </c>
      <c r="D691" s="22">
        <v>50</v>
      </c>
      <c r="E691" t="str">
        <f>IF(AND(D691&gt;=18,D691&lt;=25),"18-25",IF(AND(D691&gt;=26,D691&lt;=50),"26-50",IF(AND(D691&gt;=51,D691&lt;=75),"51-75",IF(D691&gt;=76,"76- +","missing bucket"))))</f>
        <v>26-50</v>
      </c>
      <c r="F691" t="s">
        <v>17</v>
      </c>
      <c r="G691" t="s">
        <v>26</v>
      </c>
      <c r="H691" t="s">
        <v>14</v>
      </c>
    </row>
    <row r="692" spans="1:8" x14ac:dyDescent="0.2">
      <c r="A692" t="s">
        <v>864</v>
      </c>
      <c r="B692">
        <f>_xlfn.NUMBERVALUE(LEFT(A692,2))</f>
        <v>41</v>
      </c>
      <c r="C692">
        <v>50</v>
      </c>
      <c r="D692" s="22">
        <v>50</v>
      </c>
      <c r="E692" t="str">
        <f>IF(AND(D692&gt;=18,D692&lt;=25),"18-25",IF(AND(D692&gt;=26,D692&lt;=50),"26-50",IF(AND(D692&gt;=51,D692&lt;=75),"51-75",IF(D692&gt;=76,"76- +","missing bucket"))))</f>
        <v>26-50</v>
      </c>
      <c r="F692" t="s">
        <v>17</v>
      </c>
      <c r="G692" t="s">
        <v>25</v>
      </c>
      <c r="H692" t="s">
        <v>14</v>
      </c>
    </row>
    <row r="693" spans="1:8" x14ac:dyDescent="0.2">
      <c r="A693" t="s">
        <v>865</v>
      </c>
      <c r="B693">
        <f>_xlfn.NUMBERVALUE(LEFT(A693,2))</f>
        <v>41</v>
      </c>
      <c r="C693">
        <v>50</v>
      </c>
      <c r="D693" s="22">
        <v>50</v>
      </c>
      <c r="E693" t="str">
        <f>IF(AND(D693&gt;=18,D693&lt;=25),"18-25",IF(AND(D693&gt;=26,D693&lt;=50),"26-50",IF(AND(D693&gt;=51,D693&lt;=75),"51-75",IF(D693&gt;=76,"76- +","missing bucket"))))</f>
        <v>26-50</v>
      </c>
      <c r="F693" t="s">
        <v>23</v>
      </c>
      <c r="G693" t="s">
        <v>26</v>
      </c>
      <c r="H693" t="s">
        <v>14</v>
      </c>
    </row>
    <row r="694" spans="1:8" x14ac:dyDescent="0.2">
      <c r="A694" t="s">
        <v>866</v>
      </c>
      <c r="B694">
        <f>_xlfn.NUMBERVALUE(LEFT(A694,2))</f>
        <v>41</v>
      </c>
      <c r="C694">
        <v>50</v>
      </c>
      <c r="D694" s="22">
        <v>50</v>
      </c>
      <c r="E694" t="str">
        <f>IF(AND(D694&gt;=18,D694&lt;=25),"18-25",IF(AND(D694&gt;=26,D694&lt;=50),"26-50",IF(AND(D694&gt;=51,D694&lt;=75),"51-75",IF(D694&gt;=76,"76- +","missing bucket"))))</f>
        <v>26-50</v>
      </c>
      <c r="F694" t="s">
        <v>18</v>
      </c>
      <c r="G694" t="s">
        <v>25</v>
      </c>
      <c r="H694" t="s">
        <v>14</v>
      </c>
    </row>
    <row r="695" spans="1:8" x14ac:dyDescent="0.2">
      <c r="A695" t="s">
        <v>867</v>
      </c>
      <c r="B695">
        <f>_xlfn.NUMBERVALUE(LEFT(A695,2))</f>
        <v>41</v>
      </c>
      <c r="C695">
        <v>50</v>
      </c>
      <c r="D695" s="22">
        <v>50</v>
      </c>
      <c r="E695" t="str">
        <f>IF(AND(D695&gt;=18,D695&lt;=25),"18-25",IF(AND(D695&gt;=26,D695&lt;=50),"26-50",IF(AND(D695&gt;=51,D695&lt;=75),"51-75",IF(D695&gt;=76,"76- +","missing bucket"))))</f>
        <v>26-50</v>
      </c>
      <c r="F695" t="s">
        <v>15</v>
      </c>
      <c r="G695" t="s">
        <v>25</v>
      </c>
      <c r="H695" t="s">
        <v>14</v>
      </c>
    </row>
    <row r="696" spans="1:8" x14ac:dyDescent="0.2">
      <c r="A696" t="s">
        <v>179</v>
      </c>
      <c r="B696">
        <f>_xlfn.NUMBERVALUE(LEFT(A696,2))</f>
        <v>14</v>
      </c>
      <c r="C696">
        <v>50.145200000000003</v>
      </c>
      <c r="D696" s="22">
        <v>50</v>
      </c>
      <c r="E696" t="str">
        <f>IF(AND(D696&gt;=18,D696&lt;=25),"18-25",IF(AND(D696&gt;=26,D696&lt;=50),"26-50",IF(AND(D696&gt;=51,D696&lt;=75),"51-75",IF(D696&gt;=76,"76- +","missing bucket"))))</f>
        <v>26-50</v>
      </c>
      <c r="F696" t="s">
        <v>17</v>
      </c>
      <c r="G696" t="s">
        <v>25</v>
      </c>
      <c r="H696" t="s">
        <v>13</v>
      </c>
    </row>
    <row r="697" spans="1:8" x14ac:dyDescent="0.2">
      <c r="A697" t="s">
        <v>180</v>
      </c>
      <c r="B697">
        <f>_xlfn.NUMBERVALUE(LEFT(A697,2))</f>
        <v>14</v>
      </c>
      <c r="C697">
        <v>50.887700000000002</v>
      </c>
      <c r="D697" s="22">
        <v>51</v>
      </c>
      <c r="E697" t="str">
        <f>IF(AND(D697&gt;=18,D697&lt;=25),"18-25",IF(AND(D697&gt;=26,D697&lt;=50),"26-50",IF(AND(D697&gt;=51,D697&lt;=75),"51-75",IF(D697&gt;=76,"76- +","missing bucket"))))</f>
        <v>51-75</v>
      </c>
      <c r="F697" t="s">
        <v>18</v>
      </c>
      <c r="G697" t="s">
        <v>26</v>
      </c>
      <c r="H697" t="s">
        <v>14</v>
      </c>
    </row>
    <row r="698" spans="1:8" x14ac:dyDescent="0.2">
      <c r="A698" t="s">
        <v>181</v>
      </c>
      <c r="B698">
        <f>_xlfn.NUMBERVALUE(LEFT(A698,2))</f>
        <v>14</v>
      </c>
      <c r="C698">
        <v>51</v>
      </c>
      <c r="D698" s="22">
        <v>51</v>
      </c>
      <c r="E698" t="str">
        <f>IF(AND(D698&gt;=18,D698&lt;=25),"18-25",IF(AND(D698&gt;=26,D698&lt;=50),"26-50",IF(AND(D698&gt;=51,D698&lt;=75),"51-75",IF(D698&gt;=76,"76- +","missing bucket"))))</f>
        <v>51-75</v>
      </c>
      <c r="F698" t="s">
        <v>17</v>
      </c>
      <c r="G698" t="s">
        <v>25</v>
      </c>
      <c r="H698" t="s">
        <v>14</v>
      </c>
    </row>
    <row r="699" spans="1:8" x14ac:dyDescent="0.2">
      <c r="A699" t="s">
        <v>182</v>
      </c>
      <c r="B699">
        <f>_xlfn.NUMBERVALUE(LEFT(A699,2))</f>
        <v>14</v>
      </c>
      <c r="C699">
        <v>51</v>
      </c>
      <c r="D699" s="22">
        <v>51</v>
      </c>
      <c r="E699" t="str">
        <f>IF(AND(D699&gt;=18,D699&lt;=25),"18-25",IF(AND(D699&gt;=26,D699&lt;=50),"26-50",IF(AND(D699&gt;=51,D699&lt;=75),"51-75",IF(D699&gt;=76,"76- +","missing bucket"))))</f>
        <v>51-75</v>
      </c>
      <c r="F699" t="s">
        <v>17</v>
      </c>
      <c r="G699" t="s">
        <v>25</v>
      </c>
      <c r="H699" t="s">
        <v>14</v>
      </c>
    </row>
    <row r="700" spans="1:8" x14ac:dyDescent="0.2">
      <c r="A700" t="s">
        <v>539</v>
      </c>
      <c r="B700">
        <f>_xlfn.NUMBERVALUE(LEFT(A700,2))</f>
        <v>32</v>
      </c>
      <c r="C700">
        <v>51</v>
      </c>
      <c r="D700" s="22">
        <v>51</v>
      </c>
      <c r="E700" t="str">
        <f>IF(AND(D700&gt;=18,D700&lt;=25),"18-25",IF(AND(D700&gt;=26,D700&lt;=50),"26-50",IF(AND(D700&gt;=51,D700&lt;=75),"51-75",IF(D700&gt;=76,"76- +","missing bucket"))))</f>
        <v>51-75</v>
      </c>
      <c r="F700" t="s">
        <v>17</v>
      </c>
      <c r="G700" t="s">
        <v>25</v>
      </c>
      <c r="H700" t="s">
        <v>14</v>
      </c>
    </row>
    <row r="701" spans="1:8" x14ac:dyDescent="0.2">
      <c r="A701" t="s">
        <v>540</v>
      </c>
      <c r="B701">
        <f>_xlfn.NUMBERVALUE(LEFT(A701,2))</f>
        <v>32</v>
      </c>
      <c r="C701">
        <v>51</v>
      </c>
      <c r="D701" s="22">
        <v>51</v>
      </c>
      <c r="E701" t="str">
        <f>IF(AND(D701&gt;=18,D701&lt;=25),"18-25",IF(AND(D701&gt;=26,D701&lt;=50),"26-50",IF(AND(D701&gt;=51,D701&lt;=75),"51-75",IF(D701&gt;=76,"76- +","missing bucket"))))</f>
        <v>51-75</v>
      </c>
      <c r="F701" t="s">
        <v>15</v>
      </c>
      <c r="G701" t="s">
        <v>26</v>
      </c>
      <c r="H701" t="s">
        <v>14</v>
      </c>
    </row>
    <row r="702" spans="1:8" x14ac:dyDescent="0.2">
      <c r="A702" t="s">
        <v>541</v>
      </c>
      <c r="B702">
        <f>_xlfn.NUMBERVALUE(LEFT(A702,2))</f>
        <v>32</v>
      </c>
      <c r="C702">
        <v>51</v>
      </c>
      <c r="D702" s="22">
        <v>51</v>
      </c>
      <c r="E702" t="str">
        <f>IF(AND(D702&gt;=18,D702&lt;=25),"18-25",IF(AND(D702&gt;=26,D702&lt;=50),"26-50",IF(AND(D702&gt;=51,D702&lt;=75),"51-75",IF(D702&gt;=76,"76- +","missing bucket"))))</f>
        <v>51-75</v>
      </c>
      <c r="F702" t="s">
        <v>17</v>
      </c>
      <c r="G702" t="s">
        <v>25</v>
      </c>
      <c r="H702" t="s">
        <v>13</v>
      </c>
    </row>
    <row r="703" spans="1:8" x14ac:dyDescent="0.2">
      <c r="A703" t="s">
        <v>542</v>
      </c>
      <c r="B703">
        <f>_xlfn.NUMBERVALUE(LEFT(A703,2))</f>
        <v>32</v>
      </c>
      <c r="C703">
        <v>51</v>
      </c>
      <c r="D703" s="22">
        <v>51</v>
      </c>
      <c r="E703" t="str">
        <f>IF(AND(D703&gt;=18,D703&lt;=25),"18-25",IF(AND(D703&gt;=26,D703&lt;=50),"26-50",IF(AND(D703&gt;=51,D703&lt;=75),"51-75",IF(D703&gt;=76,"76- +","missing bucket"))))</f>
        <v>51-75</v>
      </c>
      <c r="F703" t="s">
        <v>17</v>
      </c>
      <c r="G703" t="s">
        <v>25</v>
      </c>
      <c r="H703" t="s">
        <v>13</v>
      </c>
    </row>
    <row r="704" spans="1:8" x14ac:dyDescent="0.2">
      <c r="A704" t="s">
        <v>543</v>
      </c>
      <c r="B704">
        <f>_xlfn.NUMBERVALUE(LEFT(A704,2))</f>
        <v>32</v>
      </c>
      <c r="C704">
        <v>51</v>
      </c>
      <c r="D704" s="22">
        <v>51</v>
      </c>
      <c r="E704" t="str">
        <f>IF(AND(D704&gt;=18,D704&lt;=25),"18-25",IF(AND(D704&gt;=26,D704&lt;=50),"26-50",IF(AND(D704&gt;=51,D704&lt;=75),"51-75",IF(D704&gt;=76,"76- +","missing bucket"))))</f>
        <v>51-75</v>
      </c>
      <c r="F704" t="s">
        <v>17</v>
      </c>
      <c r="G704" t="s">
        <v>25</v>
      </c>
      <c r="H704" t="s">
        <v>14</v>
      </c>
    </row>
    <row r="705" spans="1:8" x14ac:dyDescent="0.2">
      <c r="A705" t="s">
        <v>544</v>
      </c>
      <c r="B705">
        <f>_xlfn.NUMBERVALUE(LEFT(A705,2))</f>
        <v>32</v>
      </c>
      <c r="C705">
        <v>51</v>
      </c>
      <c r="D705" s="22">
        <v>51</v>
      </c>
      <c r="E705" t="str">
        <f>IF(AND(D705&gt;=18,D705&lt;=25),"18-25",IF(AND(D705&gt;=26,D705&lt;=50),"26-50",IF(AND(D705&gt;=51,D705&lt;=75),"51-75",IF(D705&gt;=76,"76- +","missing bucket"))))</f>
        <v>51-75</v>
      </c>
      <c r="F705" t="s">
        <v>17</v>
      </c>
      <c r="G705" t="s">
        <v>25</v>
      </c>
      <c r="H705" t="s">
        <v>14</v>
      </c>
    </row>
    <row r="706" spans="1:8" x14ac:dyDescent="0.2">
      <c r="A706" t="s">
        <v>545</v>
      </c>
      <c r="B706">
        <f>_xlfn.NUMBERVALUE(LEFT(A706,2))</f>
        <v>32</v>
      </c>
      <c r="C706">
        <v>51</v>
      </c>
      <c r="D706" s="22">
        <v>51</v>
      </c>
      <c r="E706" t="str">
        <f>IF(AND(D706&gt;=18,D706&lt;=25),"18-25",IF(AND(D706&gt;=26,D706&lt;=50),"26-50",IF(AND(D706&gt;=51,D706&lt;=75),"51-75",IF(D706&gt;=76,"76- +","missing bucket"))))</f>
        <v>51-75</v>
      </c>
      <c r="F706" t="s">
        <v>17</v>
      </c>
      <c r="G706" t="s">
        <v>25</v>
      </c>
      <c r="H706" t="s">
        <v>13</v>
      </c>
    </row>
    <row r="707" spans="1:8" x14ac:dyDescent="0.2">
      <c r="A707" t="s">
        <v>546</v>
      </c>
      <c r="B707">
        <f>_xlfn.NUMBERVALUE(LEFT(A707,2))</f>
        <v>32</v>
      </c>
      <c r="C707">
        <v>51</v>
      </c>
      <c r="D707" s="22">
        <v>51</v>
      </c>
      <c r="E707" t="str">
        <f>IF(AND(D707&gt;=18,D707&lt;=25),"18-25",IF(AND(D707&gt;=26,D707&lt;=50),"26-50",IF(AND(D707&gt;=51,D707&lt;=75),"51-75",IF(D707&gt;=76,"76- +","missing bucket"))))</f>
        <v>51-75</v>
      </c>
      <c r="F707" t="s">
        <v>17</v>
      </c>
      <c r="G707" t="s">
        <v>25</v>
      </c>
      <c r="H707" t="s">
        <v>14</v>
      </c>
    </row>
    <row r="708" spans="1:8" x14ac:dyDescent="0.2">
      <c r="A708" t="s">
        <v>868</v>
      </c>
      <c r="B708">
        <f>_xlfn.NUMBERVALUE(LEFT(A708,2))</f>
        <v>41</v>
      </c>
      <c r="C708">
        <v>51</v>
      </c>
      <c r="D708" s="22">
        <v>51</v>
      </c>
      <c r="E708" t="str">
        <f>IF(AND(D708&gt;=18,D708&lt;=25),"18-25",IF(AND(D708&gt;=26,D708&lt;=50),"26-50",IF(AND(D708&gt;=51,D708&lt;=75),"51-75",IF(D708&gt;=76,"76- +","missing bucket"))))</f>
        <v>51-75</v>
      </c>
      <c r="F708" t="s">
        <v>15</v>
      </c>
      <c r="G708" t="s">
        <v>26</v>
      </c>
      <c r="H708" t="s">
        <v>13</v>
      </c>
    </row>
    <row r="709" spans="1:8" x14ac:dyDescent="0.2">
      <c r="A709" t="s">
        <v>869</v>
      </c>
      <c r="B709">
        <f>_xlfn.NUMBERVALUE(LEFT(A709,2))</f>
        <v>41</v>
      </c>
      <c r="C709">
        <v>51</v>
      </c>
      <c r="D709" s="22">
        <v>51</v>
      </c>
      <c r="E709" t="str">
        <f>IF(AND(D709&gt;=18,D709&lt;=25),"18-25",IF(AND(D709&gt;=26,D709&lt;=50),"26-50",IF(AND(D709&gt;=51,D709&lt;=75),"51-75",IF(D709&gt;=76,"76- +","missing bucket"))))</f>
        <v>51-75</v>
      </c>
      <c r="F709" t="s">
        <v>15</v>
      </c>
      <c r="G709" t="s">
        <v>26</v>
      </c>
      <c r="H709" t="s">
        <v>14</v>
      </c>
    </row>
    <row r="710" spans="1:8" x14ac:dyDescent="0.2">
      <c r="A710" t="s">
        <v>870</v>
      </c>
      <c r="B710">
        <f>_xlfn.NUMBERVALUE(LEFT(A710,2))</f>
        <v>41</v>
      </c>
      <c r="C710">
        <v>51</v>
      </c>
      <c r="D710" s="22">
        <v>51</v>
      </c>
      <c r="E710" t="str">
        <f>IF(AND(D710&gt;=18,D710&lt;=25),"18-25",IF(AND(D710&gt;=26,D710&lt;=50),"26-50",IF(AND(D710&gt;=51,D710&lt;=75),"51-75",IF(D710&gt;=76,"76- +","missing bucket"))))</f>
        <v>51-75</v>
      </c>
      <c r="F710" t="s">
        <v>18</v>
      </c>
      <c r="G710" t="s">
        <v>25</v>
      </c>
      <c r="H710" t="s">
        <v>14</v>
      </c>
    </row>
    <row r="711" spans="1:8" x14ac:dyDescent="0.2">
      <c r="A711" t="s">
        <v>871</v>
      </c>
      <c r="B711">
        <f>_xlfn.NUMBERVALUE(LEFT(A711,2))</f>
        <v>41</v>
      </c>
      <c r="C711">
        <v>51</v>
      </c>
      <c r="D711" s="22">
        <v>51</v>
      </c>
      <c r="E711" t="str">
        <f>IF(AND(D711&gt;=18,D711&lt;=25),"18-25",IF(AND(D711&gt;=26,D711&lt;=50),"26-50",IF(AND(D711&gt;=51,D711&lt;=75),"51-75",IF(D711&gt;=76,"76- +","missing bucket"))))</f>
        <v>51-75</v>
      </c>
      <c r="F711" t="s">
        <v>23</v>
      </c>
      <c r="G711" t="s">
        <v>26</v>
      </c>
      <c r="H711" t="s">
        <v>13</v>
      </c>
    </row>
    <row r="712" spans="1:8" x14ac:dyDescent="0.2">
      <c r="A712" t="s">
        <v>872</v>
      </c>
      <c r="B712">
        <f>_xlfn.NUMBERVALUE(LEFT(A712,2))</f>
        <v>41</v>
      </c>
      <c r="C712">
        <v>51</v>
      </c>
      <c r="D712" s="22">
        <v>51</v>
      </c>
      <c r="E712" t="str">
        <f>IF(AND(D712&gt;=18,D712&lt;=25),"18-25",IF(AND(D712&gt;=26,D712&lt;=50),"26-50",IF(AND(D712&gt;=51,D712&lt;=75),"51-75",IF(D712&gt;=76,"76- +","missing bucket"))))</f>
        <v>51-75</v>
      </c>
      <c r="F712" t="s">
        <v>17</v>
      </c>
      <c r="G712" t="s">
        <v>25</v>
      </c>
      <c r="H712" t="s">
        <v>14</v>
      </c>
    </row>
    <row r="713" spans="1:8" x14ac:dyDescent="0.2">
      <c r="A713" t="s">
        <v>183</v>
      </c>
      <c r="B713">
        <f>_xlfn.NUMBERVALUE(LEFT(A713,2))</f>
        <v>14</v>
      </c>
      <c r="C713">
        <v>52</v>
      </c>
      <c r="D713" s="22">
        <v>52</v>
      </c>
      <c r="E713" t="str">
        <f>IF(AND(D713&gt;=18,D713&lt;=25),"18-25",IF(AND(D713&gt;=26,D713&lt;=50),"26-50",IF(AND(D713&gt;=51,D713&lt;=75),"51-75",IF(D713&gt;=76,"76- +","missing bucket"))))</f>
        <v>51-75</v>
      </c>
      <c r="F713" t="s">
        <v>17</v>
      </c>
      <c r="G713" t="s">
        <v>25</v>
      </c>
      <c r="H713" t="s">
        <v>14</v>
      </c>
    </row>
    <row r="714" spans="1:8" x14ac:dyDescent="0.2">
      <c r="A714" t="s">
        <v>258</v>
      </c>
      <c r="B714">
        <f>_xlfn.NUMBERVALUE(LEFT(A714,2))</f>
        <v>27</v>
      </c>
      <c r="C714">
        <v>52</v>
      </c>
      <c r="D714" s="22">
        <v>52</v>
      </c>
      <c r="E714" t="str">
        <f>IF(AND(D714&gt;=18,D714&lt;=25),"18-25",IF(AND(D714&gt;=26,D714&lt;=50),"26-50",IF(AND(D714&gt;=51,D714&lt;=75),"51-75",IF(D714&gt;=76,"76- +","missing bucket"))))</f>
        <v>51-75</v>
      </c>
      <c r="F714" t="s">
        <v>17</v>
      </c>
      <c r="G714" t="s">
        <v>25</v>
      </c>
      <c r="H714" t="s">
        <v>13</v>
      </c>
    </row>
    <row r="715" spans="1:8" x14ac:dyDescent="0.2">
      <c r="A715" t="s">
        <v>259</v>
      </c>
      <c r="B715">
        <f>_xlfn.NUMBERVALUE(LEFT(A715,2))</f>
        <v>27</v>
      </c>
      <c r="C715">
        <v>52</v>
      </c>
      <c r="D715" s="22">
        <v>52</v>
      </c>
      <c r="E715" t="str">
        <f>IF(AND(D715&gt;=18,D715&lt;=25),"18-25",IF(AND(D715&gt;=26,D715&lt;=50),"26-50",IF(AND(D715&gt;=51,D715&lt;=75),"51-75",IF(D715&gt;=76,"76- +","missing bucket"))))</f>
        <v>51-75</v>
      </c>
      <c r="F715" t="s">
        <v>17</v>
      </c>
      <c r="G715" t="s">
        <v>25</v>
      </c>
      <c r="H715" t="s">
        <v>14</v>
      </c>
    </row>
    <row r="716" spans="1:8" x14ac:dyDescent="0.2">
      <c r="A716" t="s">
        <v>260</v>
      </c>
      <c r="B716">
        <f>_xlfn.NUMBERVALUE(LEFT(A716,2))</f>
        <v>27</v>
      </c>
      <c r="C716">
        <v>52</v>
      </c>
      <c r="D716" s="22">
        <v>52</v>
      </c>
      <c r="E716" t="str">
        <f>IF(AND(D716&gt;=18,D716&lt;=25),"18-25",IF(AND(D716&gt;=26,D716&lt;=50),"26-50",IF(AND(D716&gt;=51,D716&lt;=75),"51-75",IF(D716&gt;=76,"76- +","missing bucket"))))</f>
        <v>51-75</v>
      </c>
      <c r="F716" t="s">
        <v>17</v>
      </c>
      <c r="G716" t="s">
        <v>25</v>
      </c>
      <c r="H716" t="s">
        <v>13</v>
      </c>
    </row>
    <row r="717" spans="1:8" x14ac:dyDescent="0.2">
      <c r="A717" t="s">
        <v>547</v>
      </c>
      <c r="B717">
        <f>_xlfn.NUMBERVALUE(LEFT(A717,2))</f>
        <v>32</v>
      </c>
      <c r="C717">
        <v>52</v>
      </c>
      <c r="D717" s="22">
        <v>52</v>
      </c>
      <c r="E717" t="str">
        <f>IF(AND(D717&gt;=18,D717&lt;=25),"18-25",IF(AND(D717&gt;=26,D717&lt;=50),"26-50",IF(AND(D717&gt;=51,D717&lt;=75),"51-75",IF(D717&gt;=76,"76- +","missing bucket"))))</f>
        <v>51-75</v>
      </c>
      <c r="F717" t="s">
        <v>17</v>
      </c>
      <c r="G717" t="s">
        <v>25</v>
      </c>
      <c r="H717" t="s">
        <v>14</v>
      </c>
    </row>
    <row r="718" spans="1:8" x14ac:dyDescent="0.2">
      <c r="A718" t="s">
        <v>548</v>
      </c>
      <c r="B718">
        <f>_xlfn.NUMBERVALUE(LEFT(A718,2))</f>
        <v>32</v>
      </c>
      <c r="C718">
        <v>52</v>
      </c>
      <c r="D718" s="22">
        <v>52</v>
      </c>
      <c r="E718" t="str">
        <f>IF(AND(D718&gt;=18,D718&lt;=25),"18-25",IF(AND(D718&gt;=26,D718&lt;=50),"26-50",IF(AND(D718&gt;=51,D718&lt;=75),"51-75",IF(D718&gt;=76,"76- +","missing bucket"))))</f>
        <v>51-75</v>
      </c>
      <c r="F718" t="s">
        <v>18</v>
      </c>
      <c r="G718" t="s">
        <v>26</v>
      </c>
      <c r="H718" t="s">
        <v>14</v>
      </c>
    </row>
    <row r="719" spans="1:8" x14ac:dyDescent="0.2">
      <c r="A719" t="s">
        <v>549</v>
      </c>
      <c r="B719">
        <f>_xlfn.NUMBERVALUE(LEFT(A719,2))</f>
        <v>32</v>
      </c>
      <c r="C719">
        <v>52</v>
      </c>
      <c r="D719" s="22">
        <v>52</v>
      </c>
      <c r="E719" t="str">
        <f>IF(AND(D719&gt;=18,D719&lt;=25),"18-25",IF(AND(D719&gt;=26,D719&lt;=50),"26-50",IF(AND(D719&gt;=51,D719&lt;=75),"51-75",IF(D719&gt;=76,"76- +","missing bucket"))))</f>
        <v>51-75</v>
      </c>
      <c r="F719" t="s">
        <v>17</v>
      </c>
      <c r="G719" t="s">
        <v>25</v>
      </c>
      <c r="H719" t="s">
        <v>14</v>
      </c>
    </row>
    <row r="720" spans="1:8" x14ac:dyDescent="0.2">
      <c r="A720" t="s">
        <v>550</v>
      </c>
      <c r="B720">
        <f>_xlfn.NUMBERVALUE(LEFT(A720,2))</f>
        <v>32</v>
      </c>
      <c r="C720">
        <v>52</v>
      </c>
      <c r="D720" s="22">
        <v>52</v>
      </c>
      <c r="E720" t="str">
        <f>IF(AND(D720&gt;=18,D720&lt;=25),"18-25",IF(AND(D720&gt;=26,D720&lt;=50),"26-50",IF(AND(D720&gt;=51,D720&lt;=75),"51-75",IF(D720&gt;=76,"76- +","missing bucket"))))</f>
        <v>51-75</v>
      </c>
      <c r="F720" t="s">
        <v>17</v>
      </c>
      <c r="G720" t="s">
        <v>25</v>
      </c>
      <c r="H720" t="s">
        <v>13</v>
      </c>
    </row>
    <row r="721" spans="1:8" x14ac:dyDescent="0.2">
      <c r="A721" t="s">
        <v>551</v>
      </c>
      <c r="B721">
        <f>_xlfn.NUMBERVALUE(LEFT(A721,2))</f>
        <v>32</v>
      </c>
      <c r="C721">
        <v>52</v>
      </c>
      <c r="D721" s="22">
        <v>52</v>
      </c>
      <c r="E721" t="str">
        <f>IF(AND(D721&gt;=18,D721&lt;=25),"18-25",IF(AND(D721&gt;=26,D721&lt;=50),"26-50",IF(AND(D721&gt;=51,D721&lt;=75),"51-75",IF(D721&gt;=76,"76- +","missing bucket"))))</f>
        <v>51-75</v>
      </c>
      <c r="F721" t="s">
        <v>17</v>
      </c>
      <c r="G721" t="s">
        <v>25</v>
      </c>
      <c r="H721" t="s">
        <v>14</v>
      </c>
    </row>
    <row r="722" spans="1:8" x14ac:dyDescent="0.2">
      <c r="A722" t="s">
        <v>552</v>
      </c>
      <c r="B722">
        <f>_xlfn.NUMBERVALUE(LEFT(A722,2))</f>
        <v>32</v>
      </c>
      <c r="C722">
        <v>52</v>
      </c>
      <c r="D722" s="22">
        <v>52</v>
      </c>
      <c r="E722" t="str">
        <f>IF(AND(D722&gt;=18,D722&lt;=25),"18-25",IF(AND(D722&gt;=26,D722&lt;=50),"26-50",IF(AND(D722&gt;=51,D722&lt;=75),"51-75",IF(D722&gt;=76,"76- +","missing bucket"))))</f>
        <v>51-75</v>
      </c>
      <c r="F722" t="s">
        <v>17</v>
      </c>
      <c r="G722" t="s">
        <v>25</v>
      </c>
      <c r="H722" t="s">
        <v>14</v>
      </c>
    </row>
    <row r="723" spans="1:8" x14ac:dyDescent="0.2">
      <c r="A723" t="s">
        <v>873</v>
      </c>
      <c r="B723">
        <f>_xlfn.NUMBERVALUE(LEFT(A723,2))</f>
        <v>41</v>
      </c>
      <c r="C723">
        <v>52</v>
      </c>
      <c r="D723" s="22">
        <v>52</v>
      </c>
      <c r="E723" t="str">
        <f>IF(AND(D723&gt;=18,D723&lt;=25),"18-25",IF(AND(D723&gt;=26,D723&lt;=50),"26-50",IF(AND(D723&gt;=51,D723&lt;=75),"51-75",IF(D723&gt;=76,"76- +","missing bucket"))))</f>
        <v>51-75</v>
      </c>
      <c r="F723" t="s">
        <v>17</v>
      </c>
      <c r="G723" t="s">
        <v>25</v>
      </c>
      <c r="H723" t="s">
        <v>14</v>
      </c>
    </row>
    <row r="724" spans="1:8" x14ac:dyDescent="0.2">
      <c r="A724" t="s">
        <v>874</v>
      </c>
      <c r="B724">
        <f>_xlfn.NUMBERVALUE(LEFT(A724,2))</f>
        <v>41</v>
      </c>
      <c r="C724">
        <v>52</v>
      </c>
      <c r="D724" s="22">
        <v>52</v>
      </c>
      <c r="E724" t="str">
        <f>IF(AND(D724&gt;=18,D724&lt;=25),"18-25",IF(AND(D724&gt;=26,D724&lt;=50),"26-50",IF(AND(D724&gt;=51,D724&lt;=75),"51-75",IF(D724&gt;=76,"76- +","missing bucket"))))</f>
        <v>51-75</v>
      </c>
      <c r="F724" t="s">
        <v>17</v>
      </c>
      <c r="G724" t="s">
        <v>25</v>
      </c>
      <c r="H724" t="s">
        <v>14</v>
      </c>
    </row>
    <row r="725" spans="1:8" x14ac:dyDescent="0.2">
      <c r="A725" t="s">
        <v>875</v>
      </c>
      <c r="B725">
        <f>_xlfn.NUMBERVALUE(LEFT(A725,2))</f>
        <v>41</v>
      </c>
      <c r="C725">
        <v>52</v>
      </c>
      <c r="D725" s="22">
        <v>52</v>
      </c>
      <c r="E725" t="str">
        <f>IF(AND(D725&gt;=18,D725&lt;=25),"18-25",IF(AND(D725&gt;=26,D725&lt;=50),"26-50",IF(AND(D725&gt;=51,D725&lt;=75),"51-75",IF(D725&gt;=76,"76- +","missing bucket"))))</f>
        <v>51-75</v>
      </c>
      <c r="F725" t="s">
        <v>17</v>
      </c>
      <c r="G725" t="s">
        <v>25</v>
      </c>
      <c r="H725" t="s">
        <v>13</v>
      </c>
    </row>
    <row r="726" spans="1:8" x14ac:dyDescent="0.2">
      <c r="A726" t="s">
        <v>876</v>
      </c>
      <c r="B726">
        <f>_xlfn.NUMBERVALUE(LEFT(A726,2))</f>
        <v>41</v>
      </c>
      <c r="C726">
        <v>52</v>
      </c>
      <c r="D726" s="22">
        <v>52</v>
      </c>
      <c r="E726" t="str">
        <f>IF(AND(D726&gt;=18,D726&lt;=25),"18-25",IF(AND(D726&gt;=26,D726&lt;=50),"26-50",IF(AND(D726&gt;=51,D726&lt;=75),"51-75",IF(D726&gt;=76,"76- +","missing bucket"))))</f>
        <v>51-75</v>
      </c>
      <c r="F726" t="s">
        <v>17</v>
      </c>
      <c r="G726" t="s">
        <v>25</v>
      </c>
      <c r="H726" t="s">
        <v>14</v>
      </c>
    </row>
    <row r="727" spans="1:8" x14ac:dyDescent="0.2">
      <c r="A727" t="s">
        <v>877</v>
      </c>
      <c r="B727">
        <f>_xlfn.NUMBERVALUE(LEFT(A727,2))</f>
        <v>41</v>
      </c>
      <c r="C727">
        <v>52</v>
      </c>
      <c r="D727" s="22">
        <v>52</v>
      </c>
      <c r="E727" t="str">
        <f>IF(AND(D727&gt;=18,D727&lt;=25),"18-25",IF(AND(D727&gt;=26,D727&lt;=50),"26-50",IF(AND(D727&gt;=51,D727&lt;=75),"51-75",IF(D727&gt;=76,"76- +","missing bucket"))))</f>
        <v>51-75</v>
      </c>
      <c r="F727" t="s">
        <v>17</v>
      </c>
      <c r="G727" t="s">
        <v>26</v>
      </c>
      <c r="H727" t="s">
        <v>13</v>
      </c>
    </row>
    <row r="728" spans="1:8" x14ac:dyDescent="0.2">
      <c r="A728" t="s">
        <v>878</v>
      </c>
      <c r="B728">
        <f>_xlfn.NUMBERVALUE(LEFT(A728,2))</f>
        <v>41</v>
      </c>
      <c r="C728">
        <v>52</v>
      </c>
      <c r="D728" s="22">
        <v>52</v>
      </c>
      <c r="E728" t="str">
        <f>IF(AND(D728&gt;=18,D728&lt;=25),"18-25",IF(AND(D728&gt;=26,D728&lt;=50),"26-50",IF(AND(D728&gt;=51,D728&lt;=75),"51-75",IF(D728&gt;=76,"76- +","missing bucket"))))</f>
        <v>51-75</v>
      </c>
      <c r="F728" t="s">
        <v>15</v>
      </c>
      <c r="G728" t="s">
        <v>26</v>
      </c>
      <c r="H728" t="s">
        <v>13</v>
      </c>
    </row>
    <row r="729" spans="1:8" x14ac:dyDescent="0.2">
      <c r="A729" t="s">
        <v>879</v>
      </c>
      <c r="B729">
        <f>_xlfn.NUMBERVALUE(LEFT(A729,2))</f>
        <v>41</v>
      </c>
      <c r="C729">
        <v>52</v>
      </c>
      <c r="D729" s="22">
        <v>52</v>
      </c>
      <c r="E729" t="str">
        <f>IF(AND(D729&gt;=18,D729&lt;=25),"18-25",IF(AND(D729&gt;=26,D729&lt;=50),"26-50",IF(AND(D729&gt;=51,D729&lt;=75),"51-75",IF(D729&gt;=76,"76- +","missing bucket"))))</f>
        <v>51-75</v>
      </c>
      <c r="F729" t="s">
        <v>18</v>
      </c>
      <c r="G729" t="s">
        <v>25</v>
      </c>
      <c r="H729" t="s">
        <v>14</v>
      </c>
    </row>
    <row r="730" spans="1:8" x14ac:dyDescent="0.2">
      <c r="A730" t="s">
        <v>184</v>
      </c>
      <c r="B730">
        <f>_xlfn.NUMBERVALUE(LEFT(A730,2))</f>
        <v>14</v>
      </c>
      <c r="C730">
        <v>52.7699</v>
      </c>
      <c r="D730" s="22">
        <v>53</v>
      </c>
      <c r="E730" t="str">
        <f>IF(AND(D730&gt;=18,D730&lt;=25),"18-25",IF(AND(D730&gt;=26,D730&lt;=50),"26-50",IF(AND(D730&gt;=51,D730&lt;=75),"51-75",IF(D730&gt;=76,"76- +","missing bucket"))))</f>
        <v>51-75</v>
      </c>
      <c r="F730" t="s">
        <v>17</v>
      </c>
      <c r="G730" t="s">
        <v>25</v>
      </c>
      <c r="H730" t="s">
        <v>14</v>
      </c>
    </row>
    <row r="731" spans="1:8" x14ac:dyDescent="0.2">
      <c r="A731" t="s">
        <v>185</v>
      </c>
      <c r="B731">
        <f>_xlfn.NUMBERVALUE(LEFT(A731,2))</f>
        <v>14</v>
      </c>
      <c r="C731">
        <v>52.9315</v>
      </c>
      <c r="D731" s="22">
        <v>53</v>
      </c>
      <c r="E731" t="str">
        <f>IF(AND(D731&gt;=18,D731&lt;=25),"18-25",IF(AND(D731&gt;=26,D731&lt;=50),"26-50",IF(AND(D731&gt;=51,D731&lt;=75),"51-75",IF(D731&gt;=76,"76- +","missing bucket"))))</f>
        <v>51-75</v>
      </c>
      <c r="F731" t="s">
        <v>17</v>
      </c>
      <c r="G731" t="s">
        <v>25</v>
      </c>
      <c r="H731" t="s">
        <v>14</v>
      </c>
    </row>
    <row r="732" spans="1:8" x14ac:dyDescent="0.2">
      <c r="A732" t="s">
        <v>186</v>
      </c>
      <c r="B732">
        <f>_xlfn.NUMBERVALUE(LEFT(A732,2))</f>
        <v>14</v>
      </c>
      <c r="C732">
        <v>52.9315</v>
      </c>
      <c r="D732" s="22">
        <v>53</v>
      </c>
      <c r="E732" t="str">
        <f>IF(AND(D732&gt;=18,D732&lt;=25),"18-25",IF(AND(D732&gt;=26,D732&lt;=50),"26-50",IF(AND(D732&gt;=51,D732&lt;=75),"51-75",IF(D732&gt;=76,"76- +","missing bucket"))))</f>
        <v>51-75</v>
      </c>
      <c r="F732" t="s">
        <v>23</v>
      </c>
      <c r="G732" t="s">
        <v>23</v>
      </c>
      <c r="H732" t="s">
        <v>14</v>
      </c>
    </row>
    <row r="733" spans="1:8" x14ac:dyDescent="0.2">
      <c r="A733" t="s">
        <v>187</v>
      </c>
      <c r="B733">
        <f>_xlfn.NUMBERVALUE(LEFT(A733,2))</f>
        <v>14</v>
      </c>
      <c r="C733">
        <v>53</v>
      </c>
      <c r="D733" s="22">
        <v>53</v>
      </c>
      <c r="E733" t="str">
        <f>IF(AND(D733&gt;=18,D733&lt;=25),"18-25",IF(AND(D733&gt;=26,D733&lt;=50),"26-50",IF(AND(D733&gt;=51,D733&lt;=75),"51-75",IF(D733&gt;=76,"76- +","missing bucket"))))</f>
        <v>51-75</v>
      </c>
      <c r="F733" t="s">
        <v>17</v>
      </c>
      <c r="G733" t="s">
        <v>25</v>
      </c>
      <c r="H733" t="s">
        <v>13</v>
      </c>
    </row>
    <row r="734" spans="1:8" x14ac:dyDescent="0.2">
      <c r="A734" t="s">
        <v>188</v>
      </c>
      <c r="B734">
        <f>_xlfn.NUMBERVALUE(LEFT(A734,2))</f>
        <v>14</v>
      </c>
      <c r="C734">
        <v>53</v>
      </c>
      <c r="D734" s="22">
        <v>53</v>
      </c>
      <c r="E734" t="str">
        <f>IF(AND(D734&gt;=18,D734&lt;=25),"18-25",IF(AND(D734&gt;=26,D734&lt;=50),"26-50",IF(AND(D734&gt;=51,D734&lt;=75),"51-75",IF(D734&gt;=76,"76- +","missing bucket"))))</f>
        <v>51-75</v>
      </c>
      <c r="F734" t="s">
        <v>17</v>
      </c>
      <c r="G734" t="s">
        <v>25</v>
      </c>
      <c r="H734" t="s">
        <v>14</v>
      </c>
    </row>
    <row r="735" spans="1:8" x14ac:dyDescent="0.2">
      <c r="A735" t="s">
        <v>261</v>
      </c>
      <c r="B735">
        <f>_xlfn.NUMBERVALUE(LEFT(A735,2))</f>
        <v>27</v>
      </c>
      <c r="C735">
        <v>53</v>
      </c>
      <c r="D735" s="22">
        <v>53</v>
      </c>
      <c r="E735" t="str">
        <f>IF(AND(D735&gt;=18,D735&lt;=25),"18-25",IF(AND(D735&gt;=26,D735&lt;=50),"26-50",IF(AND(D735&gt;=51,D735&lt;=75),"51-75",IF(D735&gt;=76,"76- +","missing bucket"))))</f>
        <v>51-75</v>
      </c>
      <c r="F735" t="s">
        <v>17</v>
      </c>
      <c r="G735" t="s">
        <v>25</v>
      </c>
      <c r="H735" t="s">
        <v>14</v>
      </c>
    </row>
    <row r="736" spans="1:8" x14ac:dyDescent="0.2">
      <c r="A736" t="s">
        <v>553</v>
      </c>
      <c r="B736">
        <f>_xlfn.NUMBERVALUE(LEFT(A736,2))</f>
        <v>32</v>
      </c>
      <c r="C736">
        <v>53</v>
      </c>
      <c r="D736" s="22">
        <v>53</v>
      </c>
      <c r="E736" t="str">
        <f>IF(AND(D736&gt;=18,D736&lt;=25),"18-25",IF(AND(D736&gt;=26,D736&lt;=50),"26-50",IF(AND(D736&gt;=51,D736&lt;=75),"51-75",IF(D736&gt;=76,"76- +","missing bucket"))))</f>
        <v>51-75</v>
      </c>
      <c r="F736" t="s">
        <v>17</v>
      </c>
      <c r="G736" t="s">
        <v>25</v>
      </c>
      <c r="H736" t="s">
        <v>13</v>
      </c>
    </row>
    <row r="737" spans="1:8" x14ac:dyDescent="0.2">
      <c r="A737" t="s">
        <v>554</v>
      </c>
      <c r="B737">
        <f>_xlfn.NUMBERVALUE(LEFT(A737,2))</f>
        <v>32</v>
      </c>
      <c r="C737">
        <v>53</v>
      </c>
      <c r="D737" s="22">
        <v>53</v>
      </c>
      <c r="E737" t="str">
        <f>IF(AND(D737&gt;=18,D737&lt;=25),"18-25",IF(AND(D737&gt;=26,D737&lt;=50),"26-50",IF(AND(D737&gt;=51,D737&lt;=75),"51-75",IF(D737&gt;=76,"76- +","missing bucket"))))</f>
        <v>51-75</v>
      </c>
      <c r="F737" t="s">
        <v>17</v>
      </c>
      <c r="G737" t="s">
        <v>25</v>
      </c>
      <c r="H737" t="s">
        <v>14</v>
      </c>
    </row>
    <row r="738" spans="1:8" x14ac:dyDescent="0.2">
      <c r="A738" t="s">
        <v>555</v>
      </c>
      <c r="B738">
        <f>_xlfn.NUMBERVALUE(LEFT(A738,2))</f>
        <v>32</v>
      </c>
      <c r="C738">
        <v>53</v>
      </c>
      <c r="D738" s="22">
        <v>53</v>
      </c>
      <c r="E738" t="str">
        <f>IF(AND(D738&gt;=18,D738&lt;=25),"18-25",IF(AND(D738&gt;=26,D738&lt;=50),"26-50",IF(AND(D738&gt;=51,D738&lt;=75),"51-75",IF(D738&gt;=76,"76- +","missing bucket"))))</f>
        <v>51-75</v>
      </c>
      <c r="F738" t="s">
        <v>17</v>
      </c>
      <c r="G738" t="s">
        <v>25</v>
      </c>
      <c r="H738" t="s">
        <v>14</v>
      </c>
    </row>
    <row r="739" spans="1:8" x14ac:dyDescent="0.2">
      <c r="A739" t="s">
        <v>556</v>
      </c>
      <c r="B739">
        <f>_xlfn.NUMBERVALUE(LEFT(A739,2))</f>
        <v>32</v>
      </c>
      <c r="C739">
        <v>53</v>
      </c>
      <c r="D739" s="22">
        <v>53</v>
      </c>
      <c r="E739" t="str">
        <f>IF(AND(D739&gt;=18,D739&lt;=25),"18-25",IF(AND(D739&gt;=26,D739&lt;=50),"26-50",IF(AND(D739&gt;=51,D739&lt;=75),"51-75",IF(D739&gt;=76,"76- +","missing bucket"))))</f>
        <v>51-75</v>
      </c>
      <c r="F739" t="s">
        <v>17</v>
      </c>
      <c r="G739" t="s">
        <v>25</v>
      </c>
      <c r="H739" t="s">
        <v>14</v>
      </c>
    </row>
    <row r="740" spans="1:8" x14ac:dyDescent="0.2">
      <c r="A740" t="s">
        <v>557</v>
      </c>
      <c r="B740">
        <f>_xlfn.NUMBERVALUE(LEFT(A740,2))</f>
        <v>32</v>
      </c>
      <c r="C740">
        <v>53</v>
      </c>
      <c r="D740" s="22">
        <v>53</v>
      </c>
      <c r="E740" t="str">
        <f>IF(AND(D740&gt;=18,D740&lt;=25),"18-25",IF(AND(D740&gt;=26,D740&lt;=50),"26-50",IF(AND(D740&gt;=51,D740&lt;=75),"51-75",IF(D740&gt;=76,"76- +","missing bucket"))))</f>
        <v>51-75</v>
      </c>
      <c r="F740" t="s">
        <v>17</v>
      </c>
      <c r="G740" t="s">
        <v>25</v>
      </c>
      <c r="H740" t="s">
        <v>13</v>
      </c>
    </row>
    <row r="741" spans="1:8" x14ac:dyDescent="0.2">
      <c r="A741" t="s">
        <v>880</v>
      </c>
      <c r="B741">
        <f>_xlfn.NUMBERVALUE(LEFT(A741,2))</f>
        <v>41</v>
      </c>
      <c r="C741">
        <v>53</v>
      </c>
      <c r="D741" s="22">
        <v>53</v>
      </c>
      <c r="E741" t="str">
        <f>IF(AND(D741&gt;=18,D741&lt;=25),"18-25",IF(AND(D741&gt;=26,D741&lt;=50),"26-50",IF(AND(D741&gt;=51,D741&lt;=75),"51-75",IF(D741&gt;=76,"76- +","missing bucket"))))</f>
        <v>51-75</v>
      </c>
      <c r="F741" t="s">
        <v>17</v>
      </c>
      <c r="G741" t="s">
        <v>25</v>
      </c>
      <c r="H741" t="s">
        <v>14</v>
      </c>
    </row>
    <row r="742" spans="1:8" x14ac:dyDescent="0.2">
      <c r="A742" t="s">
        <v>881</v>
      </c>
      <c r="B742">
        <f>_xlfn.NUMBERVALUE(LEFT(A742,2))</f>
        <v>41</v>
      </c>
      <c r="C742">
        <v>53</v>
      </c>
      <c r="D742" s="22">
        <v>53</v>
      </c>
      <c r="E742" t="str">
        <f>IF(AND(D742&gt;=18,D742&lt;=25),"18-25",IF(AND(D742&gt;=26,D742&lt;=50),"26-50",IF(AND(D742&gt;=51,D742&lt;=75),"51-75",IF(D742&gt;=76,"76- +","missing bucket"))))</f>
        <v>51-75</v>
      </c>
      <c r="F742" t="s">
        <v>17</v>
      </c>
      <c r="G742" t="s">
        <v>25</v>
      </c>
      <c r="H742" t="s">
        <v>14</v>
      </c>
    </row>
    <row r="743" spans="1:8" x14ac:dyDescent="0.2">
      <c r="A743" t="s">
        <v>882</v>
      </c>
      <c r="B743">
        <f>_xlfn.NUMBERVALUE(LEFT(A743,2))</f>
        <v>41</v>
      </c>
      <c r="C743">
        <v>53</v>
      </c>
      <c r="D743" s="22">
        <v>53</v>
      </c>
      <c r="E743" t="str">
        <f>IF(AND(D743&gt;=18,D743&lt;=25),"18-25",IF(AND(D743&gt;=26,D743&lt;=50),"26-50",IF(AND(D743&gt;=51,D743&lt;=75),"51-75",IF(D743&gt;=76,"76- +","missing bucket"))))</f>
        <v>51-75</v>
      </c>
      <c r="F743" t="s">
        <v>17</v>
      </c>
      <c r="G743" t="s">
        <v>25</v>
      </c>
      <c r="H743" t="s">
        <v>13</v>
      </c>
    </row>
    <row r="744" spans="1:8" x14ac:dyDescent="0.2">
      <c r="A744" t="s">
        <v>883</v>
      </c>
      <c r="B744">
        <f>_xlfn.NUMBERVALUE(LEFT(A744,2))</f>
        <v>41</v>
      </c>
      <c r="C744">
        <v>53</v>
      </c>
      <c r="D744" s="22">
        <v>53</v>
      </c>
      <c r="E744" t="str">
        <f>IF(AND(D744&gt;=18,D744&lt;=25),"18-25",IF(AND(D744&gt;=26,D744&lt;=50),"26-50",IF(AND(D744&gt;=51,D744&lt;=75),"51-75",IF(D744&gt;=76,"76- +","missing bucket"))))</f>
        <v>51-75</v>
      </c>
      <c r="F744" t="s">
        <v>15</v>
      </c>
      <c r="G744" t="s">
        <v>26</v>
      </c>
      <c r="H744" t="s">
        <v>14</v>
      </c>
    </row>
    <row r="745" spans="1:8" x14ac:dyDescent="0.2">
      <c r="A745" t="s">
        <v>884</v>
      </c>
      <c r="B745">
        <f>_xlfn.NUMBERVALUE(LEFT(A745,2))</f>
        <v>41</v>
      </c>
      <c r="C745">
        <v>53</v>
      </c>
      <c r="D745" s="22">
        <v>53</v>
      </c>
      <c r="E745" t="str">
        <f>IF(AND(D745&gt;=18,D745&lt;=25),"18-25",IF(AND(D745&gt;=26,D745&lt;=50),"26-50",IF(AND(D745&gt;=51,D745&lt;=75),"51-75",IF(D745&gt;=76,"76- +","missing bucket"))))</f>
        <v>51-75</v>
      </c>
      <c r="F745" t="s">
        <v>17</v>
      </c>
      <c r="G745" t="s">
        <v>25</v>
      </c>
      <c r="H745" t="s">
        <v>14</v>
      </c>
    </row>
    <row r="746" spans="1:8" x14ac:dyDescent="0.2">
      <c r="A746" t="s">
        <v>885</v>
      </c>
      <c r="B746">
        <f>_xlfn.NUMBERVALUE(LEFT(A746,2))</f>
        <v>41</v>
      </c>
      <c r="C746">
        <v>53</v>
      </c>
      <c r="D746" s="22">
        <v>53</v>
      </c>
      <c r="E746" t="str">
        <f>IF(AND(D746&gt;=18,D746&lt;=25),"18-25",IF(AND(D746&gt;=26,D746&lt;=50),"26-50",IF(AND(D746&gt;=51,D746&lt;=75),"51-75",IF(D746&gt;=76,"76- +","missing bucket"))))</f>
        <v>51-75</v>
      </c>
      <c r="F746" t="s">
        <v>17</v>
      </c>
      <c r="G746" t="s">
        <v>25</v>
      </c>
      <c r="H746" t="s">
        <v>13</v>
      </c>
    </row>
    <row r="747" spans="1:8" x14ac:dyDescent="0.2">
      <c r="A747" t="s">
        <v>886</v>
      </c>
      <c r="B747">
        <f>_xlfn.NUMBERVALUE(LEFT(A747,2))</f>
        <v>41</v>
      </c>
      <c r="C747">
        <v>53</v>
      </c>
      <c r="D747" s="22">
        <v>53</v>
      </c>
      <c r="E747" t="str">
        <f>IF(AND(D747&gt;=18,D747&lt;=25),"18-25",IF(AND(D747&gt;=26,D747&lt;=50),"26-50",IF(AND(D747&gt;=51,D747&lt;=75),"51-75",IF(D747&gt;=76,"76- +","missing bucket"))))</f>
        <v>51-75</v>
      </c>
      <c r="F747" t="s">
        <v>17</v>
      </c>
      <c r="G747" t="s">
        <v>25</v>
      </c>
      <c r="H747" t="s">
        <v>14</v>
      </c>
    </row>
    <row r="748" spans="1:8" x14ac:dyDescent="0.2">
      <c r="A748" t="s">
        <v>189</v>
      </c>
      <c r="B748">
        <f>_xlfn.NUMBERVALUE(LEFT(A748,2))</f>
        <v>14</v>
      </c>
      <c r="C748">
        <v>54</v>
      </c>
      <c r="D748" s="22">
        <v>54</v>
      </c>
      <c r="E748" t="str">
        <f>IF(AND(D748&gt;=18,D748&lt;=25),"18-25",IF(AND(D748&gt;=26,D748&lt;=50),"26-50",IF(AND(D748&gt;=51,D748&lt;=75),"51-75",IF(D748&gt;=76,"76- +","missing bucket"))))</f>
        <v>51-75</v>
      </c>
      <c r="F748" t="s">
        <v>17</v>
      </c>
      <c r="G748" t="s">
        <v>25</v>
      </c>
      <c r="H748" t="s">
        <v>13</v>
      </c>
    </row>
    <row r="749" spans="1:8" x14ac:dyDescent="0.2">
      <c r="A749" t="s">
        <v>190</v>
      </c>
      <c r="B749">
        <f>_xlfn.NUMBERVALUE(LEFT(A749,2))</f>
        <v>14</v>
      </c>
      <c r="C749">
        <v>54</v>
      </c>
      <c r="D749" s="22">
        <v>54</v>
      </c>
      <c r="E749" t="str">
        <f>IF(AND(D749&gt;=18,D749&lt;=25),"18-25",IF(AND(D749&gt;=26,D749&lt;=50),"26-50",IF(AND(D749&gt;=51,D749&lt;=75),"51-75",IF(D749&gt;=76,"76- +","missing bucket"))))</f>
        <v>51-75</v>
      </c>
      <c r="F749" t="s">
        <v>17</v>
      </c>
      <c r="G749" t="s">
        <v>25</v>
      </c>
      <c r="H749" t="s">
        <v>14</v>
      </c>
    </row>
    <row r="750" spans="1:8" x14ac:dyDescent="0.2">
      <c r="A750" t="s">
        <v>262</v>
      </c>
      <c r="B750">
        <f>_xlfn.NUMBERVALUE(LEFT(A750,2))</f>
        <v>27</v>
      </c>
      <c r="C750">
        <v>54</v>
      </c>
      <c r="D750" s="22">
        <v>54</v>
      </c>
      <c r="E750" t="str">
        <f>IF(AND(D750&gt;=18,D750&lt;=25),"18-25",IF(AND(D750&gt;=26,D750&lt;=50),"26-50",IF(AND(D750&gt;=51,D750&lt;=75),"51-75",IF(D750&gt;=76,"76- +","missing bucket"))))</f>
        <v>51-75</v>
      </c>
      <c r="F750" t="s">
        <v>17</v>
      </c>
      <c r="G750" t="s">
        <v>7</v>
      </c>
      <c r="H750" t="s">
        <v>14</v>
      </c>
    </row>
    <row r="751" spans="1:8" x14ac:dyDescent="0.2">
      <c r="A751" t="s">
        <v>263</v>
      </c>
      <c r="B751">
        <f>_xlfn.NUMBERVALUE(LEFT(A751,2))</f>
        <v>27</v>
      </c>
      <c r="C751">
        <v>54</v>
      </c>
      <c r="D751" s="22">
        <v>54</v>
      </c>
      <c r="E751" t="str">
        <f>IF(AND(D751&gt;=18,D751&lt;=25),"18-25",IF(AND(D751&gt;=26,D751&lt;=50),"26-50",IF(AND(D751&gt;=51,D751&lt;=75),"51-75",IF(D751&gt;=76,"76- +","missing bucket"))))</f>
        <v>51-75</v>
      </c>
      <c r="F751" t="s">
        <v>17</v>
      </c>
      <c r="G751" t="s">
        <v>25</v>
      </c>
      <c r="H751" t="s">
        <v>14</v>
      </c>
    </row>
    <row r="752" spans="1:8" x14ac:dyDescent="0.2">
      <c r="A752" t="s">
        <v>558</v>
      </c>
      <c r="B752">
        <f>_xlfn.NUMBERVALUE(LEFT(A752,2))</f>
        <v>32</v>
      </c>
      <c r="C752">
        <v>54</v>
      </c>
      <c r="D752" s="22">
        <v>54</v>
      </c>
      <c r="E752" t="str">
        <f>IF(AND(D752&gt;=18,D752&lt;=25),"18-25",IF(AND(D752&gt;=26,D752&lt;=50),"26-50",IF(AND(D752&gt;=51,D752&lt;=75),"51-75",IF(D752&gt;=76,"76- +","missing bucket"))))</f>
        <v>51-75</v>
      </c>
      <c r="F752" t="s">
        <v>18</v>
      </c>
      <c r="G752" t="s">
        <v>7</v>
      </c>
      <c r="H752" t="s">
        <v>14</v>
      </c>
    </row>
    <row r="753" spans="1:8" x14ac:dyDescent="0.2">
      <c r="A753" t="s">
        <v>559</v>
      </c>
      <c r="B753">
        <f>_xlfn.NUMBERVALUE(LEFT(A753,2))</f>
        <v>32</v>
      </c>
      <c r="C753">
        <v>54</v>
      </c>
      <c r="D753" s="22">
        <v>54</v>
      </c>
      <c r="E753" t="str">
        <f>IF(AND(D753&gt;=18,D753&lt;=25),"18-25",IF(AND(D753&gt;=26,D753&lt;=50),"26-50",IF(AND(D753&gt;=51,D753&lt;=75),"51-75",IF(D753&gt;=76,"76- +","missing bucket"))))</f>
        <v>51-75</v>
      </c>
      <c r="F753" t="s">
        <v>17</v>
      </c>
      <c r="G753" t="s">
        <v>26</v>
      </c>
      <c r="H753" t="s">
        <v>14</v>
      </c>
    </row>
    <row r="754" spans="1:8" x14ac:dyDescent="0.2">
      <c r="A754" t="s">
        <v>560</v>
      </c>
      <c r="B754">
        <f>_xlfn.NUMBERVALUE(LEFT(A754,2))</f>
        <v>32</v>
      </c>
      <c r="C754">
        <v>54</v>
      </c>
      <c r="D754" s="22">
        <v>54</v>
      </c>
      <c r="E754" t="str">
        <f>IF(AND(D754&gt;=18,D754&lt;=25),"18-25",IF(AND(D754&gt;=26,D754&lt;=50),"26-50",IF(AND(D754&gt;=51,D754&lt;=75),"51-75",IF(D754&gt;=76,"76- +","missing bucket"))))</f>
        <v>51-75</v>
      </c>
      <c r="F754" t="s">
        <v>17</v>
      </c>
      <c r="G754" t="s">
        <v>25</v>
      </c>
      <c r="H754" t="s">
        <v>13</v>
      </c>
    </row>
    <row r="755" spans="1:8" x14ac:dyDescent="0.2">
      <c r="A755" t="s">
        <v>561</v>
      </c>
      <c r="B755">
        <f>_xlfn.NUMBERVALUE(LEFT(A755,2))</f>
        <v>32</v>
      </c>
      <c r="C755">
        <v>54</v>
      </c>
      <c r="D755" s="22">
        <v>54</v>
      </c>
      <c r="E755" t="str">
        <f>IF(AND(D755&gt;=18,D755&lt;=25),"18-25",IF(AND(D755&gt;=26,D755&lt;=50),"26-50",IF(AND(D755&gt;=51,D755&lt;=75),"51-75",IF(D755&gt;=76,"76- +","missing bucket"))))</f>
        <v>51-75</v>
      </c>
      <c r="F755" t="s">
        <v>17</v>
      </c>
      <c r="G755" t="s">
        <v>25</v>
      </c>
      <c r="H755" t="s">
        <v>14</v>
      </c>
    </row>
    <row r="756" spans="1:8" x14ac:dyDescent="0.2">
      <c r="A756" t="s">
        <v>562</v>
      </c>
      <c r="B756">
        <f>_xlfn.NUMBERVALUE(LEFT(A756,2))</f>
        <v>32</v>
      </c>
      <c r="C756">
        <v>54</v>
      </c>
      <c r="D756" s="22">
        <v>54</v>
      </c>
      <c r="E756" t="str">
        <f>IF(AND(D756&gt;=18,D756&lt;=25),"18-25",IF(AND(D756&gt;=26,D756&lt;=50),"26-50",IF(AND(D756&gt;=51,D756&lt;=75),"51-75",IF(D756&gt;=76,"76- +","missing bucket"))))</f>
        <v>51-75</v>
      </c>
      <c r="F756" t="s">
        <v>17</v>
      </c>
      <c r="G756" t="s">
        <v>25</v>
      </c>
      <c r="H756" t="s">
        <v>13</v>
      </c>
    </row>
    <row r="757" spans="1:8" x14ac:dyDescent="0.2">
      <c r="A757" t="s">
        <v>563</v>
      </c>
      <c r="B757">
        <f>_xlfn.NUMBERVALUE(LEFT(A757,2))</f>
        <v>32</v>
      </c>
      <c r="C757">
        <v>54</v>
      </c>
      <c r="D757" s="22">
        <v>54</v>
      </c>
      <c r="E757" t="str">
        <f>IF(AND(D757&gt;=18,D757&lt;=25),"18-25",IF(AND(D757&gt;=26,D757&lt;=50),"26-50",IF(AND(D757&gt;=51,D757&lt;=75),"51-75",IF(D757&gt;=76,"76- +","missing bucket"))))</f>
        <v>51-75</v>
      </c>
      <c r="F757" t="s">
        <v>17</v>
      </c>
      <c r="G757" t="s">
        <v>25</v>
      </c>
      <c r="H757" t="s">
        <v>14</v>
      </c>
    </row>
    <row r="758" spans="1:8" x14ac:dyDescent="0.2">
      <c r="A758" t="s">
        <v>564</v>
      </c>
      <c r="B758">
        <f>_xlfn.NUMBERVALUE(LEFT(A758,2))</f>
        <v>32</v>
      </c>
      <c r="C758">
        <v>54</v>
      </c>
      <c r="D758" s="22">
        <v>54</v>
      </c>
      <c r="E758" t="str">
        <f>IF(AND(D758&gt;=18,D758&lt;=25),"18-25",IF(AND(D758&gt;=26,D758&lt;=50),"26-50",IF(AND(D758&gt;=51,D758&lt;=75),"51-75",IF(D758&gt;=76,"76- +","missing bucket"))))</f>
        <v>51-75</v>
      </c>
      <c r="F758" t="s">
        <v>17</v>
      </c>
      <c r="G758" t="s">
        <v>25</v>
      </c>
      <c r="H758" t="s">
        <v>13</v>
      </c>
    </row>
    <row r="759" spans="1:8" x14ac:dyDescent="0.2">
      <c r="A759" t="s">
        <v>887</v>
      </c>
      <c r="B759">
        <f>_xlfn.NUMBERVALUE(LEFT(A759,2))</f>
        <v>41</v>
      </c>
      <c r="C759">
        <v>54</v>
      </c>
      <c r="D759" s="22">
        <v>54</v>
      </c>
      <c r="E759" t="str">
        <f>IF(AND(D759&gt;=18,D759&lt;=25),"18-25",IF(AND(D759&gt;=26,D759&lt;=50),"26-50",IF(AND(D759&gt;=51,D759&lt;=75),"51-75",IF(D759&gt;=76,"76- +","missing bucket"))))</f>
        <v>51-75</v>
      </c>
      <c r="F759" t="s">
        <v>17</v>
      </c>
      <c r="G759" t="s">
        <v>25</v>
      </c>
      <c r="H759" t="s">
        <v>14</v>
      </c>
    </row>
    <row r="760" spans="1:8" x14ac:dyDescent="0.2">
      <c r="A760" t="s">
        <v>888</v>
      </c>
      <c r="B760">
        <f>_xlfn.NUMBERVALUE(LEFT(A760,2))</f>
        <v>41</v>
      </c>
      <c r="C760">
        <v>54</v>
      </c>
      <c r="D760" s="22">
        <v>54</v>
      </c>
      <c r="E760" t="str">
        <f>IF(AND(D760&gt;=18,D760&lt;=25),"18-25",IF(AND(D760&gt;=26,D760&lt;=50),"26-50",IF(AND(D760&gt;=51,D760&lt;=75),"51-75",IF(D760&gt;=76,"76- +","missing bucket"))))</f>
        <v>51-75</v>
      </c>
      <c r="F760" t="s">
        <v>18</v>
      </c>
      <c r="G760" t="s">
        <v>25</v>
      </c>
      <c r="H760" t="s">
        <v>13</v>
      </c>
    </row>
    <row r="761" spans="1:8" x14ac:dyDescent="0.2">
      <c r="A761" t="s">
        <v>889</v>
      </c>
      <c r="B761">
        <f>_xlfn.NUMBERVALUE(LEFT(A761,2))</f>
        <v>41</v>
      </c>
      <c r="C761">
        <v>54</v>
      </c>
      <c r="D761" s="22">
        <v>54</v>
      </c>
      <c r="E761" t="str">
        <f>IF(AND(D761&gt;=18,D761&lt;=25),"18-25",IF(AND(D761&gt;=26,D761&lt;=50),"26-50",IF(AND(D761&gt;=51,D761&lt;=75),"51-75",IF(D761&gt;=76,"76- +","missing bucket"))))</f>
        <v>51-75</v>
      </c>
      <c r="F761" t="s">
        <v>17</v>
      </c>
      <c r="G761" t="s">
        <v>25</v>
      </c>
      <c r="H761" t="s">
        <v>13</v>
      </c>
    </row>
    <row r="762" spans="1:8" x14ac:dyDescent="0.2">
      <c r="A762" t="s">
        <v>890</v>
      </c>
      <c r="B762">
        <f>_xlfn.NUMBERVALUE(LEFT(A762,2))</f>
        <v>41</v>
      </c>
      <c r="C762">
        <v>54</v>
      </c>
      <c r="D762" s="22">
        <v>54</v>
      </c>
      <c r="E762" t="str">
        <f>IF(AND(D762&gt;=18,D762&lt;=25),"18-25",IF(AND(D762&gt;=26,D762&lt;=50),"26-50",IF(AND(D762&gt;=51,D762&lt;=75),"51-75",IF(D762&gt;=76,"76- +","missing bucket"))))</f>
        <v>51-75</v>
      </c>
      <c r="F762" t="s">
        <v>17</v>
      </c>
      <c r="G762" t="s">
        <v>25</v>
      </c>
      <c r="H762" t="s">
        <v>14</v>
      </c>
    </row>
    <row r="763" spans="1:8" x14ac:dyDescent="0.2">
      <c r="A763" t="s">
        <v>891</v>
      </c>
      <c r="B763">
        <f>_xlfn.NUMBERVALUE(LEFT(A763,2))</f>
        <v>41</v>
      </c>
      <c r="C763">
        <v>54</v>
      </c>
      <c r="D763" s="22">
        <v>54</v>
      </c>
      <c r="E763" t="str">
        <f>IF(AND(D763&gt;=18,D763&lt;=25),"18-25",IF(AND(D763&gt;=26,D763&lt;=50),"26-50",IF(AND(D763&gt;=51,D763&lt;=75),"51-75",IF(D763&gt;=76,"76- +","missing bucket"))))</f>
        <v>51-75</v>
      </c>
      <c r="F763" t="s">
        <v>18</v>
      </c>
      <c r="G763" t="s">
        <v>25</v>
      </c>
      <c r="H763" t="s">
        <v>13</v>
      </c>
    </row>
    <row r="764" spans="1:8" x14ac:dyDescent="0.2">
      <c r="A764" t="s">
        <v>892</v>
      </c>
      <c r="B764">
        <f>_xlfn.NUMBERVALUE(LEFT(A764,2))</f>
        <v>41</v>
      </c>
      <c r="C764">
        <v>54</v>
      </c>
      <c r="D764" s="22">
        <v>54</v>
      </c>
      <c r="E764" t="str">
        <f>IF(AND(D764&gt;=18,D764&lt;=25),"18-25",IF(AND(D764&gt;=26,D764&lt;=50),"26-50",IF(AND(D764&gt;=51,D764&lt;=75),"51-75",IF(D764&gt;=76,"76- +","missing bucket"))))</f>
        <v>51-75</v>
      </c>
      <c r="F764" t="s">
        <v>17</v>
      </c>
      <c r="G764" t="s">
        <v>26</v>
      </c>
      <c r="H764" t="s">
        <v>13</v>
      </c>
    </row>
    <row r="765" spans="1:8" x14ac:dyDescent="0.2">
      <c r="A765" t="s">
        <v>191</v>
      </c>
      <c r="B765">
        <f>_xlfn.NUMBERVALUE(LEFT(A765,2))</f>
        <v>14</v>
      </c>
      <c r="C765">
        <v>54.868499999999997</v>
      </c>
      <c r="D765" s="22">
        <v>55</v>
      </c>
      <c r="E765" t="str">
        <f>IF(AND(D765&gt;=18,D765&lt;=25),"18-25",IF(AND(D765&gt;=26,D765&lt;=50),"26-50",IF(AND(D765&gt;=51,D765&lt;=75),"51-75",IF(D765&gt;=76,"76- +","missing bucket"))))</f>
        <v>51-75</v>
      </c>
      <c r="F765" t="s">
        <v>17</v>
      </c>
      <c r="G765" t="s">
        <v>25</v>
      </c>
      <c r="H765" t="s">
        <v>13</v>
      </c>
    </row>
    <row r="766" spans="1:8" x14ac:dyDescent="0.2">
      <c r="A766" t="s">
        <v>192</v>
      </c>
      <c r="B766">
        <f>_xlfn.NUMBERVALUE(LEFT(A766,2))</f>
        <v>14</v>
      </c>
      <c r="C766">
        <v>54.868499999999997</v>
      </c>
      <c r="D766" s="22">
        <v>55</v>
      </c>
      <c r="E766" t="str">
        <f>IF(AND(D766&gt;=18,D766&lt;=25),"18-25",IF(AND(D766&gt;=26,D766&lt;=50),"26-50",IF(AND(D766&gt;=51,D766&lt;=75),"51-75",IF(D766&gt;=76,"76- +","missing bucket"))))</f>
        <v>51-75</v>
      </c>
      <c r="F766" t="s">
        <v>17</v>
      </c>
      <c r="G766" t="s">
        <v>25</v>
      </c>
      <c r="H766" t="s">
        <v>13</v>
      </c>
    </row>
    <row r="767" spans="1:8" x14ac:dyDescent="0.2">
      <c r="A767" t="s">
        <v>193</v>
      </c>
      <c r="B767">
        <f>_xlfn.NUMBERVALUE(LEFT(A767,2))</f>
        <v>14</v>
      </c>
      <c r="C767">
        <v>55</v>
      </c>
      <c r="D767" s="22">
        <v>55</v>
      </c>
      <c r="E767" t="str">
        <f>IF(AND(D767&gt;=18,D767&lt;=25),"18-25",IF(AND(D767&gt;=26,D767&lt;=50),"26-50",IF(AND(D767&gt;=51,D767&lt;=75),"51-75",IF(D767&gt;=76,"76- +","missing bucket"))))</f>
        <v>51-75</v>
      </c>
      <c r="F767" t="s">
        <v>18</v>
      </c>
      <c r="G767" t="s">
        <v>23</v>
      </c>
      <c r="H767" t="s">
        <v>14</v>
      </c>
    </row>
    <row r="768" spans="1:8" x14ac:dyDescent="0.2">
      <c r="A768" t="s">
        <v>194</v>
      </c>
      <c r="B768">
        <f>_xlfn.NUMBERVALUE(LEFT(A768,2))</f>
        <v>14</v>
      </c>
      <c r="C768">
        <v>55</v>
      </c>
      <c r="D768" s="22">
        <v>55</v>
      </c>
      <c r="E768" t="str">
        <f>IF(AND(D768&gt;=18,D768&lt;=25),"18-25",IF(AND(D768&gt;=26,D768&lt;=50),"26-50",IF(AND(D768&gt;=51,D768&lt;=75),"51-75",IF(D768&gt;=76,"76- +","missing bucket"))))</f>
        <v>51-75</v>
      </c>
      <c r="F768" t="s">
        <v>17</v>
      </c>
      <c r="G768" t="s">
        <v>25</v>
      </c>
      <c r="H768" t="s">
        <v>14</v>
      </c>
    </row>
    <row r="769" spans="1:8" x14ac:dyDescent="0.2">
      <c r="A769" t="s">
        <v>195</v>
      </c>
      <c r="B769">
        <f>_xlfn.NUMBERVALUE(LEFT(A769,2))</f>
        <v>14</v>
      </c>
      <c r="C769">
        <v>55</v>
      </c>
      <c r="D769" s="22">
        <v>55</v>
      </c>
      <c r="E769" t="str">
        <f>IF(AND(D769&gt;=18,D769&lt;=25),"18-25",IF(AND(D769&gt;=26,D769&lt;=50),"26-50",IF(AND(D769&gt;=51,D769&lt;=75),"51-75",IF(D769&gt;=76,"76- +","missing bucket"))))</f>
        <v>51-75</v>
      </c>
      <c r="F769" t="s">
        <v>17</v>
      </c>
      <c r="G769" t="s">
        <v>23</v>
      </c>
      <c r="H769" t="s">
        <v>13</v>
      </c>
    </row>
    <row r="770" spans="1:8" x14ac:dyDescent="0.2">
      <c r="A770" t="s">
        <v>196</v>
      </c>
      <c r="B770">
        <f>_xlfn.NUMBERVALUE(LEFT(A770,2))</f>
        <v>14</v>
      </c>
      <c r="C770">
        <v>55</v>
      </c>
      <c r="D770" s="22">
        <v>55</v>
      </c>
      <c r="E770" t="str">
        <f>IF(AND(D770&gt;=18,D770&lt;=25),"18-25",IF(AND(D770&gt;=26,D770&lt;=50),"26-50",IF(AND(D770&gt;=51,D770&lt;=75),"51-75",IF(D770&gt;=76,"76- +","missing bucket"))))</f>
        <v>51-75</v>
      </c>
      <c r="F770" t="s">
        <v>17</v>
      </c>
      <c r="G770" t="s">
        <v>25</v>
      </c>
      <c r="H770" t="s">
        <v>14</v>
      </c>
    </row>
    <row r="771" spans="1:8" x14ac:dyDescent="0.2">
      <c r="A771" t="s">
        <v>264</v>
      </c>
      <c r="B771">
        <f>_xlfn.NUMBERVALUE(LEFT(A771,2))</f>
        <v>27</v>
      </c>
      <c r="C771">
        <v>55</v>
      </c>
      <c r="D771" s="22">
        <v>55</v>
      </c>
      <c r="E771" t="str">
        <f>IF(AND(D771&gt;=18,D771&lt;=25),"18-25",IF(AND(D771&gt;=26,D771&lt;=50),"26-50",IF(AND(D771&gt;=51,D771&lt;=75),"51-75",IF(D771&gt;=76,"76- +","missing bucket"))))</f>
        <v>51-75</v>
      </c>
      <c r="F771" t="s">
        <v>17</v>
      </c>
      <c r="G771" t="s">
        <v>25</v>
      </c>
      <c r="H771" t="s">
        <v>13</v>
      </c>
    </row>
    <row r="772" spans="1:8" x14ac:dyDescent="0.2">
      <c r="A772" t="s">
        <v>265</v>
      </c>
      <c r="B772">
        <f>_xlfn.NUMBERVALUE(LEFT(A772,2))</f>
        <v>27</v>
      </c>
      <c r="C772">
        <v>55</v>
      </c>
      <c r="D772" s="22">
        <v>55</v>
      </c>
      <c r="E772" t="str">
        <f>IF(AND(D772&gt;=18,D772&lt;=25),"18-25",IF(AND(D772&gt;=26,D772&lt;=50),"26-50",IF(AND(D772&gt;=51,D772&lt;=75),"51-75",IF(D772&gt;=76,"76- +","missing bucket"))))</f>
        <v>51-75</v>
      </c>
      <c r="F772" t="s">
        <v>17</v>
      </c>
      <c r="G772" t="s">
        <v>25</v>
      </c>
      <c r="H772" t="s">
        <v>13</v>
      </c>
    </row>
    <row r="773" spans="1:8" x14ac:dyDescent="0.2">
      <c r="A773" t="s">
        <v>565</v>
      </c>
      <c r="B773">
        <f>_xlfn.NUMBERVALUE(LEFT(A773,2))</f>
        <v>32</v>
      </c>
      <c r="C773">
        <v>55</v>
      </c>
      <c r="D773" s="22">
        <v>55</v>
      </c>
      <c r="E773" t="str">
        <f>IF(AND(D773&gt;=18,D773&lt;=25),"18-25",IF(AND(D773&gt;=26,D773&lt;=50),"26-50",IF(AND(D773&gt;=51,D773&lt;=75),"51-75",IF(D773&gt;=76,"76- +","missing bucket"))))</f>
        <v>51-75</v>
      </c>
      <c r="F773" t="s">
        <v>17</v>
      </c>
      <c r="G773" t="s">
        <v>25</v>
      </c>
      <c r="H773" t="s">
        <v>14</v>
      </c>
    </row>
    <row r="774" spans="1:8" x14ac:dyDescent="0.2">
      <c r="A774" t="s">
        <v>566</v>
      </c>
      <c r="B774">
        <f>_xlfn.NUMBERVALUE(LEFT(A774,2))</f>
        <v>32</v>
      </c>
      <c r="C774">
        <v>55</v>
      </c>
      <c r="D774" s="22">
        <v>55</v>
      </c>
      <c r="E774" t="str">
        <f>IF(AND(D774&gt;=18,D774&lt;=25),"18-25",IF(AND(D774&gt;=26,D774&lt;=50),"26-50",IF(AND(D774&gt;=51,D774&lt;=75),"51-75",IF(D774&gt;=76,"76- +","missing bucket"))))</f>
        <v>51-75</v>
      </c>
      <c r="F774" t="s">
        <v>17</v>
      </c>
      <c r="G774" t="s">
        <v>25</v>
      </c>
      <c r="H774" t="s">
        <v>13</v>
      </c>
    </row>
    <row r="775" spans="1:8" x14ac:dyDescent="0.2">
      <c r="A775" t="s">
        <v>893</v>
      </c>
      <c r="B775">
        <f>_xlfn.NUMBERVALUE(LEFT(A775,2))</f>
        <v>41</v>
      </c>
      <c r="C775">
        <v>55</v>
      </c>
      <c r="D775" s="22">
        <v>55</v>
      </c>
      <c r="E775" t="str">
        <f>IF(AND(D775&gt;=18,D775&lt;=25),"18-25",IF(AND(D775&gt;=26,D775&lt;=50),"26-50",IF(AND(D775&gt;=51,D775&lt;=75),"51-75",IF(D775&gt;=76,"76- +","missing bucket"))))</f>
        <v>51-75</v>
      </c>
      <c r="F775" t="s">
        <v>17</v>
      </c>
      <c r="G775" t="s">
        <v>25</v>
      </c>
      <c r="H775" t="s">
        <v>13</v>
      </c>
    </row>
    <row r="776" spans="1:8" x14ac:dyDescent="0.2">
      <c r="A776" t="s">
        <v>894</v>
      </c>
      <c r="B776">
        <f>_xlfn.NUMBERVALUE(LEFT(A776,2))</f>
        <v>41</v>
      </c>
      <c r="C776">
        <v>55</v>
      </c>
      <c r="D776" s="22">
        <v>55</v>
      </c>
      <c r="E776" t="str">
        <f>IF(AND(D776&gt;=18,D776&lt;=25),"18-25",IF(AND(D776&gt;=26,D776&lt;=50),"26-50",IF(AND(D776&gt;=51,D776&lt;=75),"51-75",IF(D776&gt;=76,"76- +","missing bucket"))))</f>
        <v>51-75</v>
      </c>
      <c r="F776" t="s">
        <v>19</v>
      </c>
      <c r="G776" t="s">
        <v>26</v>
      </c>
      <c r="H776" t="s">
        <v>13</v>
      </c>
    </row>
    <row r="777" spans="1:8" x14ac:dyDescent="0.2">
      <c r="A777" t="s">
        <v>895</v>
      </c>
      <c r="B777">
        <f>_xlfn.NUMBERVALUE(LEFT(A777,2))</f>
        <v>41</v>
      </c>
      <c r="C777">
        <v>55</v>
      </c>
      <c r="D777" s="22">
        <v>55</v>
      </c>
      <c r="E777" t="str">
        <f>IF(AND(D777&gt;=18,D777&lt;=25),"18-25",IF(AND(D777&gt;=26,D777&lt;=50),"26-50",IF(AND(D777&gt;=51,D777&lt;=75),"51-75",IF(D777&gt;=76,"76- +","missing bucket"))))</f>
        <v>51-75</v>
      </c>
      <c r="F777" t="s">
        <v>17</v>
      </c>
      <c r="G777" t="s">
        <v>25</v>
      </c>
      <c r="H777" t="s">
        <v>13</v>
      </c>
    </row>
    <row r="778" spans="1:8" x14ac:dyDescent="0.2">
      <c r="A778" t="s">
        <v>896</v>
      </c>
      <c r="B778">
        <f>_xlfn.NUMBERVALUE(LEFT(A778,2))</f>
        <v>41</v>
      </c>
      <c r="C778">
        <v>55</v>
      </c>
      <c r="D778" s="22">
        <v>55</v>
      </c>
      <c r="E778" t="str">
        <f>IF(AND(D778&gt;=18,D778&lt;=25),"18-25",IF(AND(D778&gt;=26,D778&lt;=50),"26-50",IF(AND(D778&gt;=51,D778&lt;=75),"51-75",IF(D778&gt;=76,"76- +","missing bucket"))))</f>
        <v>51-75</v>
      </c>
      <c r="F778" t="s">
        <v>17</v>
      </c>
      <c r="G778" t="s">
        <v>25</v>
      </c>
      <c r="H778" t="s">
        <v>14</v>
      </c>
    </row>
    <row r="779" spans="1:8" x14ac:dyDescent="0.2">
      <c r="A779" t="s">
        <v>197</v>
      </c>
      <c r="B779">
        <f>_xlfn.NUMBERVALUE(LEFT(A779,2))</f>
        <v>14</v>
      </c>
      <c r="C779">
        <v>55.7562</v>
      </c>
      <c r="D779" s="22">
        <v>56</v>
      </c>
      <c r="E779" t="str">
        <f>IF(AND(D779&gt;=18,D779&lt;=25),"18-25",IF(AND(D779&gt;=26,D779&lt;=50),"26-50",IF(AND(D779&gt;=51,D779&lt;=75),"51-75",IF(D779&gt;=76,"76- +","missing bucket"))))</f>
        <v>51-75</v>
      </c>
      <c r="F779" t="s">
        <v>19</v>
      </c>
      <c r="G779" t="s">
        <v>25</v>
      </c>
      <c r="H779" t="s">
        <v>14</v>
      </c>
    </row>
    <row r="780" spans="1:8" x14ac:dyDescent="0.2">
      <c r="A780" t="s">
        <v>198</v>
      </c>
      <c r="B780">
        <f>_xlfn.NUMBERVALUE(LEFT(A780,2))</f>
        <v>14</v>
      </c>
      <c r="C780">
        <v>56</v>
      </c>
      <c r="D780" s="22">
        <v>56</v>
      </c>
      <c r="E780" t="str">
        <f>IF(AND(D780&gt;=18,D780&lt;=25),"18-25",IF(AND(D780&gt;=26,D780&lt;=50),"26-50",IF(AND(D780&gt;=51,D780&lt;=75),"51-75",IF(D780&gt;=76,"76- +","missing bucket"))))</f>
        <v>51-75</v>
      </c>
      <c r="F780" t="s">
        <v>17</v>
      </c>
      <c r="G780" t="s">
        <v>25</v>
      </c>
      <c r="H780" t="s">
        <v>14</v>
      </c>
    </row>
    <row r="781" spans="1:8" x14ac:dyDescent="0.2">
      <c r="A781" t="s">
        <v>199</v>
      </c>
      <c r="B781">
        <f>_xlfn.NUMBERVALUE(LEFT(A781,2))</f>
        <v>14</v>
      </c>
      <c r="C781">
        <v>56</v>
      </c>
      <c r="D781" s="22">
        <v>56</v>
      </c>
      <c r="E781" t="str">
        <f>IF(AND(D781&gt;=18,D781&lt;=25),"18-25",IF(AND(D781&gt;=26,D781&lt;=50),"26-50",IF(AND(D781&gt;=51,D781&lt;=75),"51-75",IF(D781&gt;=76,"76- +","missing bucket"))))</f>
        <v>51-75</v>
      </c>
      <c r="F781" t="s">
        <v>17</v>
      </c>
      <c r="G781" t="s">
        <v>25</v>
      </c>
      <c r="H781" t="s">
        <v>13</v>
      </c>
    </row>
    <row r="782" spans="1:8" x14ac:dyDescent="0.2">
      <c r="A782" t="s">
        <v>200</v>
      </c>
      <c r="B782">
        <f>_xlfn.NUMBERVALUE(LEFT(A782,2))</f>
        <v>14</v>
      </c>
      <c r="C782">
        <v>56</v>
      </c>
      <c r="D782" s="22">
        <v>56</v>
      </c>
      <c r="E782" t="str">
        <f>IF(AND(D782&gt;=18,D782&lt;=25),"18-25",IF(AND(D782&gt;=26,D782&lt;=50),"26-50",IF(AND(D782&gt;=51,D782&lt;=75),"51-75",IF(D782&gt;=76,"76- +","missing bucket"))))</f>
        <v>51-75</v>
      </c>
      <c r="F782" t="s">
        <v>23</v>
      </c>
      <c r="G782" t="s">
        <v>23</v>
      </c>
      <c r="H782" t="s">
        <v>14</v>
      </c>
    </row>
    <row r="783" spans="1:8" x14ac:dyDescent="0.2">
      <c r="A783" t="s">
        <v>201</v>
      </c>
      <c r="B783">
        <f>_xlfn.NUMBERVALUE(LEFT(A783,2))</f>
        <v>14</v>
      </c>
      <c r="C783">
        <v>56</v>
      </c>
      <c r="D783" s="22">
        <v>56</v>
      </c>
      <c r="E783" t="str">
        <f>IF(AND(D783&gt;=18,D783&lt;=25),"18-25",IF(AND(D783&gt;=26,D783&lt;=50),"26-50",IF(AND(D783&gt;=51,D783&lt;=75),"51-75",IF(D783&gt;=76,"76- +","missing bucket"))))</f>
        <v>51-75</v>
      </c>
      <c r="F783" t="s">
        <v>17</v>
      </c>
      <c r="G783" t="s">
        <v>25</v>
      </c>
      <c r="H783" t="s">
        <v>14</v>
      </c>
    </row>
    <row r="784" spans="1:8" x14ac:dyDescent="0.2">
      <c r="A784" t="s">
        <v>202</v>
      </c>
      <c r="B784">
        <f>_xlfn.NUMBERVALUE(LEFT(A784,2))</f>
        <v>14</v>
      </c>
      <c r="C784">
        <v>56</v>
      </c>
      <c r="D784" s="22">
        <v>56</v>
      </c>
      <c r="E784" t="str">
        <f>IF(AND(D784&gt;=18,D784&lt;=25),"18-25",IF(AND(D784&gt;=26,D784&lt;=50),"26-50",IF(AND(D784&gt;=51,D784&lt;=75),"51-75",IF(D784&gt;=76,"76- +","missing bucket"))))</f>
        <v>51-75</v>
      </c>
      <c r="F784" t="s">
        <v>23</v>
      </c>
      <c r="G784" t="s">
        <v>23</v>
      </c>
      <c r="H784" t="s">
        <v>13</v>
      </c>
    </row>
    <row r="785" spans="1:8" x14ac:dyDescent="0.2">
      <c r="A785" t="s">
        <v>203</v>
      </c>
      <c r="B785">
        <f>_xlfn.NUMBERVALUE(LEFT(A785,2))</f>
        <v>14</v>
      </c>
      <c r="C785">
        <v>56</v>
      </c>
      <c r="D785" s="22">
        <v>56</v>
      </c>
      <c r="E785" t="str">
        <f>IF(AND(D785&gt;=18,D785&lt;=25),"18-25",IF(AND(D785&gt;=26,D785&lt;=50),"26-50",IF(AND(D785&gt;=51,D785&lt;=75),"51-75",IF(D785&gt;=76,"76- +","missing bucket"))))</f>
        <v>51-75</v>
      </c>
      <c r="F785" t="s">
        <v>17</v>
      </c>
      <c r="G785" t="s">
        <v>25</v>
      </c>
      <c r="H785" t="s">
        <v>13</v>
      </c>
    </row>
    <row r="786" spans="1:8" x14ac:dyDescent="0.2">
      <c r="A786" t="s">
        <v>266</v>
      </c>
      <c r="B786">
        <f>_xlfn.NUMBERVALUE(LEFT(A786,2))</f>
        <v>27</v>
      </c>
      <c r="C786">
        <v>56</v>
      </c>
      <c r="D786" s="22">
        <v>56</v>
      </c>
      <c r="E786" t="str">
        <f>IF(AND(D786&gt;=18,D786&lt;=25),"18-25",IF(AND(D786&gt;=26,D786&lt;=50),"26-50",IF(AND(D786&gt;=51,D786&lt;=75),"51-75",IF(D786&gt;=76,"76- +","missing bucket"))))</f>
        <v>51-75</v>
      </c>
      <c r="F786" t="s">
        <v>17</v>
      </c>
      <c r="G786" t="s">
        <v>25</v>
      </c>
      <c r="H786" t="s">
        <v>13</v>
      </c>
    </row>
    <row r="787" spans="1:8" x14ac:dyDescent="0.2">
      <c r="A787" t="s">
        <v>267</v>
      </c>
      <c r="B787">
        <f>_xlfn.NUMBERVALUE(LEFT(A787,2))</f>
        <v>27</v>
      </c>
      <c r="C787">
        <v>56</v>
      </c>
      <c r="D787" s="22">
        <v>56</v>
      </c>
      <c r="E787" t="str">
        <f>IF(AND(D787&gt;=18,D787&lt;=25),"18-25",IF(AND(D787&gt;=26,D787&lt;=50),"26-50",IF(AND(D787&gt;=51,D787&lt;=75),"51-75",IF(D787&gt;=76,"76- +","missing bucket"))))</f>
        <v>51-75</v>
      </c>
      <c r="F787" t="s">
        <v>17</v>
      </c>
      <c r="G787" t="s">
        <v>25</v>
      </c>
      <c r="H787" t="s">
        <v>14</v>
      </c>
    </row>
    <row r="788" spans="1:8" x14ac:dyDescent="0.2">
      <c r="A788" t="s">
        <v>567</v>
      </c>
      <c r="B788">
        <f>_xlfn.NUMBERVALUE(LEFT(A788,2))</f>
        <v>32</v>
      </c>
      <c r="C788">
        <v>56</v>
      </c>
      <c r="D788" s="22">
        <v>56</v>
      </c>
      <c r="E788" t="str">
        <f>IF(AND(D788&gt;=18,D788&lt;=25),"18-25",IF(AND(D788&gt;=26,D788&lt;=50),"26-50",IF(AND(D788&gt;=51,D788&lt;=75),"51-75",IF(D788&gt;=76,"76- +","missing bucket"))))</f>
        <v>51-75</v>
      </c>
      <c r="F788" t="s">
        <v>17</v>
      </c>
      <c r="G788" t="s">
        <v>25</v>
      </c>
      <c r="H788" t="s">
        <v>13</v>
      </c>
    </row>
    <row r="789" spans="1:8" x14ac:dyDescent="0.2">
      <c r="A789" t="s">
        <v>568</v>
      </c>
      <c r="B789">
        <f>_xlfn.NUMBERVALUE(LEFT(A789,2))</f>
        <v>32</v>
      </c>
      <c r="C789">
        <v>56</v>
      </c>
      <c r="D789" s="22">
        <v>56</v>
      </c>
      <c r="E789" t="str">
        <f>IF(AND(D789&gt;=18,D789&lt;=25),"18-25",IF(AND(D789&gt;=26,D789&lt;=50),"26-50",IF(AND(D789&gt;=51,D789&lt;=75),"51-75",IF(D789&gt;=76,"76- +","missing bucket"))))</f>
        <v>51-75</v>
      </c>
      <c r="F789" t="s">
        <v>17</v>
      </c>
      <c r="G789" t="s">
        <v>25</v>
      </c>
      <c r="H789" t="s">
        <v>13</v>
      </c>
    </row>
    <row r="790" spans="1:8" x14ac:dyDescent="0.2">
      <c r="A790" t="s">
        <v>569</v>
      </c>
      <c r="B790">
        <f>_xlfn.NUMBERVALUE(LEFT(A790,2))</f>
        <v>32</v>
      </c>
      <c r="C790">
        <v>56</v>
      </c>
      <c r="D790" s="22">
        <v>56</v>
      </c>
      <c r="E790" t="str">
        <f>IF(AND(D790&gt;=18,D790&lt;=25),"18-25",IF(AND(D790&gt;=26,D790&lt;=50),"26-50",IF(AND(D790&gt;=51,D790&lt;=75),"51-75",IF(D790&gt;=76,"76- +","missing bucket"))))</f>
        <v>51-75</v>
      </c>
      <c r="F790" t="s">
        <v>17</v>
      </c>
      <c r="G790" t="s">
        <v>25</v>
      </c>
      <c r="H790" t="s">
        <v>13</v>
      </c>
    </row>
    <row r="791" spans="1:8" x14ac:dyDescent="0.2">
      <c r="A791" t="s">
        <v>897</v>
      </c>
      <c r="B791">
        <f>_xlfn.NUMBERVALUE(LEFT(A791,2))</f>
        <v>41</v>
      </c>
      <c r="C791">
        <v>56</v>
      </c>
      <c r="D791" s="22">
        <v>56</v>
      </c>
      <c r="E791" t="str">
        <f>IF(AND(D791&gt;=18,D791&lt;=25),"18-25",IF(AND(D791&gt;=26,D791&lt;=50),"26-50",IF(AND(D791&gt;=51,D791&lt;=75),"51-75",IF(D791&gt;=76,"76- +","missing bucket"))))</f>
        <v>51-75</v>
      </c>
      <c r="F791" t="s">
        <v>17</v>
      </c>
      <c r="G791" t="s">
        <v>25</v>
      </c>
      <c r="H791" t="s">
        <v>13</v>
      </c>
    </row>
    <row r="792" spans="1:8" x14ac:dyDescent="0.2">
      <c r="A792" t="s">
        <v>898</v>
      </c>
      <c r="B792">
        <f>_xlfn.NUMBERVALUE(LEFT(A792,2))</f>
        <v>41</v>
      </c>
      <c r="C792">
        <v>56</v>
      </c>
      <c r="D792" s="22">
        <v>56</v>
      </c>
      <c r="E792" t="str">
        <f>IF(AND(D792&gt;=18,D792&lt;=25),"18-25",IF(AND(D792&gt;=26,D792&lt;=50),"26-50",IF(AND(D792&gt;=51,D792&lt;=75),"51-75",IF(D792&gt;=76,"76- +","missing bucket"))))</f>
        <v>51-75</v>
      </c>
      <c r="F792" t="s">
        <v>17</v>
      </c>
      <c r="G792" t="s">
        <v>25</v>
      </c>
      <c r="H792" t="s">
        <v>13</v>
      </c>
    </row>
    <row r="793" spans="1:8" x14ac:dyDescent="0.2">
      <c r="A793" t="s">
        <v>899</v>
      </c>
      <c r="B793">
        <f>_xlfn.NUMBERVALUE(LEFT(A793,2))</f>
        <v>41</v>
      </c>
      <c r="C793">
        <v>56</v>
      </c>
      <c r="D793" s="22">
        <v>56</v>
      </c>
      <c r="E793" t="str">
        <f>IF(AND(D793&gt;=18,D793&lt;=25),"18-25",IF(AND(D793&gt;=26,D793&lt;=50),"26-50",IF(AND(D793&gt;=51,D793&lt;=75),"51-75",IF(D793&gt;=76,"76- +","missing bucket"))))</f>
        <v>51-75</v>
      </c>
      <c r="F793" t="s">
        <v>17</v>
      </c>
      <c r="G793" t="s">
        <v>25</v>
      </c>
      <c r="H793" t="s">
        <v>14</v>
      </c>
    </row>
    <row r="794" spans="1:8" x14ac:dyDescent="0.2">
      <c r="A794" t="s">
        <v>900</v>
      </c>
      <c r="B794">
        <f>_xlfn.NUMBERVALUE(LEFT(A794,2))</f>
        <v>41</v>
      </c>
      <c r="C794">
        <v>56</v>
      </c>
      <c r="D794" s="22">
        <v>56</v>
      </c>
      <c r="E794" t="str">
        <f>IF(AND(D794&gt;=18,D794&lt;=25),"18-25",IF(AND(D794&gt;=26,D794&lt;=50),"26-50",IF(AND(D794&gt;=51,D794&lt;=75),"51-75",IF(D794&gt;=76,"76- +","missing bucket"))))</f>
        <v>51-75</v>
      </c>
      <c r="F794" t="s">
        <v>17</v>
      </c>
      <c r="G794" t="s">
        <v>25</v>
      </c>
      <c r="H794" t="s">
        <v>13</v>
      </c>
    </row>
    <row r="795" spans="1:8" x14ac:dyDescent="0.2">
      <c r="A795" t="s">
        <v>901</v>
      </c>
      <c r="B795">
        <f>_xlfn.NUMBERVALUE(LEFT(A795,2))</f>
        <v>41</v>
      </c>
      <c r="C795">
        <v>56</v>
      </c>
      <c r="D795" s="22">
        <v>56</v>
      </c>
      <c r="E795" t="str">
        <f>IF(AND(D795&gt;=18,D795&lt;=25),"18-25",IF(AND(D795&gt;=26,D795&lt;=50),"26-50",IF(AND(D795&gt;=51,D795&lt;=75),"51-75",IF(D795&gt;=76,"76- +","missing bucket"))))</f>
        <v>51-75</v>
      </c>
      <c r="F795" t="s">
        <v>17</v>
      </c>
      <c r="G795" t="s">
        <v>25</v>
      </c>
      <c r="H795" t="s">
        <v>14</v>
      </c>
    </row>
    <row r="796" spans="1:8" x14ac:dyDescent="0.2">
      <c r="A796" t="s">
        <v>902</v>
      </c>
      <c r="B796">
        <f>_xlfn.NUMBERVALUE(LEFT(A796,2))</f>
        <v>41</v>
      </c>
      <c r="C796">
        <v>56</v>
      </c>
      <c r="D796" s="22">
        <v>56</v>
      </c>
      <c r="E796" t="str">
        <f>IF(AND(D796&gt;=18,D796&lt;=25),"18-25",IF(AND(D796&gt;=26,D796&lt;=50),"26-50",IF(AND(D796&gt;=51,D796&lt;=75),"51-75",IF(D796&gt;=76,"76- +","missing bucket"))))</f>
        <v>51-75</v>
      </c>
      <c r="F796" t="s">
        <v>17</v>
      </c>
      <c r="G796" t="s">
        <v>25</v>
      </c>
      <c r="H796" t="s">
        <v>13</v>
      </c>
    </row>
    <row r="797" spans="1:8" x14ac:dyDescent="0.2">
      <c r="A797" t="s">
        <v>204</v>
      </c>
      <c r="B797">
        <f>_xlfn.NUMBERVALUE(LEFT(A797,2))</f>
        <v>14</v>
      </c>
      <c r="C797">
        <v>56.0137</v>
      </c>
      <c r="D797" s="22">
        <v>56</v>
      </c>
      <c r="E797" t="str">
        <f>IF(AND(D797&gt;=18,D797&lt;=25),"18-25",IF(AND(D797&gt;=26,D797&lt;=50),"26-50",IF(AND(D797&gt;=51,D797&lt;=75),"51-75",IF(D797&gt;=76,"76- +","missing bucket"))))</f>
        <v>51-75</v>
      </c>
      <c r="F797" t="s">
        <v>15</v>
      </c>
      <c r="G797" t="s">
        <v>26</v>
      </c>
      <c r="H797" t="s">
        <v>14</v>
      </c>
    </row>
    <row r="798" spans="1:8" x14ac:dyDescent="0.2">
      <c r="A798" t="s">
        <v>205</v>
      </c>
      <c r="B798">
        <f>_xlfn.NUMBERVALUE(LEFT(A798,2))</f>
        <v>14</v>
      </c>
      <c r="C798">
        <v>56.843800000000002</v>
      </c>
      <c r="D798" s="22">
        <v>57</v>
      </c>
      <c r="E798" t="str">
        <f>IF(AND(D798&gt;=18,D798&lt;=25),"18-25",IF(AND(D798&gt;=26,D798&lt;=50),"26-50",IF(AND(D798&gt;=51,D798&lt;=75),"51-75",IF(D798&gt;=76,"76- +","missing bucket"))))</f>
        <v>51-75</v>
      </c>
      <c r="F798" t="s">
        <v>17</v>
      </c>
      <c r="G798" t="s">
        <v>25</v>
      </c>
      <c r="H798" t="s">
        <v>13</v>
      </c>
    </row>
    <row r="799" spans="1:8" x14ac:dyDescent="0.2">
      <c r="A799" t="s">
        <v>206</v>
      </c>
      <c r="B799">
        <f>_xlfn.NUMBERVALUE(LEFT(A799,2))</f>
        <v>14</v>
      </c>
      <c r="C799">
        <v>56.843800000000002</v>
      </c>
      <c r="D799" s="22">
        <v>57</v>
      </c>
      <c r="E799" t="str">
        <f>IF(AND(D799&gt;=18,D799&lt;=25),"18-25",IF(AND(D799&gt;=26,D799&lt;=50),"26-50",IF(AND(D799&gt;=51,D799&lt;=75),"51-75",IF(D799&gt;=76,"76- +","missing bucket"))))</f>
        <v>51-75</v>
      </c>
      <c r="F799" t="s">
        <v>17</v>
      </c>
      <c r="G799" t="s">
        <v>25</v>
      </c>
      <c r="H799" t="s">
        <v>13</v>
      </c>
    </row>
    <row r="800" spans="1:8" x14ac:dyDescent="0.2">
      <c r="A800" t="s">
        <v>207</v>
      </c>
      <c r="B800">
        <f>_xlfn.NUMBERVALUE(LEFT(A800,2))</f>
        <v>14</v>
      </c>
      <c r="C800">
        <v>57</v>
      </c>
      <c r="D800" s="22">
        <v>57</v>
      </c>
      <c r="E800" t="str">
        <f>IF(AND(D800&gt;=18,D800&lt;=25),"18-25",IF(AND(D800&gt;=26,D800&lt;=50),"26-50",IF(AND(D800&gt;=51,D800&lt;=75),"51-75",IF(D800&gt;=76,"76- +","missing bucket"))))</f>
        <v>51-75</v>
      </c>
      <c r="F800" t="s">
        <v>17</v>
      </c>
      <c r="G800" t="s">
        <v>25</v>
      </c>
      <c r="H800" t="s">
        <v>13</v>
      </c>
    </row>
    <row r="801" spans="1:8" x14ac:dyDescent="0.2">
      <c r="A801" t="s">
        <v>208</v>
      </c>
      <c r="B801">
        <f>_xlfn.NUMBERVALUE(LEFT(A801,2))</f>
        <v>14</v>
      </c>
      <c r="C801">
        <v>57</v>
      </c>
      <c r="D801" s="22">
        <v>57</v>
      </c>
      <c r="E801" t="str">
        <f>IF(AND(D801&gt;=18,D801&lt;=25),"18-25",IF(AND(D801&gt;=26,D801&lt;=50),"26-50",IF(AND(D801&gt;=51,D801&lt;=75),"51-75",IF(D801&gt;=76,"76- +","missing bucket"))))</f>
        <v>51-75</v>
      </c>
      <c r="F801" t="s">
        <v>17</v>
      </c>
      <c r="G801" t="s">
        <v>25</v>
      </c>
      <c r="H801" t="s">
        <v>13</v>
      </c>
    </row>
    <row r="802" spans="1:8" x14ac:dyDescent="0.2">
      <c r="A802" t="s">
        <v>268</v>
      </c>
      <c r="B802">
        <f>_xlfn.NUMBERVALUE(LEFT(A802,2))</f>
        <v>27</v>
      </c>
      <c r="C802">
        <v>57</v>
      </c>
      <c r="D802" s="22">
        <v>57</v>
      </c>
      <c r="E802" t="str">
        <f>IF(AND(D802&gt;=18,D802&lt;=25),"18-25",IF(AND(D802&gt;=26,D802&lt;=50),"26-50",IF(AND(D802&gt;=51,D802&lt;=75),"51-75",IF(D802&gt;=76,"76- +","missing bucket"))))</f>
        <v>51-75</v>
      </c>
      <c r="F802" t="s">
        <v>17</v>
      </c>
      <c r="G802" t="s">
        <v>25</v>
      </c>
      <c r="H802" t="s">
        <v>13</v>
      </c>
    </row>
    <row r="803" spans="1:8" x14ac:dyDescent="0.2">
      <c r="A803" t="s">
        <v>570</v>
      </c>
      <c r="B803">
        <f>_xlfn.NUMBERVALUE(LEFT(A803,2))</f>
        <v>32</v>
      </c>
      <c r="C803">
        <v>57</v>
      </c>
      <c r="D803" s="22">
        <v>57</v>
      </c>
      <c r="E803" t="str">
        <f>IF(AND(D803&gt;=18,D803&lt;=25),"18-25",IF(AND(D803&gt;=26,D803&lt;=50),"26-50",IF(AND(D803&gt;=51,D803&lt;=75),"51-75",IF(D803&gt;=76,"76- +","missing bucket"))))</f>
        <v>51-75</v>
      </c>
      <c r="F803" t="s">
        <v>17</v>
      </c>
      <c r="G803" t="s">
        <v>25</v>
      </c>
      <c r="H803" t="s">
        <v>13</v>
      </c>
    </row>
    <row r="804" spans="1:8" x14ac:dyDescent="0.2">
      <c r="A804" t="s">
        <v>571</v>
      </c>
      <c r="B804">
        <f>_xlfn.NUMBERVALUE(LEFT(A804,2))</f>
        <v>32</v>
      </c>
      <c r="C804">
        <v>57</v>
      </c>
      <c r="D804" s="22">
        <v>57</v>
      </c>
      <c r="E804" t="str">
        <f>IF(AND(D804&gt;=18,D804&lt;=25),"18-25",IF(AND(D804&gt;=26,D804&lt;=50),"26-50",IF(AND(D804&gt;=51,D804&lt;=75),"51-75",IF(D804&gt;=76,"76- +","missing bucket"))))</f>
        <v>51-75</v>
      </c>
      <c r="F804" t="s">
        <v>17</v>
      </c>
      <c r="G804" t="s">
        <v>7</v>
      </c>
      <c r="H804" t="s">
        <v>14</v>
      </c>
    </row>
    <row r="805" spans="1:8" x14ac:dyDescent="0.2">
      <c r="A805" t="s">
        <v>903</v>
      </c>
      <c r="B805">
        <f>_xlfn.NUMBERVALUE(LEFT(A805,2))</f>
        <v>41</v>
      </c>
      <c r="C805">
        <v>57</v>
      </c>
      <c r="D805" s="22">
        <v>57</v>
      </c>
      <c r="E805" t="str">
        <f>IF(AND(D805&gt;=18,D805&lt;=25),"18-25",IF(AND(D805&gt;=26,D805&lt;=50),"26-50",IF(AND(D805&gt;=51,D805&lt;=75),"51-75",IF(D805&gt;=76,"76- +","missing bucket"))))</f>
        <v>51-75</v>
      </c>
      <c r="F805" t="s">
        <v>17</v>
      </c>
      <c r="G805" t="s">
        <v>25</v>
      </c>
      <c r="H805" t="s">
        <v>13</v>
      </c>
    </row>
    <row r="806" spans="1:8" x14ac:dyDescent="0.2">
      <c r="A806" t="s">
        <v>904</v>
      </c>
      <c r="B806">
        <f>_xlfn.NUMBERVALUE(LEFT(A806,2))</f>
        <v>41</v>
      </c>
      <c r="C806">
        <v>57</v>
      </c>
      <c r="D806" s="22">
        <v>57</v>
      </c>
      <c r="E806" t="str">
        <f>IF(AND(D806&gt;=18,D806&lt;=25),"18-25",IF(AND(D806&gt;=26,D806&lt;=50),"26-50",IF(AND(D806&gt;=51,D806&lt;=75),"51-75",IF(D806&gt;=76,"76- +","missing bucket"))))</f>
        <v>51-75</v>
      </c>
      <c r="F806" t="s">
        <v>17</v>
      </c>
      <c r="G806" t="s">
        <v>26</v>
      </c>
      <c r="H806" t="s">
        <v>13</v>
      </c>
    </row>
    <row r="807" spans="1:8" x14ac:dyDescent="0.2">
      <c r="A807" t="s">
        <v>905</v>
      </c>
      <c r="B807">
        <f>_xlfn.NUMBERVALUE(LEFT(A807,2))</f>
        <v>41</v>
      </c>
      <c r="C807">
        <v>57</v>
      </c>
      <c r="D807" s="22">
        <v>57</v>
      </c>
      <c r="E807" t="str">
        <f>IF(AND(D807&gt;=18,D807&lt;=25),"18-25",IF(AND(D807&gt;=26,D807&lt;=50),"26-50",IF(AND(D807&gt;=51,D807&lt;=75),"51-75",IF(D807&gt;=76,"76- +","missing bucket"))))</f>
        <v>51-75</v>
      </c>
      <c r="F807" t="s">
        <v>18</v>
      </c>
      <c r="G807" t="s">
        <v>25</v>
      </c>
      <c r="H807" t="s">
        <v>14</v>
      </c>
    </row>
    <row r="808" spans="1:8" x14ac:dyDescent="0.2">
      <c r="A808" t="s">
        <v>906</v>
      </c>
      <c r="B808">
        <f>_xlfn.NUMBERVALUE(LEFT(A808,2))</f>
        <v>41</v>
      </c>
      <c r="C808">
        <v>57</v>
      </c>
      <c r="D808" s="22">
        <v>57</v>
      </c>
      <c r="E808" t="str">
        <f>IF(AND(D808&gt;=18,D808&lt;=25),"18-25",IF(AND(D808&gt;=26,D808&lt;=50),"26-50",IF(AND(D808&gt;=51,D808&lt;=75),"51-75",IF(D808&gt;=76,"76- +","missing bucket"))))</f>
        <v>51-75</v>
      </c>
      <c r="F808" t="s">
        <v>23</v>
      </c>
      <c r="G808" t="s">
        <v>26</v>
      </c>
      <c r="H808" t="s">
        <v>14</v>
      </c>
    </row>
    <row r="809" spans="1:8" x14ac:dyDescent="0.2">
      <c r="A809" t="s">
        <v>907</v>
      </c>
      <c r="B809">
        <f>_xlfn.NUMBERVALUE(LEFT(A809,2))</f>
        <v>41</v>
      </c>
      <c r="C809">
        <v>57</v>
      </c>
      <c r="D809" s="22">
        <v>57</v>
      </c>
      <c r="E809" t="str">
        <f>IF(AND(D809&gt;=18,D809&lt;=25),"18-25",IF(AND(D809&gt;=26,D809&lt;=50),"26-50",IF(AND(D809&gt;=51,D809&lt;=75),"51-75",IF(D809&gt;=76,"76- +","missing bucket"))))</f>
        <v>51-75</v>
      </c>
      <c r="F809" t="s">
        <v>17</v>
      </c>
      <c r="G809" t="s">
        <v>25</v>
      </c>
      <c r="H809" t="s">
        <v>14</v>
      </c>
    </row>
    <row r="810" spans="1:8" x14ac:dyDescent="0.2">
      <c r="A810" t="s">
        <v>209</v>
      </c>
      <c r="B810">
        <f>_xlfn.NUMBERVALUE(LEFT(A810,2))</f>
        <v>14</v>
      </c>
      <c r="C810">
        <v>58</v>
      </c>
      <c r="D810" s="22">
        <v>58</v>
      </c>
      <c r="E810" t="str">
        <f>IF(AND(D810&gt;=18,D810&lt;=25),"18-25",IF(AND(D810&gt;=26,D810&lt;=50),"26-50",IF(AND(D810&gt;=51,D810&lt;=75),"51-75",IF(D810&gt;=76,"76- +","missing bucket"))))</f>
        <v>51-75</v>
      </c>
      <c r="F810" t="s">
        <v>17</v>
      </c>
      <c r="G810" t="s">
        <v>23</v>
      </c>
      <c r="H810" t="s">
        <v>14</v>
      </c>
    </row>
    <row r="811" spans="1:8" x14ac:dyDescent="0.2">
      <c r="A811" t="s">
        <v>269</v>
      </c>
      <c r="B811">
        <f>_xlfn.NUMBERVALUE(LEFT(A811,2))</f>
        <v>27</v>
      </c>
      <c r="C811">
        <v>58</v>
      </c>
      <c r="D811" s="22">
        <v>58</v>
      </c>
      <c r="E811" t="str">
        <f>IF(AND(D811&gt;=18,D811&lt;=25),"18-25",IF(AND(D811&gt;=26,D811&lt;=50),"26-50",IF(AND(D811&gt;=51,D811&lt;=75),"51-75",IF(D811&gt;=76,"76- +","missing bucket"))))</f>
        <v>51-75</v>
      </c>
      <c r="F811" t="s">
        <v>17</v>
      </c>
      <c r="G811" t="s">
        <v>25</v>
      </c>
      <c r="H811" t="s">
        <v>14</v>
      </c>
    </row>
    <row r="812" spans="1:8" x14ac:dyDescent="0.2">
      <c r="A812" t="s">
        <v>270</v>
      </c>
      <c r="B812">
        <f>_xlfn.NUMBERVALUE(LEFT(A812,2))</f>
        <v>27</v>
      </c>
      <c r="C812">
        <v>58</v>
      </c>
      <c r="D812" s="22">
        <v>58</v>
      </c>
      <c r="E812" t="str">
        <f>IF(AND(D812&gt;=18,D812&lt;=25),"18-25",IF(AND(D812&gt;=26,D812&lt;=50),"26-50",IF(AND(D812&gt;=51,D812&lt;=75),"51-75",IF(D812&gt;=76,"76- +","missing bucket"))))</f>
        <v>51-75</v>
      </c>
      <c r="F812" t="s">
        <v>17</v>
      </c>
      <c r="G812" t="s">
        <v>25</v>
      </c>
      <c r="H812" t="s">
        <v>14</v>
      </c>
    </row>
    <row r="813" spans="1:8" x14ac:dyDescent="0.2">
      <c r="A813" t="s">
        <v>271</v>
      </c>
      <c r="B813">
        <f>_xlfn.NUMBERVALUE(LEFT(A813,2))</f>
        <v>27</v>
      </c>
      <c r="C813">
        <v>58</v>
      </c>
      <c r="D813" s="22">
        <v>58</v>
      </c>
      <c r="E813" t="str">
        <f>IF(AND(D813&gt;=18,D813&lt;=25),"18-25",IF(AND(D813&gt;=26,D813&lt;=50),"26-50",IF(AND(D813&gt;=51,D813&lt;=75),"51-75",IF(D813&gt;=76,"76- +","missing bucket"))))</f>
        <v>51-75</v>
      </c>
      <c r="F813" t="s">
        <v>17</v>
      </c>
      <c r="G813" t="s">
        <v>25</v>
      </c>
      <c r="H813" t="s">
        <v>14</v>
      </c>
    </row>
    <row r="814" spans="1:8" x14ac:dyDescent="0.2">
      <c r="A814" t="s">
        <v>272</v>
      </c>
      <c r="B814">
        <f>_xlfn.NUMBERVALUE(LEFT(A814,2))</f>
        <v>27</v>
      </c>
      <c r="C814">
        <v>58</v>
      </c>
      <c r="D814" s="22">
        <v>58</v>
      </c>
      <c r="E814" t="str">
        <f>IF(AND(D814&gt;=18,D814&lt;=25),"18-25",IF(AND(D814&gt;=26,D814&lt;=50),"26-50",IF(AND(D814&gt;=51,D814&lt;=75),"51-75",IF(D814&gt;=76,"76- +","missing bucket"))))</f>
        <v>51-75</v>
      </c>
      <c r="F814" t="s">
        <v>17</v>
      </c>
      <c r="G814" t="s">
        <v>25</v>
      </c>
      <c r="H814" t="s">
        <v>13</v>
      </c>
    </row>
    <row r="815" spans="1:8" x14ac:dyDescent="0.2">
      <c r="A815" t="s">
        <v>572</v>
      </c>
      <c r="B815">
        <f>_xlfn.NUMBERVALUE(LEFT(A815,2))</f>
        <v>32</v>
      </c>
      <c r="C815">
        <v>58</v>
      </c>
      <c r="D815" s="22">
        <v>58</v>
      </c>
      <c r="E815" t="str">
        <f>IF(AND(D815&gt;=18,D815&lt;=25),"18-25",IF(AND(D815&gt;=26,D815&lt;=50),"26-50",IF(AND(D815&gt;=51,D815&lt;=75),"51-75",IF(D815&gt;=76,"76- +","missing bucket"))))</f>
        <v>51-75</v>
      </c>
      <c r="F815" t="s">
        <v>17</v>
      </c>
      <c r="G815" t="s">
        <v>25</v>
      </c>
      <c r="H815" t="s">
        <v>13</v>
      </c>
    </row>
    <row r="816" spans="1:8" x14ac:dyDescent="0.2">
      <c r="A816" t="s">
        <v>908</v>
      </c>
      <c r="B816">
        <f>_xlfn.NUMBERVALUE(LEFT(A816,2))</f>
        <v>41</v>
      </c>
      <c r="C816">
        <v>58</v>
      </c>
      <c r="D816" s="22">
        <v>58</v>
      </c>
      <c r="E816" t="str">
        <f>IF(AND(D816&gt;=18,D816&lt;=25),"18-25",IF(AND(D816&gt;=26,D816&lt;=50),"26-50",IF(AND(D816&gt;=51,D816&lt;=75),"51-75",IF(D816&gt;=76,"76- +","missing bucket"))))</f>
        <v>51-75</v>
      </c>
      <c r="F816" t="s">
        <v>17</v>
      </c>
      <c r="G816" t="s">
        <v>25</v>
      </c>
      <c r="H816" t="s">
        <v>14</v>
      </c>
    </row>
    <row r="817" spans="1:8" x14ac:dyDescent="0.2">
      <c r="A817" t="s">
        <v>909</v>
      </c>
      <c r="B817">
        <f>_xlfn.NUMBERVALUE(LEFT(A817,2))</f>
        <v>41</v>
      </c>
      <c r="C817">
        <v>58</v>
      </c>
      <c r="D817" s="22">
        <v>58</v>
      </c>
      <c r="E817" t="str">
        <f>IF(AND(D817&gt;=18,D817&lt;=25),"18-25",IF(AND(D817&gt;=26,D817&lt;=50),"26-50",IF(AND(D817&gt;=51,D817&lt;=75),"51-75",IF(D817&gt;=76,"76- +","missing bucket"))))</f>
        <v>51-75</v>
      </c>
      <c r="F817" t="s">
        <v>17</v>
      </c>
      <c r="G817" t="s">
        <v>25</v>
      </c>
      <c r="H817" t="s">
        <v>13</v>
      </c>
    </row>
    <row r="818" spans="1:8" x14ac:dyDescent="0.2">
      <c r="A818" t="s">
        <v>910</v>
      </c>
      <c r="B818">
        <f>_xlfn.NUMBERVALUE(LEFT(A818,2))</f>
        <v>41</v>
      </c>
      <c r="C818">
        <v>58</v>
      </c>
      <c r="D818" s="22">
        <v>58</v>
      </c>
      <c r="E818" t="str">
        <f>IF(AND(D818&gt;=18,D818&lt;=25),"18-25",IF(AND(D818&gt;=26,D818&lt;=50),"26-50",IF(AND(D818&gt;=51,D818&lt;=75),"51-75",IF(D818&gt;=76,"76- +","missing bucket"))))</f>
        <v>51-75</v>
      </c>
      <c r="F818" t="s">
        <v>17</v>
      </c>
      <c r="G818" t="s">
        <v>25</v>
      </c>
      <c r="H818" t="s">
        <v>13</v>
      </c>
    </row>
    <row r="819" spans="1:8" x14ac:dyDescent="0.2">
      <c r="A819" t="s">
        <v>911</v>
      </c>
      <c r="B819">
        <f>_xlfn.NUMBERVALUE(LEFT(A819,2))</f>
        <v>41</v>
      </c>
      <c r="C819">
        <v>58</v>
      </c>
      <c r="D819" s="22">
        <v>58</v>
      </c>
      <c r="E819" t="str">
        <f>IF(AND(D819&gt;=18,D819&lt;=25),"18-25",IF(AND(D819&gt;=26,D819&lt;=50),"26-50",IF(AND(D819&gt;=51,D819&lt;=75),"51-75",IF(D819&gt;=76,"76- +","missing bucket"))))</f>
        <v>51-75</v>
      </c>
      <c r="F819" t="s">
        <v>15</v>
      </c>
      <c r="G819" t="s">
        <v>26</v>
      </c>
      <c r="H819" t="s">
        <v>13</v>
      </c>
    </row>
    <row r="820" spans="1:8" x14ac:dyDescent="0.2">
      <c r="A820" t="s">
        <v>912</v>
      </c>
      <c r="B820">
        <f>_xlfn.NUMBERVALUE(LEFT(A820,2))</f>
        <v>41</v>
      </c>
      <c r="C820">
        <v>58</v>
      </c>
      <c r="D820" s="22">
        <v>58</v>
      </c>
      <c r="E820" t="str">
        <f>IF(AND(D820&gt;=18,D820&lt;=25),"18-25",IF(AND(D820&gt;=26,D820&lt;=50),"26-50",IF(AND(D820&gt;=51,D820&lt;=75),"51-75",IF(D820&gt;=76,"76- +","missing bucket"))))</f>
        <v>51-75</v>
      </c>
      <c r="F820" t="s">
        <v>17</v>
      </c>
      <c r="G820" t="s">
        <v>25</v>
      </c>
      <c r="H820" t="s">
        <v>13</v>
      </c>
    </row>
    <row r="821" spans="1:8" x14ac:dyDescent="0.2">
      <c r="A821" t="s">
        <v>210</v>
      </c>
      <c r="B821">
        <f>_xlfn.NUMBERVALUE(LEFT(A821,2))</f>
        <v>14</v>
      </c>
      <c r="C821">
        <v>58.1753</v>
      </c>
      <c r="D821" s="22">
        <v>58</v>
      </c>
      <c r="E821" t="str">
        <f>IF(AND(D821&gt;=18,D821&lt;=25),"18-25",IF(AND(D821&gt;=26,D821&lt;=50),"26-50",IF(AND(D821&gt;=51,D821&lt;=75),"51-75",IF(D821&gt;=76,"76- +","missing bucket"))))</f>
        <v>51-75</v>
      </c>
      <c r="F821" t="s">
        <v>17</v>
      </c>
      <c r="G821" t="s">
        <v>25</v>
      </c>
      <c r="H821" t="s">
        <v>13</v>
      </c>
    </row>
    <row r="822" spans="1:8" x14ac:dyDescent="0.2">
      <c r="A822" t="s">
        <v>211</v>
      </c>
      <c r="B822">
        <f>_xlfn.NUMBERVALUE(LEFT(A822,2))</f>
        <v>14</v>
      </c>
      <c r="C822">
        <v>58.372599999999998</v>
      </c>
      <c r="D822" s="22">
        <v>58</v>
      </c>
      <c r="E822" t="str">
        <f>IF(AND(D822&gt;=18,D822&lt;=25),"18-25",IF(AND(D822&gt;=26,D822&lt;=50),"26-50",IF(AND(D822&gt;=51,D822&lt;=75),"51-75",IF(D822&gt;=76,"76- +","missing bucket"))))</f>
        <v>51-75</v>
      </c>
      <c r="F822" t="s">
        <v>17</v>
      </c>
      <c r="G822" t="s">
        <v>25</v>
      </c>
      <c r="H822" t="s">
        <v>14</v>
      </c>
    </row>
    <row r="823" spans="1:8" x14ac:dyDescent="0.2">
      <c r="A823" t="s">
        <v>212</v>
      </c>
      <c r="B823">
        <f>_xlfn.NUMBERVALUE(LEFT(A823,2))</f>
        <v>14</v>
      </c>
      <c r="C823">
        <v>58.375300000000003</v>
      </c>
      <c r="D823" s="22">
        <v>58</v>
      </c>
      <c r="E823" t="str">
        <f>IF(AND(D823&gt;=18,D823&lt;=25),"18-25",IF(AND(D823&gt;=26,D823&lt;=50),"26-50",IF(AND(D823&gt;=51,D823&lt;=75),"51-75",IF(D823&gt;=76,"76- +","missing bucket"))))</f>
        <v>51-75</v>
      </c>
      <c r="F823" t="s">
        <v>17</v>
      </c>
      <c r="G823" t="s">
        <v>25</v>
      </c>
      <c r="H823" t="s">
        <v>13</v>
      </c>
    </row>
    <row r="824" spans="1:8" x14ac:dyDescent="0.2">
      <c r="A824" t="s">
        <v>273</v>
      </c>
      <c r="B824">
        <f>_xlfn.NUMBERVALUE(LEFT(A824,2))</f>
        <v>27</v>
      </c>
      <c r="C824">
        <v>59</v>
      </c>
      <c r="D824" s="22">
        <v>59</v>
      </c>
      <c r="E824" t="str">
        <f>IF(AND(D824&gt;=18,D824&lt;=25),"18-25",IF(AND(D824&gt;=26,D824&lt;=50),"26-50",IF(AND(D824&gt;=51,D824&lt;=75),"51-75",IF(D824&gt;=76,"76- +","missing bucket"))))</f>
        <v>51-75</v>
      </c>
      <c r="F824" t="s">
        <v>17</v>
      </c>
      <c r="G824" t="s">
        <v>25</v>
      </c>
      <c r="H824" t="s">
        <v>13</v>
      </c>
    </row>
    <row r="825" spans="1:8" x14ac:dyDescent="0.2">
      <c r="A825" t="s">
        <v>274</v>
      </c>
      <c r="B825">
        <f>_xlfn.NUMBERVALUE(LEFT(A825,2))</f>
        <v>27</v>
      </c>
      <c r="C825">
        <v>59</v>
      </c>
      <c r="D825" s="22">
        <v>59</v>
      </c>
      <c r="E825" t="str">
        <f>IF(AND(D825&gt;=18,D825&lt;=25),"18-25",IF(AND(D825&gt;=26,D825&lt;=50),"26-50",IF(AND(D825&gt;=51,D825&lt;=75),"51-75",IF(D825&gt;=76,"76- +","missing bucket"))))</f>
        <v>51-75</v>
      </c>
      <c r="F825" t="s">
        <v>17</v>
      </c>
      <c r="G825" t="s">
        <v>25</v>
      </c>
      <c r="H825" t="s">
        <v>14</v>
      </c>
    </row>
    <row r="826" spans="1:8" x14ac:dyDescent="0.2">
      <c r="A826" t="s">
        <v>275</v>
      </c>
      <c r="B826">
        <f>_xlfn.NUMBERVALUE(LEFT(A826,2))</f>
        <v>27</v>
      </c>
      <c r="C826">
        <v>59</v>
      </c>
      <c r="D826" s="22">
        <v>59</v>
      </c>
      <c r="E826" t="str">
        <f>IF(AND(D826&gt;=18,D826&lt;=25),"18-25",IF(AND(D826&gt;=26,D826&lt;=50),"26-50",IF(AND(D826&gt;=51,D826&lt;=75),"51-75",IF(D826&gt;=76,"76- +","missing bucket"))))</f>
        <v>51-75</v>
      </c>
      <c r="F826" t="s">
        <v>17</v>
      </c>
      <c r="G826" t="s">
        <v>25</v>
      </c>
      <c r="H826" t="s">
        <v>14</v>
      </c>
    </row>
    <row r="827" spans="1:8" x14ac:dyDescent="0.2">
      <c r="A827" t="s">
        <v>573</v>
      </c>
      <c r="B827">
        <f>_xlfn.NUMBERVALUE(LEFT(A827,2))</f>
        <v>32</v>
      </c>
      <c r="C827">
        <v>59</v>
      </c>
      <c r="D827" s="22">
        <v>59</v>
      </c>
      <c r="E827" t="str">
        <f>IF(AND(D827&gt;=18,D827&lt;=25),"18-25",IF(AND(D827&gt;=26,D827&lt;=50),"26-50",IF(AND(D827&gt;=51,D827&lt;=75),"51-75",IF(D827&gt;=76,"76- +","missing bucket"))))</f>
        <v>51-75</v>
      </c>
      <c r="F827" t="s">
        <v>17</v>
      </c>
      <c r="G827" t="s">
        <v>25</v>
      </c>
      <c r="H827" t="s">
        <v>14</v>
      </c>
    </row>
    <row r="828" spans="1:8" x14ac:dyDescent="0.2">
      <c r="A828" t="s">
        <v>574</v>
      </c>
      <c r="B828">
        <f>_xlfn.NUMBERVALUE(LEFT(A828,2))</f>
        <v>32</v>
      </c>
      <c r="C828">
        <v>59</v>
      </c>
      <c r="D828" s="22">
        <v>59</v>
      </c>
      <c r="E828" t="str">
        <f>IF(AND(D828&gt;=18,D828&lt;=25),"18-25",IF(AND(D828&gt;=26,D828&lt;=50),"26-50",IF(AND(D828&gt;=51,D828&lt;=75),"51-75",IF(D828&gt;=76,"76- +","missing bucket"))))</f>
        <v>51-75</v>
      </c>
      <c r="F828" t="s">
        <v>17</v>
      </c>
      <c r="G828" t="s">
        <v>25</v>
      </c>
      <c r="H828" t="s">
        <v>13</v>
      </c>
    </row>
    <row r="829" spans="1:8" x14ac:dyDescent="0.2">
      <c r="A829" t="s">
        <v>575</v>
      </c>
      <c r="B829">
        <f>_xlfn.NUMBERVALUE(LEFT(A829,2))</f>
        <v>32</v>
      </c>
      <c r="C829">
        <v>59</v>
      </c>
      <c r="D829" s="22">
        <v>59</v>
      </c>
      <c r="E829" t="str">
        <f>IF(AND(D829&gt;=18,D829&lt;=25),"18-25",IF(AND(D829&gt;=26,D829&lt;=50),"26-50",IF(AND(D829&gt;=51,D829&lt;=75),"51-75",IF(D829&gt;=76,"76- +","missing bucket"))))</f>
        <v>51-75</v>
      </c>
      <c r="F829" t="s">
        <v>17</v>
      </c>
      <c r="G829" t="s">
        <v>25</v>
      </c>
      <c r="H829" t="s">
        <v>14</v>
      </c>
    </row>
    <row r="830" spans="1:8" x14ac:dyDescent="0.2">
      <c r="A830" t="s">
        <v>913</v>
      </c>
      <c r="B830">
        <f>_xlfn.NUMBERVALUE(LEFT(A830,2))</f>
        <v>41</v>
      </c>
      <c r="C830">
        <v>59</v>
      </c>
      <c r="D830" s="22">
        <v>59</v>
      </c>
      <c r="E830" t="str">
        <f>IF(AND(D830&gt;=18,D830&lt;=25),"18-25",IF(AND(D830&gt;=26,D830&lt;=50),"26-50",IF(AND(D830&gt;=51,D830&lt;=75),"51-75",IF(D830&gt;=76,"76- +","missing bucket"))))</f>
        <v>51-75</v>
      </c>
      <c r="F830" t="s">
        <v>17</v>
      </c>
      <c r="G830" t="s">
        <v>25</v>
      </c>
      <c r="H830" t="s">
        <v>13</v>
      </c>
    </row>
    <row r="831" spans="1:8" x14ac:dyDescent="0.2">
      <c r="A831" t="s">
        <v>576</v>
      </c>
      <c r="B831">
        <f>_xlfn.NUMBERVALUE(LEFT(A831,2))</f>
        <v>32</v>
      </c>
      <c r="C831">
        <v>60</v>
      </c>
      <c r="D831" s="22">
        <v>60</v>
      </c>
      <c r="E831" t="str">
        <f>IF(AND(D831&gt;=18,D831&lt;=25),"18-25",IF(AND(D831&gt;=26,D831&lt;=50),"26-50",IF(AND(D831&gt;=51,D831&lt;=75),"51-75",IF(D831&gt;=76,"76- +","missing bucket"))))</f>
        <v>51-75</v>
      </c>
      <c r="F831" t="s">
        <v>17</v>
      </c>
      <c r="G831" t="s">
        <v>25</v>
      </c>
      <c r="H831" t="s">
        <v>13</v>
      </c>
    </row>
    <row r="832" spans="1:8" x14ac:dyDescent="0.2">
      <c r="A832" t="s">
        <v>577</v>
      </c>
      <c r="B832">
        <f>_xlfn.NUMBERVALUE(LEFT(A832,2))</f>
        <v>32</v>
      </c>
      <c r="C832">
        <v>60</v>
      </c>
      <c r="D832" s="22">
        <v>60</v>
      </c>
      <c r="E832" t="str">
        <f>IF(AND(D832&gt;=18,D832&lt;=25),"18-25",IF(AND(D832&gt;=26,D832&lt;=50),"26-50",IF(AND(D832&gt;=51,D832&lt;=75),"51-75",IF(D832&gt;=76,"76- +","missing bucket"))))</f>
        <v>51-75</v>
      </c>
      <c r="F832" t="s">
        <v>17</v>
      </c>
      <c r="G832" t="s">
        <v>25</v>
      </c>
      <c r="H832" t="s">
        <v>13</v>
      </c>
    </row>
    <row r="833" spans="1:8" x14ac:dyDescent="0.2">
      <c r="A833" t="s">
        <v>578</v>
      </c>
      <c r="B833">
        <f>_xlfn.NUMBERVALUE(LEFT(A833,2))</f>
        <v>32</v>
      </c>
      <c r="C833">
        <v>60</v>
      </c>
      <c r="D833" s="22">
        <v>60</v>
      </c>
      <c r="E833" t="str">
        <f>IF(AND(D833&gt;=18,D833&lt;=25),"18-25",IF(AND(D833&gt;=26,D833&lt;=50),"26-50",IF(AND(D833&gt;=51,D833&lt;=75),"51-75",IF(D833&gt;=76,"76- +","missing bucket"))))</f>
        <v>51-75</v>
      </c>
      <c r="F833" t="s">
        <v>17</v>
      </c>
      <c r="G833" t="s">
        <v>25</v>
      </c>
      <c r="H833" t="s">
        <v>14</v>
      </c>
    </row>
    <row r="834" spans="1:8" x14ac:dyDescent="0.2">
      <c r="A834" t="s">
        <v>914</v>
      </c>
      <c r="B834">
        <f>_xlfn.NUMBERVALUE(LEFT(A834,2))</f>
        <v>41</v>
      </c>
      <c r="C834">
        <v>60</v>
      </c>
      <c r="D834" s="22">
        <v>60</v>
      </c>
      <c r="E834" t="str">
        <f>IF(AND(D834&gt;=18,D834&lt;=25),"18-25",IF(AND(D834&gt;=26,D834&lt;=50),"26-50",IF(AND(D834&gt;=51,D834&lt;=75),"51-75",IF(D834&gt;=76,"76- +","missing bucket"))))</f>
        <v>51-75</v>
      </c>
      <c r="F834" t="s">
        <v>17</v>
      </c>
      <c r="G834" t="s">
        <v>25</v>
      </c>
      <c r="H834" t="s">
        <v>14</v>
      </c>
    </row>
    <row r="835" spans="1:8" x14ac:dyDescent="0.2">
      <c r="A835" t="s">
        <v>915</v>
      </c>
      <c r="B835">
        <f>_xlfn.NUMBERVALUE(LEFT(A835,2))</f>
        <v>41</v>
      </c>
      <c r="C835">
        <v>60</v>
      </c>
      <c r="D835" s="22">
        <v>60</v>
      </c>
      <c r="E835" t="str">
        <f>IF(AND(D835&gt;=18,D835&lt;=25),"18-25",IF(AND(D835&gt;=26,D835&lt;=50),"26-50",IF(AND(D835&gt;=51,D835&lt;=75),"51-75",IF(D835&gt;=76,"76- +","missing bucket"))))</f>
        <v>51-75</v>
      </c>
      <c r="F835" t="s">
        <v>18</v>
      </c>
      <c r="G835" t="s">
        <v>25</v>
      </c>
      <c r="H835" t="s">
        <v>13</v>
      </c>
    </row>
    <row r="836" spans="1:8" x14ac:dyDescent="0.2">
      <c r="A836" t="s">
        <v>916</v>
      </c>
      <c r="B836">
        <f>_xlfn.NUMBERVALUE(LEFT(A836,2))</f>
        <v>41</v>
      </c>
      <c r="C836">
        <v>60</v>
      </c>
      <c r="D836" s="22">
        <v>60</v>
      </c>
      <c r="E836" t="str">
        <f>IF(AND(D836&gt;=18,D836&lt;=25),"18-25",IF(AND(D836&gt;=26,D836&lt;=50),"26-50",IF(AND(D836&gt;=51,D836&lt;=75),"51-75",IF(D836&gt;=76,"76- +","missing bucket"))))</f>
        <v>51-75</v>
      </c>
      <c r="F836" t="s">
        <v>18</v>
      </c>
      <c r="G836" t="s">
        <v>25</v>
      </c>
      <c r="H836" t="s">
        <v>14</v>
      </c>
    </row>
    <row r="837" spans="1:8" x14ac:dyDescent="0.2">
      <c r="A837" t="s">
        <v>213</v>
      </c>
      <c r="B837">
        <f>_xlfn.NUMBERVALUE(LEFT(A837,2))</f>
        <v>14</v>
      </c>
      <c r="C837">
        <v>60.172600000000003</v>
      </c>
      <c r="D837" s="22">
        <v>60</v>
      </c>
      <c r="E837" t="str">
        <f>IF(AND(D837&gt;=18,D837&lt;=25),"18-25",IF(AND(D837&gt;=26,D837&lt;=50),"26-50",IF(AND(D837&gt;=51,D837&lt;=75),"51-75",IF(D837&gt;=76,"76- +","missing bucket"))))</f>
        <v>51-75</v>
      </c>
      <c r="F837" t="s">
        <v>23</v>
      </c>
      <c r="G837" t="s">
        <v>23</v>
      </c>
      <c r="H837" t="s">
        <v>14</v>
      </c>
    </row>
    <row r="838" spans="1:8" x14ac:dyDescent="0.2">
      <c r="A838" t="s">
        <v>276</v>
      </c>
      <c r="B838">
        <f>_xlfn.NUMBERVALUE(LEFT(A838,2))</f>
        <v>27</v>
      </c>
      <c r="C838">
        <v>61</v>
      </c>
      <c r="D838" s="22">
        <v>61</v>
      </c>
      <c r="E838" t="str">
        <f>IF(AND(D838&gt;=18,D838&lt;=25),"18-25",IF(AND(D838&gt;=26,D838&lt;=50),"26-50",IF(AND(D838&gt;=51,D838&lt;=75),"51-75",IF(D838&gt;=76,"76- +","missing bucket"))))</f>
        <v>51-75</v>
      </c>
      <c r="F838" t="s">
        <v>18</v>
      </c>
      <c r="G838" t="s">
        <v>25</v>
      </c>
      <c r="H838" t="s">
        <v>13</v>
      </c>
    </row>
    <row r="839" spans="1:8" x14ac:dyDescent="0.2">
      <c r="A839" t="s">
        <v>579</v>
      </c>
      <c r="B839">
        <f>_xlfn.NUMBERVALUE(LEFT(A839,2))</f>
        <v>32</v>
      </c>
      <c r="C839">
        <v>61</v>
      </c>
      <c r="D839" s="22">
        <v>61</v>
      </c>
      <c r="E839" t="str">
        <f>IF(AND(D839&gt;=18,D839&lt;=25),"18-25",IF(AND(D839&gt;=26,D839&lt;=50),"26-50",IF(AND(D839&gt;=51,D839&lt;=75),"51-75",IF(D839&gt;=76,"76- +","missing bucket"))))</f>
        <v>51-75</v>
      </c>
      <c r="F839" t="s">
        <v>17</v>
      </c>
      <c r="G839" t="s">
        <v>7</v>
      </c>
      <c r="H839" t="s">
        <v>13</v>
      </c>
    </row>
    <row r="840" spans="1:8" x14ac:dyDescent="0.2">
      <c r="A840" t="s">
        <v>580</v>
      </c>
      <c r="B840">
        <f>_xlfn.NUMBERVALUE(LEFT(A840,2))</f>
        <v>32</v>
      </c>
      <c r="C840">
        <v>61</v>
      </c>
      <c r="D840" s="22">
        <v>61</v>
      </c>
      <c r="E840" t="str">
        <f>IF(AND(D840&gt;=18,D840&lt;=25),"18-25",IF(AND(D840&gt;=26,D840&lt;=50),"26-50",IF(AND(D840&gt;=51,D840&lt;=75),"51-75",IF(D840&gt;=76,"76- +","missing bucket"))))</f>
        <v>51-75</v>
      </c>
      <c r="F840" t="s">
        <v>17</v>
      </c>
      <c r="G840" t="s">
        <v>25</v>
      </c>
      <c r="H840" t="s">
        <v>14</v>
      </c>
    </row>
    <row r="841" spans="1:8" x14ac:dyDescent="0.2">
      <c r="A841" t="s">
        <v>581</v>
      </c>
      <c r="B841">
        <f>_xlfn.NUMBERVALUE(LEFT(A841,2))</f>
        <v>32</v>
      </c>
      <c r="C841">
        <v>61</v>
      </c>
      <c r="D841" s="22">
        <v>61</v>
      </c>
      <c r="E841" t="str">
        <f>IF(AND(D841&gt;=18,D841&lt;=25),"18-25",IF(AND(D841&gt;=26,D841&lt;=50),"26-50",IF(AND(D841&gt;=51,D841&lt;=75),"51-75",IF(D841&gt;=76,"76- +","missing bucket"))))</f>
        <v>51-75</v>
      </c>
      <c r="F841" t="s">
        <v>17</v>
      </c>
      <c r="G841" t="s">
        <v>25</v>
      </c>
      <c r="H841" t="s">
        <v>14</v>
      </c>
    </row>
    <row r="842" spans="1:8" x14ac:dyDescent="0.2">
      <c r="A842" t="s">
        <v>917</v>
      </c>
      <c r="B842">
        <f>_xlfn.NUMBERVALUE(LEFT(A842,2))</f>
        <v>41</v>
      </c>
      <c r="C842">
        <v>61</v>
      </c>
      <c r="D842" s="22">
        <v>61</v>
      </c>
      <c r="E842" t="str">
        <f>IF(AND(D842&gt;=18,D842&lt;=25),"18-25",IF(AND(D842&gt;=26,D842&lt;=50),"26-50",IF(AND(D842&gt;=51,D842&lt;=75),"51-75",IF(D842&gt;=76,"76- +","missing bucket"))))</f>
        <v>51-75</v>
      </c>
      <c r="F842" t="s">
        <v>17</v>
      </c>
      <c r="G842" t="s">
        <v>25</v>
      </c>
      <c r="H842" t="s">
        <v>14</v>
      </c>
    </row>
    <row r="843" spans="1:8" x14ac:dyDescent="0.2">
      <c r="A843" t="s">
        <v>277</v>
      </c>
      <c r="B843">
        <f>_xlfn.NUMBERVALUE(LEFT(A843,2))</f>
        <v>27</v>
      </c>
      <c r="C843">
        <v>62</v>
      </c>
      <c r="D843" s="22">
        <v>62</v>
      </c>
      <c r="E843" t="str">
        <f>IF(AND(D843&gt;=18,D843&lt;=25),"18-25",IF(AND(D843&gt;=26,D843&lt;=50),"26-50",IF(AND(D843&gt;=51,D843&lt;=75),"51-75",IF(D843&gt;=76,"76- +","missing bucket"))))</f>
        <v>51-75</v>
      </c>
      <c r="F843" t="s">
        <v>17</v>
      </c>
      <c r="G843" t="s">
        <v>25</v>
      </c>
      <c r="H843" t="s">
        <v>13</v>
      </c>
    </row>
    <row r="844" spans="1:8" x14ac:dyDescent="0.2">
      <c r="A844" t="s">
        <v>278</v>
      </c>
      <c r="B844">
        <f>_xlfn.NUMBERVALUE(LEFT(A844,2))</f>
        <v>27</v>
      </c>
      <c r="C844">
        <v>62</v>
      </c>
      <c r="D844" s="22">
        <v>62</v>
      </c>
      <c r="E844" t="str">
        <f>IF(AND(D844&gt;=18,D844&lt;=25),"18-25",IF(AND(D844&gt;=26,D844&lt;=50),"26-50",IF(AND(D844&gt;=51,D844&lt;=75),"51-75",IF(D844&gt;=76,"76- +","missing bucket"))))</f>
        <v>51-75</v>
      </c>
      <c r="F844" t="s">
        <v>17</v>
      </c>
      <c r="G844" t="s">
        <v>25</v>
      </c>
      <c r="H844" t="s">
        <v>13</v>
      </c>
    </row>
    <row r="845" spans="1:8" x14ac:dyDescent="0.2">
      <c r="A845" t="s">
        <v>279</v>
      </c>
      <c r="B845">
        <f>_xlfn.NUMBERVALUE(LEFT(A845,2))</f>
        <v>27</v>
      </c>
      <c r="C845">
        <v>62</v>
      </c>
      <c r="D845" s="22">
        <v>62</v>
      </c>
      <c r="E845" t="str">
        <f>IF(AND(D845&gt;=18,D845&lt;=25),"18-25",IF(AND(D845&gt;=26,D845&lt;=50),"26-50",IF(AND(D845&gt;=51,D845&lt;=75),"51-75",IF(D845&gt;=76,"76- +","missing bucket"))))</f>
        <v>51-75</v>
      </c>
      <c r="F845" t="s">
        <v>17</v>
      </c>
      <c r="G845" t="s">
        <v>7</v>
      </c>
      <c r="H845" t="s">
        <v>14</v>
      </c>
    </row>
    <row r="846" spans="1:8" x14ac:dyDescent="0.2">
      <c r="A846" t="s">
        <v>582</v>
      </c>
      <c r="B846">
        <f>_xlfn.NUMBERVALUE(LEFT(A846,2))</f>
        <v>32</v>
      </c>
      <c r="C846">
        <v>62</v>
      </c>
      <c r="D846" s="22">
        <v>62</v>
      </c>
      <c r="E846" t="str">
        <f>IF(AND(D846&gt;=18,D846&lt;=25),"18-25",IF(AND(D846&gt;=26,D846&lt;=50),"26-50",IF(AND(D846&gt;=51,D846&lt;=75),"51-75",IF(D846&gt;=76,"76- +","missing bucket"))))</f>
        <v>51-75</v>
      </c>
      <c r="F846" t="s">
        <v>17</v>
      </c>
      <c r="G846" t="s">
        <v>25</v>
      </c>
      <c r="H846" t="s">
        <v>13</v>
      </c>
    </row>
    <row r="847" spans="1:8" x14ac:dyDescent="0.2">
      <c r="A847" t="s">
        <v>918</v>
      </c>
      <c r="B847">
        <f>_xlfn.NUMBERVALUE(LEFT(A847,2))</f>
        <v>41</v>
      </c>
      <c r="C847">
        <v>62</v>
      </c>
      <c r="D847" s="22">
        <v>62</v>
      </c>
      <c r="E847" t="str">
        <f>IF(AND(D847&gt;=18,D847&lt;=25),"18-25",IF(AND(D847&gt;=26,D847&lt;=50),"26-50",IF(AND(D847&gt;=51,D847&lt;=75),"51-75",IF(D847&gt;=76,"76- +","missing bucket"))))</f>
        <v>51-75</v>
      </c>
      <c r="F847" t="s">
        <v>17</v>
      </c>
      <c r="G847" t="s">
        <v>25</v>
      </c>
      <c r="H847" t="s">
        <v>14</v>
      </c>
    </row>
    <row r="848" spans="1:8" x14ac:dyDescent="0.2">
      <c r="A848" t="s">
        <v>214</v>
      </c>
      <c r="B848">
        <f>_xlfn.NUMBERVALUE(LEFT(A848,2))</f>
        <v>14</v>
      </c>
      <c r="C848">
        <v>62.1233</v>
      </c>
      <c r="D848" s="22">
        <v>62</v>
      </c>
      <c r="E848" t="str">
        <f>IF(AND(D848&gt;=18,D848&lt;=25),"18-25",IF(AND(D848&gt;=26,D848&lt;=50),"26-50",IF(AND(D848&gt;=51,D848&lt;=75),"51-75",IF(D848&gt;=76,"76- +","missing bucket"))))</f>
        <v>51-75</v>
      </c>
      <c r="F848" t="s">
        <v>17</v>
      </c>
      <c r="G848" t="s">
        <v>25</v>
      </c>
      <c r="H848" t="s">
        <v>13</v>
      </c>
    </row>
    <row r="849" spans="1:8" x14ac:dyDescent="0.2">
      <c r="A849" t="s">
        <v>215</v>
      </c>
      <c r="B849">
        <f>_xlfn.NUMBERVALUE(LEFT(A849,2))</f>
        <v>14</v>
      </c>
      <c r="C849">
        <v>62.613700000000001</v>
      </c>
      <c r="D849" s="22">
        <v>63</v>
      </c>
      <c r="E849" t="str">
        <f>IF(AND(D849&gt;=18,D849&lt;=25),"18-25",IF(AND(D849&gt;=26,D849&lt;=50),"26-50",IF(AND(D849&gt;=51,D849&lt;=75),"51-75",IF(D849&gt;=76,"76- +","missing bucket"))))</f>
        <v>51-75</v>
      </c>
      <c r="F849" t="s">
        <v>17</v>
      </c>
      <c r="G849" t="s">
        <v>25</v>
      </c>
      <c r="H849" t="s">
        <v>13</v>
      </c>
    </row>
    <row r="850" spans="1:8" x14ac:dyDescent="0.2">
      <c r="A850" t="s">
        <v>280</v>
      </c>
      <c r="B850">
        <f>_xlfn.NUMBERVALUE(LEFT(A850,2))</f>
        <v>27</v>
      </c>
      <c r="C850">
        <v>63</v>
      </c>
      <c r="D850" s="22">
        <v>63</v>
      </c>
      <c r="E850" t="str">
        <f>IF(AND(D850&gt;=18,D850&lt;=25),"18-25",IF(AND(D850&gt;=26,D850&lt;=50),"26-50",IF(AND(D850&gt;=51,D850&lt;=75),"51-75",IF(D850&gt;=76,"76- +","missing bucket"))))</f>
        <v>51-75</v>
      </c>
      <c r="F850" t="s">
        <v>17</v>
      </c>
      <c r="G850" t="s">
        <v>25</v>
      </c>
      <c r="H850" t="s">
        <v>14</v>
      </c>
    </row>
    <row r="851" spans="1:8" x14ac:dyDescent="0.2">
      <c r="A851" t="s">
        <v>583</v>
      </c>
      <c r="B851">
        <f>_xlfn.NUMBERVALUE(LEFT(A851,2))</f>
        <v>32</v>
      </c>
      <c r="C851">
        <v>63</v>
      </c>
      <c r="D851" s="22">
        <v>63</v>
      </c>
      <c r="E851" t="str">
        <f>IF(AND(D851&gt;=18,D851&lt;=25),"18-25",IF(AND(D851&gt;=26,D851&lt;=50),"26-50",IF(AND(D851&gt;=51,D851&lt;=75),"51-75",IF(D851&gt;=76,"76- +","missing bucket"))))</f>
        <v>51-75</v>
      </c>
      <c r="F851" t="s">
        <v>17</v>
      </c>
      <c r="G851" t="s">
        <v>7</v>
      </c>
      <c r="H851" t="s">
        <v>14</v>
      </c>
    </row>
    <row r="852" spans="1:8" x14ac:dyDescent="0.2">
      <c r="A852" t="s">
        <v>584</v>
      </c>
      <c r="B852">
        <f>_xlfn.NUMBERVALUE(LEFT(A852,2))</f>
        <v>32</v>
      </c>
      <c r="C852">
        <v>63</v>
      </c>
      <c r="D852" s="22">
        <v>63</v>
      </c>
      <c r="E852" t="str">
        <f>IF(AND(D852&gt;=18,D852&lt;=25),"18-25",IF(AND(D852&gt;=26,D852&lt;=50),"26-50",IF(AND(D852&gt;=51,D852&lt;=75),"51-75",IF(D852&gt;=76,"76- +","missing bucket"))))</f>
        <v>51-75</v>
      </c>
      <c r="F852" t="s">
        <v>17</v>
      </c>
      <c r="G852" t="s">
        <v>25</v>
      </c>
      <c r="H852" t="s">
        <v>13</v>
      </c>
    </row>
    <row r="853" spans="1:8" x14ac:dyDescent="0.2">
      <c r="A853" t="s">
        <v>919</v>
      </c>
      <c r="B853">
        <f>_xlfn.NUMBERVALUE(LEFT(A853,2))</f>
        <v>41</v>
      </c>
      <c r="C853">
        <v>63</v>
      </c>
      <c r="D853" s="22">
        <v>63</v>
      </c>
      <c r="E853" t="str">
        <f>IF(AND(D853&gt;=18,D853&lt;=25),"18-25",IF(AND(D853&gt;=26,D853&lt;=50),"26-50",IF(AND(D853&gt;=51,D853&lt;=75),"51-75",IF(D853&gt;=76,"76- +","missing bucket"))))</f>
        <v>51-75</v>
      </c>
      <c r="F853" t="s">
        <v>17</v>
      </c>
      <c r="G853" t="s">
        <v>25</v>
      </c>
      <c r="H853" t="s">
        <v>13</v>
      </c>
    </row>
    <row r="854" spans="1:8" x14ac:dyDescent="0.2">
      <c r="A854" t="s">
        <v>920</v>
      </c>
      <c r="B854">
        <f>_xlfn.NUMBERVALUE(LEFT(A854,2))</f>
        <v>41</v>
      </c>
      <c r="C854">
        <v>63</v>
      </c>
      <c r="D854" s="22">
        <v>63</v>
      </c>
      <c r="E854" t="str">
        <f>IF(AND(D854&gt;=18,D854&lt;=25),"18-25",IF(AND(D854&gt;=26,D854&lt;=50),"26-50",IF(AND(D854&gt;=51,D854&lt;=75),"51-75",IF(D854&gt;=76,"76- +","missing bucket"))))</f>
        <v>51-75</v>
      </c>
      <c r="F854" t="s">
        <v>18</v>
      </c>
      <c r="G854" t="s">
        <v>25</v>
      </c>
      <c r="H854" t="s">
        <v>13</v>
      </c>
    </row>
    <row r="855" spans="1:8" x14ac:dyDescent="0.2">
      <c r="A855" t="s">
        <v>216</v>
      </c>
      <c r="B855">
        <f>_xlfn.NUMBERVALUE(LEFT(A855,2))</f>
        <v>14</v>
      </c>
      <c r="C855">
        <v>63.9315</v>
      </c>
      <c r="D855" s="22">
        <v>64</v>
      </c>
      <c r="E855" t="str">
        <f>IF(AND(D855&gt;=18,D855&lt;=25),"18-25",IF(AND(D855&gt;=26,D855&lt;=50),"26-50",IF(AND(D855&gt;=51,D855&lt;=75),"51-75",IF(D855&gt;=76,"76- +","missing bucket"))))</f>
        <v>51-75</v>
      </c>
      <c r="F855" t="s">
        <v>18</v>
      </c>
      <c r="G855" t="s">
        <v>25</v>
      </c>
      <c r="H855" t="s">
        <v>14</v>
      </c>
    </row>
    <row r="856" spans="1:8" x14ac:dyDescent="0.2">
      <c r="A856" t="s">
        <v>217</v>
      </c>
      <c r="B856">
        <f>_xlfn.NUMBERVALUE(LEFT(A856,2))</f>
        <v>14</v>
      </c>
      <c r="C856">
        <v>64</v>
      </c>
      <c r="D856" s="22">
        <v>64</v>
      </c>
      <c r="E856" t="str">
        <f>IF(AND(D856&gt;=18,D856&lt;=25),"18-25",IF(AND(D856&gt;=26,D856&lt;=50),"26-50",IF(AND(D856&gt;=51,D856&lt;=75),"51-75",IF(D856&gt;=76,"76- +","missing bucket"))))</f>
        <v>51-75</v>
      </c>
      <c r="F856" t="s">
        <v>17</v>
      </c>
      <c r="G856" t="s">
        <v>25</v>
      </c>
      <c r="H856" t="s">
        <v>14</v>
      </c>
    </row>
    <row r="857" spans="1:8" x14ac:dyDescent="0.2">
      <c r="A857" t="s">
        <v>281</v>
      </c>
      <c r="B857">
        <f>_xlfn.NUMBERVALUE(LEFT(A857,2))</f>
        <v>27</v>
      </c>
      <c r="C857">
        <v>64</v>
      </c>
      <c r="D857" s="22">
        <v>64</v>
      </c>
      <c r="E857" t="str">
        <f>IF(AND(D857&gt;=18,D857&lt;=25),"18-25",IF(AND(D857&gt;=26,D857&lt;=50),"26-50",IF(AND(D857&gt;=51,D857&lt;=75),"51-75",IF(D857&gt;=76,"76- +","missing bucket"))))</f>
        <v>51-75</v>
      </c>
      <c r="F857" t="s">
        <v>17</v>
      </c>
      <c r="G857" t="s">
        <v>25</v>
      </c>
      <c r="H857" t="s">
        <v>14</v>
      </c>
    </row>
    <row r="858" spans="1:8" x14ac:dyDescent="0.2">
      <c r="A858" t="s">
        <v>282</v>
      </c>
      <c r="B858">
        <f>_xlfn.NUMBERVALUE(LEFT(A858,2))</f>
        <v>27</v>
      </c>
      <c r="C858">
        <v>64</v>
      </c>
      <c r="D858" s="22">
        <v>64</v>
      </c>
      <c r="E858" t="str">
        <f>IF(AND(D858&gt;=18,D858&lt;=25),"18-25",IF(AND(D858&gt;=26,D858&lt;=50),"26-50",IF(AND(D858&gt;=51,D858&lt;=75),"51-75",IF(D858&gt;=76,"76- +","missing bucket"))))</f>
        <v>51-75</v>
      </c>
      <c r="F858" t="s">
        <v>17</v>
      </c>
      <c r="G858" t="s">
        <v>7</v>
      </c>
      <c r="H858" t="s">
        <v>13</v>
      </c>
    </row>
    <row r="859" spans="1:8" x14ac:dyDescent="0.2">
      <c r="A859" t="s">
        <v>283</v>
      </c>
      <c r="B859">
        <f>_xlfn.NUMBERVALUE(LEFT(A859,2))</f>
        <v>27</v>
      </c>
      <c r="C859">
        <v>64</v>
      </c>
      <c r="D859" s="22">
        <v>64</v>
      </c>
      <c r="E859" t="str">
        <f>IF(AND(D859&gt;=18,D859&lt;=25),"18-25",IF(AND(D859&gt;=26,D859&lt;=50),"26-50",IF(AND(D859&gt;=51,D859&lt;=75),"51-75",IF(D859&gt;=76,"76- +","missing bucket"))))</f>
        <v>51-75</v>
      </c>
      <c r="F859" t="s">
        <v>17</v>
      </c>
      <c r="G859" t="s">
        <v>25</v>
      </c>
      <c r="H859" t="s">
        <v>14</v>
      </c>
    </row>
    <row r="860" spans="1:8" x14ac:dyDescent="0.2">
      <c r="A860" t="s">
        <v>585</v>
      </c>
      <c r="B860">
        <f>_xlfn.NUMBERVALUE(LEFT(A860,2))</f>
        <v>32</v>
      </c>
      <c r="C860">
        <v>64</v>
      </c>
      <c r="D860" s="22">
        <v>64</v>
      </c>
      <c r="E860" t="str">
        <f>IF(AND(D860&gt;=18,D860&lt;=25),"18-25",IF(AND(D860&gt;=26,D860&lt;=50),"26-50",IF(AND(D860&gt;=51,D860&lt;=75),"51-75",IF(D860&gt;=76,"76- +","missing bucket"))))</f>
        <v>51-75</v>
      </c>
      <c r="F860" t="s">
        <v>17</v>
      </c>
      <c r="G860" t="s">
        <v>25</v>
      </c>
      <c r="H860" t="s">
        <v>14</v>
      </c>
    </row>
    <row r="861" spans="1:8" x14ac:dyDescent="0.2">
      <c r="A861" t="s">
        <v>586</v>
      </c>
      <c r="B861">
        <f>_xlfn.NUMBERVALUE(LEFT(A861,2))</f>
        <v>32</v>
      </c>
      <c r="C861">
        <v>64</v>
      </c>
      <c r="D861" s="22">
        <v>64</v>
      </c>
      <c r="E861" t="str">
        <f>IF(AND(D861&gt;=18,D861&lt;=25),"18-25",IF(AND(D861&gt;=26,D861&lt;=50),"26-50",IF(AND(D861&gt;=51,D861&lt;=75),"51-75",IF(D861&gt;=76,"76- +","missing bucket"))))</f>
        <v>51-75</v>
      </c>
      <c r="F861" t="s">
        <v>17</v>
      </c>
      <c r="G861" t="s">
        <v>25</v>
      </c>
      <c r="H861" t="s">
        <v>14</v>
      </c>
    </row>
    <row r="862" spans="1:8" x14ac:dyDescent="0.2">
      <c r="A862" t="s">
        <v>587</v>
      </c>
      <c r="B862">
        <f>_xlfn.NUMBERVALUE(LEFT(A862,2))</f>
        <v>32</v>
      </c>
      <c r="C862">
        <v>64</v>
      </c>
      <c r="D862" s="22">
        <v>64</v>
      </c>
      <c r="E862" t="str">
        <f>IF(AND(D862&gt;=18,D862&lt;=25),"18-25",IF(AND(D862&gt;=26,D862&lt;=50),"26-50",IF(AND(D862&gt;=51,D862&lt;=75),"51-75",IF(D862&gt;=76,"76- +","missing bucket"))))</f>
        <v>51-75</v>
      </c>
      <c r="F862" t="s">
        <v>17</v>
      </c>
      <c r="G862" t="s">
        <v>25</v>
      </c>
      <c r="H862" t="s">
        <v>13</v>
      </c>
    </row>
    <row r="863" spans="1:8" x14ac:dyDescent="0.2">
      <c r="A863" t="s">
        <v>588</v>
      </c>
      <c r="B863">
        <f>_xlfn.NUMBERVALUE(LEFT(A863,2))</f>
        <v>32</v>
      </c>
      <c r="C863">
        <v>64</v>
      </c>
      <c r="D863" s="22">
        <v>64</v>
      </c>
      <c r="E863" t="str">
        <f>IF(AND(D863&gt;=18,D863&lt;=25),"18-25",IF(AND(D863&gt;=26,D863&lt;=50),"26-50",IF(AND(D863&gt;=51,D863&lt;=75),"51-75",IF(D863&gt;=76,"76- +","missing bucket"))))</f>
        <v>51-75</v>
      </c>
      <c r="F863" t="s">
        <v>17</v>
      </c>
      <c r="G863" t="s">
        <v>25</v>
      </c>
      <c r="H863" t="s">
        <v>14</v>
      </c>
    </row>
    <row r="864" spans="1:8" x14ac:dyDescent="0.2">
      <c r="A864" t="s">
        <v>921</v>
      </c>
      <c r="B864">
        <f>_xlfn.NUMBERVALUE(LEFT(A864,2))</f>
        <v>41</v>
      </c>
      <c r="C864">
        <v>64</v>
      </c>
      <c r="D864" s="22">
        <v>64</v>
      </c>
      <c r="E864" t="str">
        <f>IF(AND(D864&gt;=18,D864&lt;=25),"18-25",IF(AND(D864&gt;=26,D864&lt;=50),"26-50",IF(AND(D864&gt;=51,D864&lt;=75),"51-75",IF(D864&gt;=76,"76- +","missing bucket"))))</f>
        <v>51-75</v>
      </c>
      <c r="F864" t="s">
        <v>17</v>
      </c>
      <c r="G864" t="s">
        <v>25</v>
      </c>
      <c r="H864" t="s">
        <v>13</v>
      </c>
    </row>
    <row r="865" spans="1:8" x14ac:dyDescent="0.2">
      <c r="A865" t="s">
        <v>922</v>
      </c>
      <c r="B865">
        <f>_xlfn.NUMBERVALUE(LEFT(A865,2))</f>
        <v>41</v>
      </c>
      <c r="C865">
        <v>64</v>
      </c>
      <c r="D865" s="22">
        <v>64</v>
      </c>
      <c r="E865" t="str">
        <f>IF(AND(D865&gt;=18,D865&lt;=25),"18-25",IF(AND(D865&gt;=26,D865&lt;=50),"26-50",IF(AND(D865&gt;=51,D865&lt;=75),"51-75",IF(D865&gt;=76,"76- +","missing bucket"))))</f>
        <v>51-75</v>
      </c>
      <c r="F865" t="s">
        <v>17</v>
      </c>
      <c r="G865" t="s">
        <v>25</v>
      </c>
      <c r="H865" t="s">
        <v>13</v>
      </c>
    </row>
    <row r="866" spans="1:8" x14ac:dyDescent="0.2">
      <c r="A866" t="s">
        <v>923</v>
      </c>
      <c r="B866">
        <f>_xlfn.NUMBERVALUE(LEFT(A866,2))</f>
        <v>41</v>
      </c>
      <c r="C866">
        <v>64</v>
      </c>
      <c r="D866" s="22">
        <v>64</v>
      </c>
      <c r="E866" t="str">
        <f>IF(AND(D866&gt;=18,D866&lt;=25),"18-25",IF(AND(D866&gt;=26,D866&lt;=50),"26-50",IF(AND(D866&gt;=51,D866&lt;=75),"51-75",IF(D866&gt;=76,"76- +","missing bucket"))))</f>
        <v>51-75</v>
      </c>
      <c r="F866" t="s">
        <v>23</v>
      </c>
      <c r="G866" t="s">
        <v>26</v>
      </c>
      <c r="H866" t="s">
        <v>13</v>
      </c>
    </row>
    <row r="867" spans="1:8" x14ac:dyDescent="0.2">
      <c r="A867" t="s">
        <v>924</v>
      </c>
      <c r="B867">
        <f>_xlfn.NUMBERVALUE(LEFT(A867,2))</f>
        <v>41</v>
      </c>
      <c r="C867">
        <v>64</v>
      </c>
      <c r="D867" s="22">
        <v>64</v>
      </c>
      <c r="E867" t="str">
        <f>IF(AND(D867&gt;=18,D867&lt;=25),"18-25",IF(AND(D867&gt;=26,D867&lt;=50),"26-50",IF(AND(D867&gt;=51,D867&lt;=75),"51-75",IF(D867&gt;=76,"76- +","missing bucket"))))</f>
        <v>51-75</v>
      </c>
      <c r="F867" t="s">
        <v>17</v>
      </c>
      <c r="G867" t="s">
        <v>26</v>
      </c>
      <c r="H867" t="s">
        <v>13</v>
      </c>
    </row>
    <row r="868" spans="1:8" x14ac:dyDescent="0.2">
      <c r="A868" t="s">
        <v>925</v>
      </c>
      <c r="B868">
        <f>_xlfn.NUMBERVALUE(LEFT(A868,2))</f>
        <v>41</v>
      </c>
      <c r="C868">
        <v>64</v>
      </c>
      <c r="D868" s="22">
        <v>64</v>
      </c>
      <c r="E868" t="str">
        <f>IF(AND(D868&gt;=18,D868&lt;=25),"18-25",IF(AND(D868&gt;=26,D868&lt;=50),"26-50",IF(AND(D868&gt;=51,D868&lt;=75),"51-75",IF(D868&gt;=76,"76- +","missing bucket"))))</f>
        <v>51-75</v>
      </c>
      <c r="F868" t="s">
        <v>15</v>
      </c>
      <c r="G868" t="s">
        <v>25</v>
      </c>
      <c r="H868" t="s">
        <v>14</v>
      </c>
    </row>
    <row r="869" spans="1:8" x14ac:dyDescent="0.2">
      <c r="A869" t="s">
        <v>218</v>
      </c>
      <c r="B869">
        <f>_xlfn.NUMBERVALUE(LEFT(A869,2))</f>
        <v>14</v>
      </c>
      <c r="C869">
        <v>65</v>
      </c>
      <c r="D869" s="22">
        <v>65</v>
      </c>
      <c r="E869" t="str">
        <f>IF(AND(D869&gt;=18,D869&lt;=25),"18-25",IF(AND(D869&gt;=26,D869&lt;=50),"26-50",IF(AND(D869&gt;=51,D869&lt;=75),"51-75",IF(D869&gt;=76,"76- +","missing bucket"))))</f>
        <v>51-75</v>
      </c>
      <c r="F869" t="s">
        <v>15</v>
      </c>
      <c r="G869" t="s">
        <v>23</v>
      </c>
      <c r="H869" t="s">
        <v>14</v>
      </c>
    </row>
    <row r="870" spans="1:8" x14ac:dyDescent="0.2">
      <c r="A870" t="s">
        <v>284</v>
      </c>
      <c r="B870">
        <f>_xlfn.NUMBERVALUE(LEFT(A870,2))</f>
        <v>27</v>
      </c>
      <c r="C870">
        <v>65</v>
      </c>
      <c r="D870" s="22">
        <v>65</v>
      </c>
      <c r="E870" t="str">
        <f>IF(AND(D870&gt;=18,D870&lt;=25),"18-25",IF(AND(D870&gt;=26,D870&lt;=50),"26-50",IF(AND(D870&gt;=51,D870&lt;=75),"51-75",IF(D870&gt;=76,"76- +","missing bucket"))))</f>
        <v>51-75</v>
      </c>
      <c r="F870" t="s">
        <v>17</v>
      </c>
      <c r="G870" t="s">
        <v>7</v>
      </c>
      <c r="H870" t="s">
        <v>14</v>
      </c>
    </row>
    <row r="871" spans="1:8" x14ac:dyDescent="0.2">
      <c r="A871" t="s">
        <v>589</v>
      </c>
      <c r="B871">
        <f>_xlfn.NUMBERVALUE(LEFT(A871,2))</f>
        <v>32</v>
      </c>
      <c r="C871">
        <v>65</v>
      </c>
      <c r="D871" s="22">
        <v>65</v>
      </c>
      <c r="E871" t="str">
        <f>IF(AND(D871&gt;=18,D871&lt;=25),"18-25",IF(AND(D871&gt;=26,D871&lt;=50),"26-50",IF(AND(D871&gt;=51,D871&lt;=75),"51-75",IF(D871&gt;=76,"76- +","missing bucket"))))</f>
        <v>51-75</v>
      </c>
      <c r="F871" t="s">
        <v>17</v>
      </c>
      <c r="G871" t="s">
        <v>25</v>
      </c>
      <c r="H871" t="s">
        <v>13</v>
      </c>
    </row>
    <row r="872" spans="1:8" x14ac:dyDescent="0.2">
      <c r="A872" t="s">
        <v>926</v>
      </c>
      <c r="B872">
        <f>_xlfn.NUMBERVALUE(LEFT(A872,2))</f>
        <v>41</v>
      </c>
      <c r="C872">
        <v>65</v>
      </c>
      <c r="D872" s="22">
        <v>65</v>
      </c>
      <c r="E872" t="str">
        <f>IF(AND(D872&gt;=18,D872&lt;=25),"18-25",IF(AND(D872&gt;=26,D872&lt;=50),"26-50",IF(AND(D872&gt;=51,D872&lt;=75),"51-75",IF(D872&gt;=76,"76- +","missing bucket"))))</f>
        <v>51-75</v>
      </c>
      <c r="F872" t="s">
        <v>17</v>
      </c>
      <c r="G872" t="s">
        <v>25</v>
      </c>
      <c r="H872" t="s">
        <v>13</v>
      </c>
    </row>
    <row r="873" spans="1:8" x14ac:dyDescent="0.2">
      <c r="A873" t="s">
        <v>927</v>
      </c>
      <c r="B873">
        <f>_xlfn.NUMBERVALUE(LEFT(A873,2))</f>
        <v>41</v>
      </c>
      <c r="C873">
        <v>65</v>
      </c>
      <c r="D873" s="22">
        <v>65</v>
      </c>
      <c r="E873" t="str">
        <f>IF(AND(D873&gt;=18,D873&lt;=25),"18-25",IF(AND(D873&gt;=26,D873&lt;=50),"26-50",IF(AND(D873&gt;=51,D873&lt;=75),"51-75",IF(D873&gt;=76,"76- +","missing bucket"))))</f>
        <v>51-75</v>
      </c>
      <c r="F873" t="s">
        <v>17</v>
      </c>
      <c r="G873" t="s">
        <v>25</v>
      </c>
      <c r="H873" t="s">
        <v>13</v>
      </c>
    </row>
    <row r="874" spans="1:8" x14ac:dyDescent="0.2">
      <c r="A874" t="s">
        <v>285</v>
      </c>
      <c r="B874">
        <f>_xlfn.NUMBERVALUE(LEFT(A874,2))</f>
        <v>27</v>
      </c>
      <c r="C874">
        <v>66</v>
      </c>
      <c r="D874" s="22">
        <v>66</v>
      </c>
      <c r="E874" t="str">
        <f>IF(AND(D874&gt;=18,D874&lt;=25),"18-25",IF(AND(D874&gt;=26,D874&lt;=50),"26-50",IF(AND(D874&gt;=51,D874&lt;=75),"51-75",IF(D874&gt;=76,"76- +","missing bucket"))))</f>
        <v>51-75</v>
      </c>
      <c r="F874" t="s">
        <v>17</v>
      </c>
      <c r="G874" t="s">
        <v>25</v>
      </c>
      <c r="H874" t="s">
        <v>14</v>
      </c>
    </row>
    <row r="875" spans="1:8" x14ac:dyDescent="0.2">
      <c r="A875" t="s">
        <v>928</v>
      </c>
      <c r="B875">
        <f>_xlfn.NUMBERVALUE(LEFT(A875,2))</f>
        <v>41</v>
      </c>
      <c r="C875">
        <v>66</v>
      </c>
      <c r="D875" s="22">
        <v>66</v>
      </c>
      <c r="E875" t="str">
        <f>IF(AND(D875&gt;=18,D875&lt;=25),"18-25",IF(AND(D875&gt;=26,D875&lt;=50),"26-50",IF(AND(D875&gt;=51,D875&lt;=75),"51-75",IF(D875&gt;=76,"76- +","missing bucket"))))</f>
        <v>51-75</v>
      </c>
      <c r="F875" t="s">
        <v>17</v>
      </c>
      <c r="G875" t="s">
        <v>25</v>
      </c>
      <c r="H875" t="s">
        <v>14</v>
      </c>
    </row>
    <row r="876" spans="1:8" x14ac:dyDescent="0.2">
      <c r="A876" t="s">
        <v>929</v>
      </c>
      <c r="B876">
        <f>_xlfn.NUMBERVALUE(LEFT(A876,2))</f>
        <v>41</v>
      </c>
      <c r="C876">
        <v>66</v>
      </c>
      <c r="D876" s="22">
        <v>66</v>
      </c>
      <c r="E876" t="str">
        <f>IF(AND(D876&gt;=18,D876&lt;=25),"18-25",IF(AND(D876&gt;=26,D876&lt;=50),"26-50",IF(AND(D876&gt;=51,D876&lt;=75),"51-75",IF(D876&gt;=76,"76- +","missing bucket"))))</f>
        <v>51-75</v>
      </c>
      <c r="F876" t="s">
        <v>18</v>
      </c>
      <c r="G876" t="s">
        <v>25</v>
      </c>
      <c r="H876" t="s">
        <v>13</v>
      </c>
    </row>
    <row r="877" spans="1:8" x14ac:dyDescent="0.2">
      <c r="A877" t="s">
        <v>286</v>
      </c>
      <c r="B877">
        <f>_xlfn.NUMBERVALUE(LEFT(A877,2))</f>
        <v>27</v>
      </c>
      <c r="C877">
        <v>67</v>
      </c>
      <c r="D877" s="22">
        <v>67</v>
      </c>
      <c r="E877" t="str">
        <f>IF(AND(D877&gt;=18,D877&lt;=25),"18-25",IF(AND(D877&gt;=26,D877&lt;=50),"26-50",IF(AND(D877&gt;=51,D877&lt;=75),"51-75",IF(D877&gt;=76,"76- +","missing bucket"))))</f>
        <v>51-75</v>
      </c>
      <c r="F877" t="s">
        <v>17</v>
      </c>
      <c r="G877" t="s">
        <v>7</v>
      </c>
      <c r="H877" t="s">
        <v>14</v>
      </c>
    </row>
    <row r="878" spans="1:8" x14ac:dyDescent="0.2">
      <c r="A878" t="s">
        <v>287</v>
      </c>
      <c r="B878">
        <f>_xlfn.NUMBERVALUE(LEFT(A878,2))</f>
        <v>27</v>
      </c>
      <c r="C878">
        <v>67</v>
      </c>
      <c r="D878" s="22">
        <v>67</v>
      </c>
      <c r="E878" t="str">
        <f>IF(AND(D878&gt;=18,D878&lt;=25),"18-25",IF(AND(D878&gt;=26,D878&lt;=50),"26-50",IF(AND(D878&gt;=51,D878&lt;=75),"51-75",IF(D878&gt;=76,"76- +","missing bucket"))))</f>
        <v>51-75</v>
      </c>
      <c r="F878" t="s">
        <v>17</v>
      </c>
      <c r="G878" t="s">
        <v>25</v>
      </c>
      <c r="H878" t="s">
        <v>13</v>
      </c>
    </row>
    <row r="879" spans="1:8" x14ac:dyDescent="0.2">
      <c r="A879" t="s">
        <v>590</v>
      </c>
      <c r="B879">
        <f>_xlfn.NUMBERVALUE(LEFT(A879,2))</f>
        <v>32</v>
      </c>
      <c r="C879">
        <v>67</v>
      </c>
      <c r="D879" s="22">
        <v>67</v>
      </c>
      <c r="E879" t="str">
        <f>IF(AND(D879&gt;=18,D879&lt;=25),"18-25",IF(AND(D879&gt;=26,D879&lt;=50),"26-50",IF(AND(D879&gt;=51,D879&lt;=75),"51-75",IF(D879&gt;=76,"76- +","missing bucket"))))</f>
        <v>51-75</v>
      </c>
      <c r="F879" t="s">
        <v>17</v>
      </c>
      <c r="G879" t="s">
        <v>25</v>
      </c>
      <c r="H879" t="s">
        <v>14</v>
      </c>
    </row>
    <row r="880" spans="1:8" x14ac:dyDescent="0.2">
      <c r="A880" t="s">
        <v>930</v>
      </c>
      <c r="B880">
        <f>_xlfn.NUMBERVALUE(LEFT(A880,2))</f>
        <v>41</v>
      </c>
      <c r="C880">
        <v>67</v>
      </c>
      <c r="D880" s="22">
        <v>67</v>
      </c>
      <c r="E880" t="str">
        <f>IF(AND(D880&gt;=18,D880&lt;=25),"18-25",IF(AND(D880&gt;=26,D880&lt;=50),"26-50",IF(AND(D880&gt;=51,D880&lt;=75),"51-75",IF(D880&gt;=76,"76- +","missing bucket"))))</f>
        <v>51-75</v>
      </c>
      <c r="F880" t="s">
        <v>17</v>
      </c>
      <c r="G880" t="s">
        <v>25</v>
      </c>
      <c r="H880" t="s">
        <v>14</v>
      </c>
    </row>
    <row r="881" spans="1:8" x14ac:dyDescent="0.2">
      <c r="A881" t="s">
        <v>931</v>
      </c>
      <c r="B881">
        <f>_xlfn.NUMBERVALUE(LEFT(A881,2))</f>
        <v>41</v>
      </c>
      <c r="C881">
        <v>67</v>
      </c>
      <c r="D881" s="22">
        <v>67</v>
      </c>
      <c r="E881" t="str">
        <f>IF(AND(D881&gt;=18,D881&lt;=25),"18-25",IF(AND(D881&gt;=26,D881&lt;=50),"26-50",IF(AND(D881&gt;=51,D881&lt;=75),"51-75",IF(D881&gt;=76,"76- +","missing bucket"))))</f>
        <v>51-75</v>
      </c>
      <c r="F881" t="s">
        <v>17</v>
      </c>
      <c r="G881" t="s">
        <v>25</v>
      </c>
      <c r="H881" t="s">
        <v>13</v>
      </c>
    </row>
    <row r="882" spans="1:8" x14ac:dyDescent="0.2">
      <c r="A882" t="s">
        <v>932</v>
      </c>
      <c r="B882">
        <f>_xlfn.NUMBERVALUE(LEFT(A882,2))</f>
        <v>41</v>
      </c>
      <c r="C882">
        <v>67</v>
      </c>
      <c r="D882" s="22">
        <v>67</v>
      </c>
      <c r="E882" t="str">
        <f>IF(AND(D882&gt;=18,D882&lt;=25),"18-25",IF(AND(D882&gt;=26,D882&lt;=50),"26-50",IF(AND(D882&gt;=51,D882&lt;=75),"51-75",IF(D882&gt;=76,"76- +","missing bucket"))))</f>
        <v>51-75</v>
      </c>
      <c r="F882" t="s">
        <v>17</v>
      </c>
      <c r="G882" t="s">
        <v>25</v>
      </c>
      <c r="H882" t="s">
        <v>14</v>
      </c>
    </row>
    <row r="883" spans="1:8" x14ac:dyDescent="0.2">
      <c r="A883" t="s">
        <v>288</v>
      </c>
      <c r="B883">
        <f>_xlfn.NUMBERVALUE(LEFT(A883,2))</f>
        <v>27</v>
      </c>
      <c r="C883">
        <v>68</v>
      </c>
      <c r="D883" s="22">
        <v>68</v>
      </c>
      <c r="E883" t="str">
        <f>IF(AND(D883&gt;=18,D883&lt;=25),"18-25",IF(AND(D883&gt;=26,D883&lt;=50),"26-50",IF(AND(D883&gt;=51,D883&lt;=75),"51-75",IF(D883&gt;=76,"76- +","missing bucket"))))</f>
        <v>51-75</v>
      </c>
      <c r="F883" t="s">
        <v>17</v>
      </c>
      <c r="G883" t="s">
        <v>25</v>
      </c>
      <c r="H883" t="s">
        <v>14</v>
      </c>
    </row>
    <row r="884" spans="1:8" x14ac:dyDescent="0.2">
      <c r="A884" t="s">
        <v>289</v>
      </c>
      <c r="B884">
        <f>_xlfn.NUMBERVALUE(LEFT(A884,2))</f>
        <v>27</v>
      </c>
      <c r="C884">
        <v>68</v>
      </c>
      <c r="D884" s="22">
        <v>68</v>
      </c>
      <c r="E884" t="str">
        <f>IF(AND(D884&gt;=18,D884&lt;=25),"18-25",IF(AND(D884&gt;=26,D884&lt;=50),"26-50",IF(AND(D884&gt;=51,D884&lt;=75),"51-75",IF(D884&gt;=76,"76- +","missing bucket"))))</f>
        <v>51-75</v>
      </c>
      <c r="F884" t="s">
        <v>17</v>
      </c>
      <c r="G884" t="s">
        <v>25</v>
      </c>
      <c r="H884" t="s">
        <v>13</v>
      </c>
    </row>
    <row r="885" spans="1:8" x14ac:dyDescent="0.2">
      <c r="A885" t="s">
        <v>591</v>
      </c>
      <c r="B885">
        <f>_xlfn.NUMBERVALUE(LEFT(A885,2))</f>
        <v>32</v>
      </c>
      <c r="C885">
        <v>68</v>
      </c>
      <c r="D885" s="22">
        <v>68</v>
      </c>
      <c r="E885" t="str">
        <f>IF(AND(D885&gt;=18,D885&lt;=25),"18-25",IF(AND(D885&gt;=26,D885&lt;=50),"26-50",IF(AND(D885&gt;=51,D885&lt;=75),"51-75",IF(D885&gt;=76,"76- +","missing bucket"))))</f>
        <v>51-75</v>
      </c>
      <c r="F885" t="s">
        <v>17</v>
      </c>
      <c r="G885" t="s">
        <v>25</v>
      </c>
      <c r="H885" t="s">
        <v>14</v>
      </c>
    </row>
    <row r="886" spans="1:8" x14ac:dyDescent="0.2">
      <c r="A886" t="s">
        <v>933</v>
      </c>
      <c r="B886">
        <f>_xlfn.NUMBERVALUE(LEFT(A886,2))</f>
        <v>41</v>
      </c>
      <c r="C886">
        <v>68</v>
      </c>
      <c r="D886" s="22">
        <v>68</v>
      </c>
      <c r="E886" t="str">
        <f>IF(AND(D886&gt;=18,D886&lt;=25),"18-25",IF(AND(D886&gt;=26,D886&lt;=50),"26-50",IF(AND(D886&gt;=51,D886&lt;=75),"51-75",IF(D886&gt;=76,"76- +","missing bucket"))))</f>
        <v>51-75</v>
      </c>
      <c r="F886" t="s">
        <v>17</v>
      </c>
      <c r="G886" t="s">
        <v>25</v>
      </c>
      <c r="H886" t="s">
        <v>13</v>
      </c>
    </row>
    <row r="887" spans="1:8" x14ac:dyDescent="0.2">
      <c r="A887" t="s">
        <v>219</v>
      </c>
      <c r="B887">
        <f>_xlfn.NUMBERVALUE(LEFT(A887,2))</f>
        <v>14</v>
      </c>
      <c r="C887">
        <v>69</v>
      </c>
      <c r="D887" s="22">
        <v>69</v>
      </c>
      <c r="E887" t="str">
        <f>IF(AND(D887&gt;=18,D887&lt;=25),"18-25",IF(AND(D887&gt;=26,D887&lt;=50),"26-50",IF(AND(D887&gt;=51,D887&lt;=75),"51-75",IF(D887&gt;=76,"76- +","missing bucket"))))</f>
        <v>51-75</v>
      </c>
      <c r="F887" t="s">
        <v>17</v>
      </c>
      <c r="G887" t="s">
        <v>25</v>
      </c>
      <c r="H887" t="s">
        <v>14</v>
      </c>
    </row>
    <row r="888" spans="1:8" x14ac:dyDescent="0.2">
      <c r="A888" t="s">
        <v>592</v>
      </c>
      <c r="B888">
        <f>_xlfn.NUMBERVALUE(LEFT(A888,2))</f>
        <v>32</v>
      </c>
      <c r="C888">
        <v>69</v>
      </c>
      <c r="D888" s="22">
        <v>69</v>
      </c>
      <c r="E888" t="str">
        <f>IF(AND(D888&gt;=18,D888&lt;=25),"18-25",IF(AND(D888&gt;=26,D888&lt;=50),"26-50",IF(AND(D888&gt;=51,D888&lt;=75),"51-75",IF(D888&gt;=76,"76- +","missing bucket"))))</f>
        <v>51-75</v>
      </c>
      <c r="F888" t="s">
        <v>17</v>
      </c>
      <c r="G888" t="s">
        <v>25</v>
      </c>
      <c r="H888" t="s">
        <v>14</v>
      </c>
    </row>
    <row r="889" spans="1:8" x14ac:dyDescent="0.2">
      <c r="A889" t="s">
        <v>934</v>
      </c>
      <c r="B889">
        <f>_xlfn.NUMBERVALUE(LEFT(A889,2))</f>
        <v>41</v>
      </c>
      <c r="C889">
        <v>69</v>
      </c>
      <c r="D889" s="22">
        <v>69</v>
      </c>
      <c r="E889" t="str">
        <f>IF(AND(D889&gt;=18,D889&lt;=25),"18-25",IF(AND(D889&gt;=26,D889&lt;=50),"26-50",IF(AND(D889&gt;=51,D889&lt;=75),"51-75",IF(D889&gt;=76,"76- +","missing bucket"))))</f>
        <v>51-75</v>
      </c>
      <c r="F889" t="s">
        <v>17</v>
      </c>
      <c r="G889" t="s">
        <v>25</v>
      </c>
      <c r="H889" t="s">
        <v>13</v>
      </c>
    </row>
    <row r="890" spans="1:8" x14ac:dyDescent="0.2">
      <c r="A890" t="s">
        <v>935</v>
      </c>
      <c r="B890">
        <f>_xlfn.NUMBERVALUE(LEFT(A890,2))</f>
        <v>41</v>
      </c>
      <c r="C890">
        <v>69</v>
      </c>
      <c r="D890" s="22">
        <v>69</v>
      </c>
      <c r="E890" t="str">
        <f>IF(AND(D890&gt;=18,D890&lt;=25),"18-25",IF(AND(D890&gt;=26,D890&lt;=50),"26-50",IF(AND(D890&gt;=51,D890&lt;=75),"51-75",IF(D890&gt;=76,"76- +","missing bucket"))))</f>
        <v>51-75</v>
      </c>
      <c r="F890" t="s">
        <v>17</v>
      </c>
      <c r="G890" t="s">
        <v>26</v>
      </c>
      <c r="H890" t="s">
        <v>14</v>
      </c>
    </row>
    <row r="891" spans="1:8" x14ac:dyDescent="0.2">
      <c r="A891" t="s">
        <v>936</v>
      </c>
      <c r="B891">
        <f>_xlfn.NUMBERVALUE(LEFT(A891,2))</f>
        <v>41</v>
      </c>
      <c r="C891">
        <v>69</v>
      </c>
      <c r="D891" s="22">
        <v>69</v>
      </c>
      <c r="E891" t="str">
        <f>IF(AND(D891&gt;=18,D891&lt;=25),"18-25",IF(AND(D891&gt;=26,D891&lt;=50),"26-50",IF(AND(D891&gt;=51,D891&lt;=75),"51-75",IF(D891&gt;=76,"76- +","missing bucket"))))</f>
        <v>51-75</v>
      </c>
      <c r="F891" t="s">
        <v>19</v>
      </c>
      <c r="G891" t="s">
        <v>25</v>
      </c>
      <c r="H891" t="s">
        <v>13</v>
      </c>
    </row>
    <row r="892" spans="1:8" x14ac:dyDescent="0.2">
      <c r="A892" t="s">
        <v>290</v>
      </c>
      <c r="B892">
        <f>_xlfn.NUMBERVALUE(LEFT(A892,2))</f>
        <v>27</v>
      </c>
      <c r="C892">
        <v>70</v>
      </c>
      <c r="D892" s="22">
        <v>70</v>
      </c>
      <c r="E892" t="str">
        <f>IF(AND(D892&gt;=18,D892&lt;=25),"18-25",IF(AND(D892&gt;=26,D892&lt;=50),"26-50",IF(AND(D892&gt;=51,D892&lt;=75),"51-75",IF(D892&gt;=76,"76- +","missing bucket"))))</f>
        <v>51-75</v>
      </c>
      <c r="F892" t="s">
        <v>17</v>
      </c>
      <c r="G892" t="s">
        <v>25</v>
      </c>
      <c r="H892" t="s">
        <v>14</v>
      </c>
    </row>
    <row r="893" spans="1:8" x14ac:dyDescent="0.2">
      <c r="A893" t="s">
        <v>593</v>
      </c>
      <c r="B893">
        <f>_xlfn.NUMBERVALUE(LEFT(A893,2))</f>
        <v>32</v>
      </c>
      <c r="C893">
        <v>70</v>
      </c>
      <c r="D893" s="22">
        <v>70</v>
      </c>
      <c r="E893" t="str">
        <f>IF(AND(D893&gt;=18,D893&lt;=25),"18-25",IF(AND(D893&gt;=26,D893&lt;=50),"26-50",IF(AND(D893&gt;=51,D893&lt;=75),"51-75",IF(D893&gt;=76,"76- +","missing bucket"))))</f>
        <v>51-75</v>
      </c>
      <c r="F893" t="s">
        <v>18</v>
      </c>
      <c r="G893" t="s">
        <v>25</v>
      </c>
      <c r="H893" t="s">
        <v>13</v>
      </c>
    </row>
    <row r="894" spans="1:8" x14ac:dyDescent="0.2">
      <c r="A894" t="s">
        <v>220</v>
      </c>
      <c r="B894">
        <f>_xlfn.NUMBERVALUE(LEFT(A894,2))</f>
        <v>14</v>
      </c>
      <c r="C894">
        <v>70.265699999999995</v>
      </c>
      <c r="D894" s="22">
        <v>70</v>
      </c>
      <c r="E894" t="str">
        <f>IF(AND(D894&gt;=18,D894&lt;=25),"18-25",IF(AND(D894&gt;=26,D894&lt;=50),"26-50",IF(AND(D894&gt;=51,D894&lt;=75),"51-75",IF(D894&gt;=76,"76- +","missing bucket"))))</f>
        <v>51-75</v>
      </c>
      <c r="F894" t="s">
        <v>17</v>
      </c>
      <c r="G894" t="s">
        <v>25</v>
      </c>
      <c r="H894" t="s">
        <v>14</v>
      </c>
    </row>
    <row r="895" spans="1:8" x14ac:dyDescent="0.2">
      <c r="A895" t="s">
        <v>937</v>
      </c>
      <c r="B895">
        <f>_xlfn.NUMBERVALUE(LEFT(A895,2))</f>
        <v>41</v>
      </c>
      <c r="C895">
        <v>71</v>
      </c>
      <c r="D895" s="22">
        <v>71</v>
      </c>
      <c r="E895" t="str">
        <f>IF(AND(D895&gt;=18,D895&lt;=25),"18-25",IF(AND(D895&gt;=26,D895&lt;=50),"26-50",IF(AND(D895&gt;=51,D895&lt;=75),"51-75",IF(D895&gt;=76,"76- +","missing bucket"))))</f>
        <v>51-75</v>
      </c>
      <c r="F895" t="s">
        <v>17</v>
      </c>
      <c r="G895" t="s">
        <v>25</v>
      </c>
      <c r="H895" t="s">
        <v>14</v>
      </c>
    </row>
    <row r="896" spans="1:8" x14ac:dyDescent="0.2">
      <c r="A896" t="s">
        <v>938</v>
      </c>
      <c r="B896">
        <f>_xlfn.NUMBERVALUE(LEFT(A896,2))</f>
        <v>41</v>
      </c>
      <c r="C896">
        <v>71</v>
      </c>
      <c r="D896" s="22">
        <v>71</v>
      </c>
      <c r="E896" t="str">
        <f>IF(AND(D896&gt;=18,D896&lt;=25),"18-25",IF(AND(D896&gt;=26,D896&lt;=50),"26-50",IF(AND(D896&gt;=51,D896&lt;=75),"51-75",IF(D896&gt;=76,"76- +","missing bucket"))))</f>
        <v>51-75</v>
      </c>
      <c r="F896" t="s">
        <v>17</v>
      </c>
      <c r="G896" t="s">
        <v>25</v>
      </c>
      <c r="H896" t="s">
        <v>14</v>
      </c>
    </row>
    <row r="897" spans="1:8" x14ac:dyDescent="0.2">
      <c r="A897" t="s">
        <v>291</v>
      </c>
      <c r="B897">
        <f>_xlfn.NUMBERVALUE(LEFT(A897,2))</f>
        <v>27</v>
      </c>
      <c r="C897">
        <v>72</v>
      </c>
      <c r="D897" s="22">
        <v>72</v>
      </c>
      <c r="E897" t="str">
        <f>IF(AND(D897&gt;=18,D897&lt;=25),"18-25",IF(AND(D897&gt;=26,D897&lt;=50),"26-50",IF(AND(D897&gt;=51,D897&lt;=75),"51-75",IF(D897&gt;=76,"76- +","missing bucket"))))</f>
        <v>51-75</v>
      </c>
      <c r="F897" t="s">
        <v>17</v>
      </c>
      <c r="G897" t="s">
        <v>25</v>
      </c>
      <c r="H897" t="s">
        <v>13</v>
      </c>
    </row>
    <row r="898" spans="1:8" x14ac:dyDescent="0.2">
      <c r="A898" t="s">
        <v>594</v>
      </c>
      <c r="B898">
        <f>_xlfn.NUMBERVALUE(LEFT(A898,2))</f>
        <v>32</v>
      </c>
      <c r="C898">
        <v>72</v>
      </c>
      <c r="D898" s="22">
        <v>72</v>
      </c>
      <c r="E898" t="str">
        <f>IF(AND(D898&gt;=18,D898&lt;=25),"18-25",IF(AND(D898&gt;=26,D898&lt;=50),"26-50",IF(AND(D898&gt;=51,D898&lt;=75),"51-75",IF(D898&gt;=76,"76- +","missing bucket"))))</f>
        <v>51-75</v>
      </c>
      <c r="F898" t="s">
        <v>17</v>
      </c>
      <c r="G898" t="s">
        <v>25</v>
      </c>
      <c r="H898" t="s">
        <v>14</v>
      </c>
    </row>
    <row r="899" spans="1:8" x14ac:dyDescent="0.2">
      <c r="A899" t="s">
        <v>595</v>
      </c>
      <c r="B899">
        <f>_xlfn.NUMBERVALUE(LEFT(A899,2))</f>
        <v>32</v>
      </c>
      <c r="C899">
        <v>72</v>
      </c>
      <c r="D899" s="22">
        <v>72</v>
      </c>
      <c r="E899" t="str">
        <f>IF(AND(D899&gt;=18,D899&lt;=25),"18-25",IF(AND(D899&gt;=26,D899&lt;=50),"26-50",IF(AND(D899&gt;=51,D899&lt;=75),"51-75",IF(D899&gt;=76,"76- +","missing bucket"))))</f>
        <v>51-75</v>
      </c>
      <c r="F899" t="s">
        <v>17</v>
      </c>
      <c r="G899" t="s">
        <v>25</v>
      </c>
      <c r="H899" t="s">
        <v>13</v>
      </c>
    </row>
    <row r="900" spans="1:8" x14ac:dyDescent="0.2">
      <c r="A900" t="s">
        <v>596</v>
      </c>
      <c r="B900">
        <f>_xlfn.NUMBERVALUE(LEFT(A900,2))</f>
        <v>32</v>
      </c>
      <c r="C900">
        <v>73</v>
      </c>
      <c r="D900" s="22">
        <v>73</v>
      </c>
      <c r="E900" t="str">
        <f>IF(AND(D900&gt;=18,D900&lt;=25),"18-25",IF(AND(D900&gt;=26,D900&lt;=50),"26-50",IF(AND(D900&gt;=51,D900&lt;=75),"51-75",IF(D900&gt;=76,"76- +","missing bucket"))))</f>
        <v>51-75</v>
      </c>
      <c r="F900" t="s">
        <v>17</v>
      </c>
      <c r="G900" t="s">
        <v>25</v>
      </c>
      <c r="H900" t="s">
        <v>14</v>
      </c>
    </row>
    <row r="901" spans="1:8" x14ac:dyDescent="0.2">
      <c r="A901" t="s">
        <v>221</v>
      </c>
      <c r="B901">
        <f>_xlfn.NUMBERVALUE(LEFT(A901,2))</f>
        <v>14</v>
      </c>
      <c r="C901">
        <v>74</v>
      </c>
      <c r="D901" s="22">
        <v>74</v>
      </c>
      <c r="E901" t="str">
        <f>IF(AND(D901&gt;=18,D901&lt;=25),"18-25",IF(AND(D901&gt;=26,D901&lt;=50),"26-50",IF(AND(D901&gt;=51,D901&lt;=75),"51-75",IF(D901&gt;=76,"76- +","missing bucket"))))</f>
        <v>51-75</v>
      </c>
      <c r="F901" t="s">
        <v>18</v>
      </c>
      <c r="G901" t="s">
        <v>23</v>
      </c>
      <c r="H901" t="s">
        <v>14</v>
      </c>
    </row>
    <row r="902" spans="1:8" x14ac:dyDescent="0.2">
      <c r="A902" t="s">
        <v>597</v>
      </c>
      <c r="B902">
        <f>_xlfn.NUMBERVALUE(LEFT(A902,2))</f>
        <v>32</v>
      </c>
      <c r="C902">
        <v>74</v>
      </c>
      <c r="D902" s="22">
        <v>74</v>
      </c>
      <c r="E902" t="str">
        <f>IF(AND(D902&gt;=18,D902&lt;=25),"18-25",IF(AND(D902&gt;=26,D902&lt;=50),"26-50",IF(AND(D902&gt;=51,D902&lt;=75),"51-75",IF(D902&gt;=76,"76- +","missing bucket"))))</f>
        <v>51-75</v>
      </c>
      <c r="F902" t="s">
        <v>18</v>
      </c>
      <c r="G902" t="s">
        <v>26</v>
      </c>
      <c r="H902" t="s">
        <v>14</v>
      </c>
    </row>
    <row r="903" spans="1:8" x14ac:dyDescent="0.2">
      <c r="A903" t="s">
        <v>939</v>
      </c>
      <c r="B903">
        <f>_xlfn.NUMBERVALUE(LEFT(A903,2))</f>
        <v>41</v>
      </c>
      <c r="C903">
        <v>74</v>
      </c>
      <c r="D903" s="22">
        <v>74</v>
      </c>
      <c r="E903" t="str">
        <f>IF(AND(D903&gt;=18,D903&lt;=25),"18-25",IF(AND(D903&gt;=26,D903&lt;=50),"26-50",IF(AND(D903&gt;=51,D903&lt;=75),"51-75",IF(D903&gt;=76,"76- +","missing bucket"))))</f>
        <v>51-75</v>
      </c>
      <c r="F903" t="s">
        <v>17</v>
      </c>
      <c r="G903" t="s">
        <v>25</v>
      </c>
      <c r="H903" t="s">
        <v>14</v>
      </c>
    </row>
    <row r="904" spans="1:8" x14ac:dyDescent="0.2">
      <c r="A904" t="s">
        <v>940</v>
      </c>
      <c r="B904">
        <f>_xlfn.NUMBERVALUE(LEFT(A904,2))</f>
        <v>41</v>
      </c>
      <c r="C904">
        <v>74</v>
      </c>
      <c r="D904" s="22">
        <v>74</v>
      </c>
      <c r="E904" t="str">
        <f>IF(AND(D904&gt;=18,D904&lt;=25),"18-25",IF(AND(D904&gt;=26,D904&lt;=50),"26-50",IF(AND(D904&gt;=51,D904&lt;=75),"51-75",IF(D904&gt;=76,"76- +","missing bucket"))))</f>
        <v>51-75</v>
      </c>
      <c r="F904" t="s">
        <v>15</v>
      </c>
      <c r="G904" t="s">
        <v>26</v>
      </c>
      <c r="H904" t="s">
        <v>14</v>
      </c>
    </row>
    <row r="905" spans="1:8" x14ac:dyDescent="0.2">
      <c r="A905" t="s">
        <v>292</v>
      </c>
      <c r="B905">
        <f>_xlfn.NUMBERVALUE(LEFT(A905,2))</f>
        <v>27</v>
      </c>
      <c r="C905">
        <v>75</v>
      </c>
      <c r="D905" s="22">
        <v>75</v>
      </c>
      <c r="E905" t="str">
        <f>IF(AND(D905&gt;=18,D905&lt;=25),"18-25",IF(AND(D905&gt;=26,D905&lt;=50),"26-50",IF(AND(D905&gt;=51,D905&lt;=75),"51-75",IF(D905&gt;=76,"76- +","missing bucket"))))</f>
        <v>51-75</v>
      </c>
      <c r="F905" t="s">
        <v>17</v>
      </c>
      <c r="G905" t="s">
        <v>23</v>
      </c>
      <c r="H905" t="s">
        <v>14</v>
      </c>
    </row>
    <row r="906" spans="1:8" x14ac:dyDescent="0.2">
      <c r="A906" t="s">
        <v>222</v>
      </c>
      <c r="B906">
        <f>_xlfn.NUMBERVALUE(LEFT(A906,2))</f>
        <v>14</v>
      </c>
      <c r="C906">
        <v>75.432900000000004</v>
      </c>
      <c r="D906" s="22">
        <v>75</v>
      </c>
      <c r="E906" t="str">
        <f>IF(AND(D906&gt;=18,D906&lt;=25),"18-25",IF(AND(D906&gt;=26,D906&lt;=50),"26-50",IF(AND(D906&gt;=51,D906&lt;=75),"51-75",IF(D906&gt;=76,"76- +","missing bucket"))))</f>
        <v>51-75</v>
      </c>
      <c r="F906" t="s">
        <v>17</v>
      </c>
      <c r="G906" t="s">
        <v>25</v>
      </c>
      <c r="H906" t="s">
        <v>13</v>
      </c>
    </row>
    <row r="907" spans="1:8" x14ac:dyDescent="0.2">
      <c r="A907" t="s">
        <v>293</v>
      </c>
      <c r="B907">
        <f>_xlfn.NUMBERVALUE(LEFT(A907,2))</f>
        <v>27</v>
      </c>
      <c r="C907">
        <v>76</v>
      </c>
      <c r="D907" s="22">
        <v>76</v>
      </c>
      <c r="E907" t="str">
        <f>IF(AND(D907&gt;=18,D907&lt;=25),"18-25",IF(AND(D907&gt;=26,D907&lt;=50),"26-50",IF(AND(D907&gt;=51,D907&lt;=75),"51-75",IF(D907&gt;=76,"76- +","missing bucket"))))</f>
        <v>76- +</v>
      </c>
      <c r="F907" t="s">
        <v>17</v>
      </c>
      <c r="G907" t="s">
        <v>25</v>
      </c>
      <c r="H907" t="s">
        <v>14</v>
      </c>
    </row>
    <row r="908" spans="1:8" x14ac:dyDescent="0.2">
      <c r="A908" t="s">
        <v>941</v>
      </c>
      <c r="B908">
        <f>_xlfn.NUMBERVALUE(LEFT(A908,2))</f>
        <v>41</v>
      </c>
      <c r="C908">
        <v>77</v>
      </c>
      <c r="D908" s="22">
        <v>77</v>
      </c>
      <c r="E908" t="str">
        <f>IF(AND(D908&gt;=18,D908&lt;=25),"18-25",IF(AND(D908&gt;=26,D908&lt;=50),"26-50",IF(AND(D908&gt;=51,D908&lt;=75),"51-75",IF(D908&gt;=76,"76- +","missing bucket"))))</f>
        <v>76- +</v>
      </c>
      <c r="F908" t="s">
        <v>17</v>
      </c>
      <c r="G908" t="s">
        <v>25</v>
      </c>
      <c r="H908" t="s">
        <v>13</v>
      </c>
    </row>
    <row r="909" spans="1:8" x14ac:dyDescent="0.2">
      <c r="A909" t="s">
        <v>294</v>
      </c>
      <c r="B909">
        <f>_xlfn.NUMBERVALUE(LEFT(A909,2))</f>
        <v>27</v>
      </c>
      <c r="C909">
        <v>78</v>
      </c>
      <c r="D909" s="22">
        <v>78</v>
      </c>
      <c r="E909" t="str">
        <f>IF(AND(D909&gt;=18,D909&lt;=25),"18-25",IF(AND(D909&gt;=26,D909&lt;=50),"26-50",IF(AND(D909&gt;=51,D909&lt;=75),"51-75",IF(D909&gt;=76,"76- +","missing bucket"))))</f>
        <v>76- +</v>
      </c>
      <c r="F909" t="s">
        <v>17</v>
      </c>
      <c r="G909" t="s">
        <v>25</v>
      </c>
      <c r="H909" t="s">
        <v>13</v>
      </c>
    </row>
    <row r="910" spans="1:8" x14ac:dyDescent="0.2">
      <c r="A910" t="s">
        <v>598</v>
      </c>
      <c r="B910">
        <f>_xlfn.NUMBERVALUE(LEFT(A910,2))</f>
        <v>32</v>
      </c>
      <c r="C910">
        <v>80</v>
      </c>
      <c r="D910" s="22">
        <v>80</v>
      </c>
      <c r="E910" t="str">
        <f>IF(AND(D910&gt;=18,D910&lt;=25),"18-25",IF(AND(D910&gt;=26,D910&lt;=50),"26-50",IF(AND(D910&gt;=51,D910&lt;=75),"51-75",IF(D910&gt;=76,"76- +","missing bucket"))))</f>
        <v>76- +</v>
      </c>
      <c r="F910" t="s">
        <v>17</v>
      </c>
      <c r="G910" t="s">
        <v>25</v>
      </c>
      <c r="H910" t="s">
        <v>13</v>
      </c>
    </row>
  </sheetData>
  <autoFilter ref="A1:H910" xr:uid="{6125B226-94FF-42A4-957C-8C7EB5DC88CC}">
    <sortState xmlns:xlrd2="http://schemas.microsoft.com/office/spreadsheetml/2017/richdata2" ref="A2:H910">
      <sortCondition ref="C1:C910"/>
    </sortState>
  </autoFilter>
  <sortState xmlns:xlrd2="http://schemas.microsoft.com/office/spreadsheetml/2017/richdata2" ref="A2:H910">
    <sortCondition ref="B2:B9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668A-8E39-4BD5-B20F-FB74BB842D71}">
  <dimension ref="A1:D10"/>
  <sheetViews>
    <sheetView topLeftCell="B1" zoomScaleNormal="100" workbookViewId="0">
      <selection activeCell="B11" sqref="B11"/>
    </sheetView>
  </sheetViews>
  <sheetFormatPr baseColWidth="10" defaultColWidth="8.83203125" defaultRowHeight="15" x14ac:dyDescent="0.2"/>
  <cols>
    <col min="1" max="1" width="24.33203125" bestFit="1" customWidth="1"/>
    <col min="2" max="2" width="108.5" customWidth="1"/>
    <col min="3" max="3" width="82.5" bestFit="1" customWidth="1"/>
  </cols>
  <sheetData>
    <row r="1" spans="1:4" ht="16" x14ac:dyDescent="0.2">
      <c r="A1" s="13" t="s">
        <v>942</v>
      </c>
      <c r="B1" s="14" t="s">
        <v>943</v>
      </c>
      <c r="C1" s="14" t="s">
        <v>944</v>
      </c>
      <c r="D1" s="13" t="s">
        <v>945</v>
      </c>
    </row>
    <row r="2" spans="1:4" ht="16" x14ac:dyDescent="0.2">
      <c r="A2" t="s">
        <v>27</v>
      </c>
      <c r="B2" s="15" t="s">
        <v>946</v>
      </c>
    </row>
    <row r="3" spans="1:4" ht="16" x14ac:dyDescent="0.2">
      <c r="A3" t="s">
        <v>28</v>
      </c>
      <c r="B3" s="15" t="s">
        <v>947</v>
      </c>
      <c r="C3" s="15" t="s">
        <v>948</v>
      </c>
    </row>
    <row r="4" spans="1:4" ht="16" x14ac:dyDescent="0.2">
      <c r="A4" t="s">
        <v>29</v>
      </c>
      <c r="B4" s="15" t="s">
        <v>949</v>
      </c>
      <c r="C4" s="15"/>
      <c r="D4" s="16" t="s">
        <v>950</v>
      </c>
    </row>
    <row r="5" spans="1:4" ht="31" x14ac:dyDescent="0.2">
      <c r="A5" t="s">
        <v>30</v>
      </c>
      <c r="B5" s="15" t="s">
        <v>951</v>
      </c>
      <c r="C5" s="15" t="s">
        <v>952</v>
      </c>
      <c r="D5" s="16"/>
    </row>
    <row r="6" spans="1:4" ht="16" x14ac:dyDescent="0.2">
      <c r="A6" t="s">
        <v>31</v>
      </c>
      <c r="B6" s="15" t="s">
        <v>953</v>
      </c>
      <c r="C6" s="15" t="s">
        <v>954</v>
      </c>
    </row>
    <row r="7" spans="1:4" ht="16" x14ac:dyDescent="0.2">
      <c r="A7" t="s">
        <v>32</v>
      </c>
      <c r="B7" s="15" t="s">
        <v>955</v>
      </c>
      <c r="C7" s="15" t="s">
        <v>956</v>
      </c>
    </row>
    <row r="9" spans="1:4" x14ac:dyDescent="0.2">
      <c r="D9" s="16"/>
    </row>
    <row r="10" spans="1:4" x14ac:dyDescent="0.2">
      <c r="D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Demographic_Summary</vt:lpstr>
      <vt:lpstr>Demographic_Data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Liu, Alexander (NIH/NCI) [C]</cp:lastModifiedBy>
  <cp:revision/>
  <dcterms:created xsi:type="dcterms:W3CDTF">2022-09-12T15:31:10Z</dcterms:created>
  <dcterms:modified xsi:type="dcterms:W3CDTF">2024-03-08T15:59:10Z</dcterms:modified>
  <cp:category/>
  <cp:contentStatus/>
</cp:coreProperties>
</file>