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陈国庆\写作\P824_完稿资料_肝癌\P824_Raw experimental data\data\"/>
    </mc:Choice>
  </mc:AlternateContent>
  <xr:revisionPtr revIDLastSave="0" documentId="13_ncr:1_{CDBFB3E0-852D-4A4C-9900-2833026F0989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result" sheetId="1" r:id="rId1"/>
    <sheet name="raw data" sheetId="2" r:id="rId2"/>
    <sheet name="Invasion" sheetId="3" r:id="rId3"/>
    <sheet name="w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7" i="4" s="1"/>
  <c r="I7" i="4" s="1"/>
  <c r="H2" i="4"/>
  <c r="C2" i="4"/>
  <c r="C7" i="4" s="1"/>
  <c r="D7" i="4" s="1"/>
  <c r="E2" i="3"/>
  <c r="C5" i="4" l="1"/>
  <c r="D5" i="4" s="1"/>
  <c r="H5" i="4"/>
  <c r="I5" i="4" s="1"/>
  <c r="C6" i="4"/>
  <c r="D6" i="4" s="1"/>
  <c r="H6" i="4"/>
  <c r="I6" i="4" s="1"/>
  <c r="K5" i="4" l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F11" i="1"/>
  <c r="D11" i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4" i="1" l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12" i="1" s="1"/>
  <c r="G13" i="1" s="1"/>
  <c r="H13" i="1" s="1"/>
  <c r="I13" i="1" s="1"/>
  <c r="G2" i="1"/>
  <c r="G3" i="1" s="1"/>
  <c r="G4" i="1" s="1"/>
  <c r="G5" i="1" s="1"/>
  <c r="G6" i="1" s="1"/>
  <c r="G7" i="1" s="1"/>
  <c r="H7" i="1" s="1"/>
  <c r="I7" i="1" s="1"/>
  <c r="H16" i="1" l="1"/>
  <c r="I16" i="1" s="1"/>
  <c r="H17" i="1"/>
  <c r="I17" i="1" s="1"/>
  <c r="H15" i="1"/>
  <c r="I15" i="1" s="1"/>
  <c r="H18" i="1"/>
  <c r="I18" i="1" s="1"/>
  <c r="H14" i="1"/>
  <c r="I14" i="1" s="1"/>
  <c r="H8" i="1"/>
  <c r="I8" i="1" s="1"/>
  <c r="H12" i="1"/>
  <c r="I12" i="1" s="1"/>
  <c r="H11" i="1"/>
  <c r="I11" i="1" s="1"/>
  <c r="H10" i="1"/>
  <c r="I10" i="1" s="1"/>
  <c r="H9" i="1"/>
  <c r="I9" i="1" s="1"/>
  <c r="H3" i="1"/>
  <c r="I3" i="1" s="1"/>
  <c r="H6" i="1"/>
  <c r="I6" i="1" s="1"/>
  <c r="H4" i="1"/>
  <c r="I4" i="1" s="1"/>
  <c r="H5" i="1"/>
  <c r="I5" i="1" s="1"/>
  <c r="H2" i="1"/>
  <c r="I2" i="1" s="1"/>
  <c r="K14" i="1" l="1"/>
  <c r="J14" i="1"/>
  <c r="L17" i="1"/>
  <c r="J17" i="1"/>
  <c r="K17" i="1"/>
  <c r="J11" i="1"/>
  <c r="K11" i="1"/>
  <c r="K8" i="1"/>
  <c r="J8" i="1"/>
  <c r="L11" i="1"/>
  <c r="K2" i="1"/>
  <c r="J2" i="1"/>
  <c r="L5" i="1"/>
  <c r="J5" i="1"/>
  <c r="K5" i="1"/>
</calcChain>
</file>

<file path=xl/sharedStrings.xml><?xml version="1.0" encoding="utf-8"?>
<sst xmlns="http://schemas.openxmlformats.org/spreadsheetml/2006/main" count="159" uniqueCount="54">
  <si>
    <t xml:space="preserve">Cq   </t>
  </si>
  <si>
    <t>Cq Mean</t>
  </si>
  <si>
    <t>target gene</t>
  </si>
  <si>
    <t>expression</t>
  </si>
  <si>
    <t>average</t>
  </si>
  <si>
    <t>p value</t>
  </si>
  <si>
    <t>GAPDH</t>
  </si>
  <si>
    <t>LX-2</t>
  </si>
  <si>
    <t>Huh7</t>
  </si>
  <si>
    <t>CD200R1</t>
  </si>
  <si>
    <t>KCNA3</t>
  </si>
  <si>
    <t>KCNA3</t>
    <phoneticPr fontId="1" type="noConversion"/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</si>
  <si>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</si>
  <si>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</si>
  <si>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</si>
  <si>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</si>
  <si>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</si>
  <si>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</si>
  <si>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</si>
  <si>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</si>
  <si>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</si>
  <si>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</si>
  <si>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</si>
  <si>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</si>
  <si>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</si>
  <si>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</si>
  <si>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</si>
  <si>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</si>
  <si>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</si>
  <si>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</si>
  <si>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</si>
  <si>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</si>
  <si>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</si>
  <si>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</si>
  <si>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</si>
  <si>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</si>
  <si>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</si>
  <si>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CD200R1</t>
    <phoneticPr fontId="1" type="noConversion"/>
  </si>
  <si>
    <t>CAMK4</t>
  </si>
  <si>
    <t>CAMK4</t>
    <phoneticPr fontId="1" type="noConversion"/>
  </si>
  <si>
    <t>GAPDH</t>
    <phoneticPr fontId="1" type="noConversion"/>
  </si>
  <si>
    <t>si-NC</t>
    <phoneticPr fontId="1" type="noConversion"/>
  </si>
  <si>
    <t>P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</si>
  <si>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</si>
  <si>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</si>
  <si>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</si>
  <si>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p</t>
    <phoneticPr fontId="1" type="noConversion"/>
  </si>
  <si>
    <t>si-CD200R1</t>
    <phoneticPr fontId="1" type="noConversion"/>
  </si>
  <si>
    <t>samples</t>
    <phoneticPr fontId="1" type="noConversion"/>
  </si>
  <si>
    <t>target gene</t>
    <phoneticPr fontId="1" type="noConversion"/>
  </si>
  <si>
    <t>TM value</t>
    <phoneticPr fontId="1" type="noConversion"/>
  </si>
  <si>
    <t>CT value</t>
    <phoneticPr fontId="1" type="noConversion"/>
  </si>
  <si>
    <t>Hole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</si>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</sst>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9" fontId="0" fillId="0" borderId="0" xfId="2" applyFont="1" applyAlignment="1"/>
    <xf numFmtId="0" fontId="5" fillId="0" borderId="0" xfId="0" applyFont="1" applyAlignment="1">
      <alignment horizontal="center" vertical="center"/>
    </xf>
  </cellXfs>
  <cellStyles count="3">
    <cellStyle name="Normal" xfId="1" xr:uid="{41F4459F-B62E-4715-8C7B-FA6FDDD6912E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opLeftCell="C1" workbookViewId="0">
      <selection activeCell="U30" sqref="U30"/>
    </sheetView>
  </sheetViews>
  <sheetFormatPr defaultRowHeight="14" x14ac:dyDescent="0.3"/>
  <sheetData>
    <row r="1" spans="1:18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t="s">
        <v>3</v>
      </c>
      <c r="J1" t="s">
        <v>4</v>
      </c>
      <c r="K1"/>
      <c r="L1" s="3" t="s">
        <v>5</v>
      </c>
      <c r="O1" s="4"/>
      <c r="P1" s="4"/>
      <c r="Q1" s="4"/>
      <c r="R1" s="4"/>
    </row>
    <row r="2" spans="1:18" s="2" customFormat="1" x14ac:dyDescent="0.3">
      <c r="A2" s="6" t="s">
        <v>7</v>
      </c>
      <c r="B2" t="s">
        <v>6</v>
      </c>
      <c r="C2" s="2">
        <v>13.13</v>
      </c>
      <c r="D2" s="1">
        <f>AVERAGE(C2:C4)</f>
        <v>13.21</v>
      </c>
      <c r="E2" s="2">
        <v>24.23</v>
      </c>
      <c r="F2" s="1">
        <f>E2-D2</f>
        <v>11.02</v>
      </c>
      <c r="G2" s="1">
        <f>AVERAGE(F2:F4)</f>
        <v>11.113333333333332</v>
      </c>
      <c r="H2" s="1">
        <f>F2-G2</f>
        <v>-9.3333333333331936E-2</v>
      </c>
      <c r="I2">
        <f>POWER(2,-H2)</f>
        <v>1.0668322429453565</v>
      </c>
      <c r="J2">
        <f>AVERAGE(I2:I4)</f>
        <v>1.0132522792073873</v>
      </c>
      <c r="K2">
        <f>STDEV(I2:I4)</f>
        <v>0.19469585741818146</v>
      </c>
      <c r="L2"/>
      <c r="M2" s="10" t="s">
        <v>37</v>
      </c>
      <c r="P2" s="4"/>
      <c r="Q2" s="4"/>
      <c r="R2" s="4"/>
    </row>
    <row r="3" spans="1:18" s="2" customFormat="1" x14ac:dyDescent="0.3">
      <c r="A3" s="6" t="s">
        <v>7</v>
      </c>
      <c r="B3" t="s">
        <v>6</v>
      </c>
      <c r="C3" s="2">
        <v>13.24</v>
      </c>
      <c r="D3" s="1">
        <f>AVERAGE(C2:C4)</f>
        <v>13.21</v>
      </c>
      <c r="E3" s="2">
        <v>24.09</v>
      </c>
      <c r="F3" s="1">
        <f t="shared" ref="F3:F7" si="0">E3-D3</f>
        <v>10.879999999999999</v>
      </c>
      <c r="G3" s="1">
        <f>G2</f>
        <v>11.113333333333332</v>
      </c>
      <c r="H3" s="1">
        <f t="shared" ref="H3:H7" si="1">F3-G3</f>
        <v>-0.2333333333333325</v>
      </c>
      <c r="I3">
        <f t="shared" ref="I3:I7" si="2">POWER(2,-H3)</f>
        <v>1.1755479062836081</v>
      </c>
      <c r="J3"/>
      <c r="K3"/>
      <c r="L3"/>
      <c r="M3" s="10"/>
      <c r="P3" s="4"/>
      <c r="Q3" s="4"/>
      <c r="R3" s="4"/>
    </row>
    <row r="4" spans="1:18" s="2" customFormat="1" x14ac:dyDescent="0.3">
      <c r="A4" s="6" t="s">
        <v>7</v>
      </c>
      <c r="B4" t="s">
        <v>6</v>
      </c>
      <c r="C4" s="2">
        <v>13.26</v>
      </c>
      <c r="D4" s="1">
        <f>AVERAGE(C2:C4)</f>
        <v>13.21</v>
      </c>
      <c r="E4" s="2">
        <v>24.65</v>
      </c>
      <c r="F4" s="1">
        <f t="shared" si="0"/>
        <v>11.439999999999998</v>
      </c>
      <c r="G4" s="1">
        <f t="shared" ref="G4:G7" si="3">G3</f>
        <v>11.113333333333332</v>
      </c>
      <c r="H4" s="1">
        <f t="shared" si="1"/>
        <v>0.32666666666666622</v>
      </c>
      <c r="I4">
        <f t="shared" si="2"/>
        <v>0.79737668839319709</v>
      </c>
      <c r="J4"/>
      <c r="K4"/>
      <c r="L4"/>
      <c r="M4" s="10"/>
      <c r="P4" s="4"/>
      <c r="Q4" s="4"/>
      <c r="R4" s="4"/>
    </row>
    <row r="5" spans="1:18" s="2" customFormat="1" x14ac:dyDescent="0.3">
      <c r="A5" s="6" t="s">
        <v>8</v>
      </c>
      <c r="B5" t="s">
        <v>6</v>
      </c>
      <c r="C5" s="2">
        <v>13.72</v>
      </c>
      <c r="D5" s="1">
        <f>AVERAGE(C5:C7)</f>
        <v>13.763333333333334</v>
      </c>
      <c r="E5" s="2">
        <v>23.76</v>
      </c>
      <c r="F5" s="1">
        <f t="shared" si="0"/>
        <v>9.9966666666666679</v>
      </c>
      <c r="G5" s="1">
        <f t="shared" si="3"/>
        <v>11.113333333333332</v>
      </c>
      <c r="H5" s="1">
        <f t="shared" si="1"/>
        <v>-1.1166666666666636</v>
      </c>
      <c r="I5">
        <f t="shared" si="2"/>
        <v>2.1684537406028319</v>
      </c>
      <c r="J5">
        <f>AVERAGE(I5:I7)</f>
        <v>2.413672153003501</v>
      </c>
      <c r="K5">
        <f>STDEV(I5:I7)</f>
        <v>0.23332194597398143</v>
      </c>
      <c r="L5" s="5">
        <f>IF(_xlfn.F.TEST(I2:I4,I5:I7)&gt;0.05,_xlfn.T.TEST(I2:I4,I5:I7,2,2),_xlfn.T.TEST(I2:I4,I5:I7,2,3))</f>
        <v>1.3352977877674681E-3</v>
      </c>
      <c r="M5" s="10"/>
      <c r="O5" s="4"/>
      <c r="P5" s="4"/>
      <c r="Q5" s="4"/>
      <c r="R5" s="4"/>
    </row>
    <row r="6" spans="1:18" s="2" customFormat="1" x14ac:dyDescent="0.3">
      <c r="A6" s="6" t="s">
        <v>8</v>
      </c>
      <c r="B6" t="s">
        <v>6</v>
      </c>
      <c r="C6" s="2">
        <v>13.74</v>
      </c>
      <c r="D6" s="1">
        <f>AVERAGE(C5:C7)</f>
        <v>13.763333333333334</v>
      </c>
      <c r="E6" s="2">
        <v>23.48</v>
      </c>
      <c r="F6" s="1">
        <f t="shared" si="0"/>
        <v>9.7166666666666668</v>
      </c>
      <c r="G6" s="1">
        <f t="shared" si="3"/>
        <v>11.113333333333332</v>
      </c>
      <c r="H6" s="1">
        <f t="shared" si="1"/>
        <v>-1.3966666666666647</v>
      </c>
      <c r="I6">
        <f t="shared" si="2"/>
        <v>2.6329254388872649</v>
      </c>
      <c r="J6"/>
      <c r="K6"/>
      <c r="L6"/>
      <c r="M6" s="10"/>
      <c r="O6" s="4"/>
      <c r="P6" s="4"/>
      <c r="Q6" s="4"/>
      <c r="R6" s="4"/>
    </row>
    <row r="7" spans="1:18" s="2" customFormat="1" x14ac:dyDescent="0.3">
      <c r="A7" s="6" t="s">
        <v>8</v>
      </c>
      <c r="B7" t="s">
        <v>6</v>
      </c>
      <c r="C7" s="2">
        <v>13.83</v>
      </c>
      <c r="D7" s="1">
        <f>AVERAGE(C5:C7)</f>
        <v>13.763333333333334</v>
      </c>
      <c r="E7" s="2">
        <v>23.59</v>
      </c>
      <c r="F7" s="1">
        <f t="shared" si="0"/>
        <v>9.8266666666666662</v>
      </c>
      <c r="G7" s="1">
        <f t="shared" si="3"/>
        <v>11.113333333333332</v>
      </c>
      <c r="H7" s="1">
        <f t="shared" si="1"/>
        <v>-1.2866666666666653</v>
      </c>
      <c r="I7">
        <f t="shared" si="2"/>
        <v>2.4396372795204058</v>
      </c>
      <c r="J7"/>
      <c r="K7"/>
      <c r="L7"/>
      <c r="M7" s="10"/>
      <c r="O7" s="4"/>
      <c r="P7" s="4"/>
      <c r="Q7" s="4"/>
      <c r="R7" s="4"/>
    </row>
    <row r="8" spans="1:18" s="2" customFormat="1" x14ac:dyDescent="0.3">
      <c r="A8" s="6" t="s">
        <v>7</v>
      </c>
      <c r="B8" t="s">
        <v>6</v>
      </c>
      <c r="C8" s="2">
        <v>13.13</v>
      </c>
      <c r="D8" s="1">
        <f>AVERAGE(C8:C10)</f>
        <v>13.21</v>
      </c>
      <c r="E8" s="2">
        <v>24.06</v>
      </c>
      <c r="F8" s="1">
        <f>E8-D8</f>
        <v>10.849999999999998</v>
      </c>
      <c r="G8" s="1">
        <f>AVERAGE(F8:F10)</f>
        <v>10.796666666666667</v>
      </c>
      <c r="H8" s="1">
        <f>F8-G8</f>
        <v>5.3333333333331012E-2</v>
      </c>
      <c r="I8">
        <f>POWER(2,-H8)</f>
        <v>0.96370711839155332</v>
      </c>
      <c r="J8">
        <f>AVERAGE(I8:I10)</f>
        <v>1.0004864096023518</v>
      </c>
      <c r="K8">
        <f>STDEV(I8:I10)</f>
        <v>3.8253024879561386E-2</v>
      </c>
      <c r="L8"/>
      <c r="M8" s="10" t="s">
        <v>11</v>
      </c>
      <c r="P8" s="4"/>
      <c r="Q8" s="4"/>
      <c r="R8" s="4"/>
    </row>
    <row r="9" spans="1:18" s="2" customFormat="1" x14ac:dyDescent="0.3">
      <c r="A9" s="6" t="s">
        <v>7</v>
      </c>
      <c r="B9" t="s">
        <v>6</v>
      </c>
      <c r="C9" s="2">
        <v>13.24</v>
      </c>
      <c r="D9" s="1">
        <f>AVERAGE(C8:C10)</f>
        <v>13.21</v>
      </c>
      <c r="E9" s="2">
        <v>23.95</v>
      </c>
      <c r="F9" s="1">
        <f t="shared" ref="F9:F13" si="4">E9-D9</f>
        <v>10.739999999999998</v>
      </c>
      <c r="G9" s="1">
        <f>G8</f>
        <v>10.796666666666667</v>
      </c>
      <c r="H9" s="1">
        <f t="shared" ref="H9:H13" si="5">F9-G9</f>
        <v>-5.6666666666668419E-2</v>
      </c>
      <c r="I9">
        <f t="shared" ref="I9:I13" si="6">POWER(2,-H9)</f>
        <v>1.0400599338884791</v>
      </c>
      <c r="J9"/>
      <c r="K9"/>
      <c r="L9"/>
      <c r="M9" s="10"/>
      <c r="P9" s="4"/>
      <c r="Q9" s="4"/>
      <c r="R9" s="4"/>
    </row>
    <row r="10" spans="1:18" s="2" customFormat="1" x14ac:dyDescent="0.3">
      <c r="A10" s="6" t="s">
        <v>7</v>
      </c>
      <c r="B10" t="s">
        <v>6</v>
      </c>
      <c r="C10" s="2">
        <v>13.26</v>
      </c>
      <c r="D10" s="1">
        <f>AVERAGE(C8:C10)</f>
        <v>13.21</v>
      </c>
      <c r="E10" s="2">
        <v>24.01</v>
      </c>
      <c r="F10" s="1">
        <f t="shared" si="4"/>
        <v>10.8</v>
      </c>
      <c r="G10" s="1">
        <f t="shared" ref="G10:G13" si="7">G9</f>
        <v>10.796666666666667</v>
      </c>
      <c r="H10" s="1">
        <f t="shared" si="5"/>
        <v>3.3333333333338544E-3</v>
      </c>
      <c r="I10">
        <f t="shared" si="6"/>
        <v>0.99769217652702291</v>
      </c>
      <c r="J10"/>
      <c r="K10"/>
      <c r="L10"/>
      <c r="M10" s="10"/>
      <c r="P10" s="4"/>
      <c r="Q10" s="4"/>
      <c r="R10" s="4"/>
    </row>
    <row r="11" spans="1:18" s="2" customFormat="1" x14ac:dyDescent="0.3">
      <c r="A11" s="6" t="s">
        <v>8</v>
      </c>
      <c r="B11" t="s">
        <v>6</v>
      </c>
      <c r="C11" s="2">
        <v>13.72</v>
      </c>
      <c r="D11" s="1">
        <f>AVERAGE(C11:C13)</f>
        <v>13.763333333333334</v>
      </c>
      <c r="E11" s="2">
        <v>23.42</v>
      </c>
      <c r="F11" s="1">
        <f t="shared" si="4"/>
        <v>9.6566666666666681</v>
      </c>
      <c r="G11" s="1">
        <f t="shared" si="7"/>
        <v>10.796666666666667</v>
      </c>
      <c r="H11" s="1">
        <f t="shared" si="5"/>
        <v>-1.1399999999999988</v>
      </c>
      <c r="I11">
        <f t="shared" si="6"/>
        <v>2.2038102317532196</v>
      </c>
      <c r="J11">
        <f>AVERAGE(I11:I13)</f>
        <v>2.2934316909093075</v>
      </c>
      <c r="K11">
        <f>STDEV(I11:I13)</f>
        <v>9.6128010511607326E-2</v>
      </c>
      <c r="L11" s="5">
        <f>IF(_xlfn.F.TEST(I8:I10,I11:I13)&gt;0.05,_xlfn.T.TEST(I8:I10,I11:I13,2,2),_xlfn.T.TEST(I8:I10,I11:I13,2,3))</f>
        <v>2.694740437787162E-5</v>
      </c>
      <c r="M11" s="10"/>
      <c r="O11" s="4"/>
      <c r="P11" s="4"/>
      <c r="Q11" s="4"/>
      <c r="R11" s="4"/>
    </row>
    <row r="12" spans="1:18" s="2" customFormat="1" x14ac:dyDescent="0.3">
      <c r="A12" s="6" t="s">
        <v>8</v>
      </c>
      <c r="B12" t="s">
        <v>6</v>
      </c>
      <c r="C12" s="2">
        <v>13.74</v>
      </c>
      <c r="D12" s="1">
        <f>AVERAGE(C11:C13)</f>
        <v>13.763333333333334</v>
      </c>
      <c r="E12" s="2">
        <v>23.37</v>
      </c>
      <c r="F12" s="1">
        <f t="shared" si="4"/>
        <v>9.6066666666666674</v>
      </c>
      <c r="G12" s="1">
        <f t="shared" si="7"/>
        <v>10.796666666666667</v>
      </c>
      <c r="H12" s="1">
        <f t="shared" si="5"/>
        <v>-1.1899999999999995</v>
      </c>
      <c r="I12">
        <f t="shared" si="6"/>
        <v>2.2815274317368464</v>
      </c>
      <c r="J12"/>
      <c r="K12"/>
      <c r="L12"/>
      <c r="M12" s="10"/>
      <c r="O12" s="4"/>
      <c r="P12" s="4"/>
      <c r="Q12" s="4"/>
      <c r="R12" s="4"/>
    </row>
    <row r="13" spans="1:18" s="2" customFormat="1" x14ac:dyDescent="0.3">
      <c r="A13" s="6" t="s">
        <v>8</v>
      </c>
      <c r="B13" t="s">
        <v>6</v>
      </c>
      <c r="C13" s="2">
        <v>13.83</v>
      </c>
      <c r="D13" s="1">
        <f>AVERAGE(C11:C13)</f>
        <v>13.763333333333334</v>
      </c>
      <c r="E13" s="2">
        <v>23.3</v>
      </c>
      <c r="F13" s="1">
        <f t="shared" si="4"/>
        <v>9.5366666666666671</v>
      </c>
      <c r="G13" s="1">
        <f t="shared" si="7"/>
        <v>10.796666666666667</v>
      </c>
      <c r="H13" s="1">
        <f t="shared" si="5"/>
        <v>-1.2599999999999998</v>
      </c>
      <c r="I13">
        <f t="shared" si="6"/>
        <v>2.3949574092378567</v>
      </c>
      <c r="J13"/>
      <c r="K13"/>
      <c r="L13"/>
      <c r="M13" s="10"/>
      <c r="O13" s="4"/>
      <c r="P13" s="4"/>
      <c r="Q13" s="4"/>
      <c r="R13" s="4"/>
    </row>
    <row r="14" spans="1:18" s="2" customFormat="1" x14ac:dyDescent="0.3">
      <c r="A14" s="6" t="s">
        <v>7</v>
      </c>
      <c r="B14" t="s">
        <v>6</v>
      </c>
      <c r="C14" s="2">
        <v>13.13</v>
      </c>
      <c r="D14" s="1">
        <f>AVERAGE(C14:C16)</f>
        <v>13.21</v>
      </c>
      <c r="E14" s="2">
        <v>23.34</v>
      </c>
      <c r="F14" s="1">
        <f>E14-D14</f>
        <v>10.129999999999999</v>
      </c>
      <c r="G14" s="1">
        <f>AVERAGE(F14:F16)</f>
        <v>10.146666666666667</v>
      </c>
      <c r="H14" s="1">
        <f>F14-G14</f>
        <v>-1.6666666666667496E-2</v>
      </c>
      <c r="I14">
        <f>POWER(2,-H14)</f>
        <v>1.011619440301923</v>
      </c>
      <c r="J14">
        <f>AVERAGE(I14:I16)</f>
        <v>1.0001329496793641</v>
      </c>
      <c r="K14">
        <f>STDEV(I14:I16)</f>
        <v>1.9895185358935558E-2</v>
      </c>
      <c r="L14"/>
      <c r="M14" s="10" t="s">
        <v>39</v>
      </c>
      <c r="P14" s="4"/>
      <c r="Q14" s="4"/>
      <c r="R14" s="4"/>
    </row>
    <row r="15" spans="1:18" s="2" customFormat="1" x14ac:dyDescent="0.3">
      <c r="A15" s="6" t="s">
        <v>7</v>
      </c>
      <c r="B15" t="s">
        <v>6</v>
      </c>
      <c r="C15" s="2">
        <v>13.24</v>
      </c>
      <c r="D15" s="1">
        <f>AVERAGE(C14:C16)</f>
        <v>13.21</v>
      </c>
      <c r="E15" s="2">
        <v>23.39</v>
      </c>
      <c r="F15" s="1">
        <f t="shared" ref="F15:F19" si="8">E15-D15</f>
        <v>10.18</v>
      </c>
      <c r="G15" s="1">
        <f>G14</f>
        <v>10.146666666666667</v>
      </c>
      <c r="H15" s="1">
        <f t="shared" ref="H15:H19" si="9">F15-G15</f>
        <v>3.3333333333333215E-2</v>
      </c>
      <c r="I15">
        <f t="shared" ref="I15:I19" si="10">POWER(2,-H15)</f>
        <v>0.97715996843424613</v>
      </c>
      <c r="J15"/>
      <c r="K15"/>
      <c r="L15"/>
      <c r="M15" s="10"/>
      <c r="P15" s="4"/>
      <c r="Q15" s="4"/>
      <c r="R15" s="4"/>
    </row>
    <row r="16" spans="1:18" s="2" customFormat="1" x14ac:dyDescent="0.3">
      <c r="A16" s="6" t="s">
        <v>7</v>
      </c>
      <c r="B16" t="s">
        <v>6</v>
      </c>
      <c r="C16" s="2">
        <v>13.26</v>
      </c>
      <c r="D16" s="1">
        <f>AVERAGE(C14:C16)</f>
        <v>13.21</v>
      </c>
      <c r="E16" s="2">
        <v>23.34</v>
      </c>
      <c r="F16" s="1">
        <f t="shared" si="8"/>
        <v>10.129999999999999</v>
      </c>
      <c r="G16" s="1">
        <f t="shared" ref="G16:G19" si="11">G15</f>
        <v>10.146666666666667</v>
      </c>
      <c r="H16" s="1">
        <f t="shared" si="9"/>
        <v>-1.6666666666667496E-2</v>
      </c>
      <c r="I16">
        <f t="shared" si="10"/>
        <v>1.011619440301923</v>
      </c>
      <c r="J16"/>
      <c r="K16"/>
      <c r="L16"/>
      <c r="M16" s="10"/>
      <c r="P16" s="4"/>
      <c r="Q16" s="4"/>
      <c r="R16" s="4"/>
    </row>
    <row r="17" spans="1:18" s="2" customFormat="1" x14ac:dyDescent="0.3">
      <c r="A17" s="6" t="s">
        <v>8</v>
      </c>
      <c r="B17" t="s">
        <v>6</v>
      </c>
      <c r="C17" s="2">
        <v>13.72</v>
      </c>
      <c r="D17" s="1">
        <f>AVERAGE(C17:C19)</f>
        <v>13.763333333333334</v>
      </c>
      <c r="E17" s="2">
        <v>24.18</v>
      </c>
      <c r="F17" s="1">
        <f t="shared" si="8"/>
        <v>10.416666666666666</v>
      </c>
      <c r="G17" s="1">
        <f t="shared" si="11"/>
        <v>10.146666666666667</v>
      </c>
      <c r="H17" s="1">
        <f t="shared" si="9"/>
        <v>0.26999999999999957</v>
      </c>
      <c r="I17">
        <f t="shared" si="10"/>
        <v>0.82931954581444201</v>
      </c>
      <c r="J17">
        <f>AVERAGE(I17:I19)</f>
        <v>0.73800816126384794</v>
      </c>
      <c r="K17">
        <f>STDEV(I17:I19)</f>
        <v>9.6365289414718405E-2</v>
      </c>
      <c r="L17" s="5">
        <f>IF(_xlfn.F.TEST(I14:I16,I17:I19)&gt;0.05,_xlfn.T.TEST(I14:I16,I17:I19,2,2),_xlfn.T.TEST(I14:I16,I17:I19,2,3))</f>
        <v>9.925222522788938E-3</v>
      </c>
      <c r="M17" s="10"/>
      <c r="O17" s="4"/>
      <c r="P17" s="4"/>
      <c r="Q17" s="4"/>
      <c r="R17" s="4"/>
    </row>
    <row r="18" spans="1:18" s="2" customFormat="1" x14ac:dyDescent="0.3">
      <c r="A18" s="6" t="s">
        <v>8</v>
      </c>
      <c r="B18" t="s">
        <v>6</v>
      </c>
      <c r="C18" s="2">
        <v>13.74</v>
      </c>
      <c r="D18" s="1">
        <f>AVERAGE(C17:C19)</f>
        <v>13.763333333333334</v>
      </c>
      <c r="E18" s="2">
        <v>24.33</v>
      </c>
      <c r="F18" s="1">
        <f t="shared" si="8"/>
        <v>10.566666666666665</v>
      </c>
      <c r="G18" s="1">
        <f t="shared" si="11"/>
        <v>10.146666666666667</v>
      </c>
      <c r="H18" s="1">
        <f t="shared" si="9"/>
        <v>0.41999999999999815</v>
      </c>
      <c r="I18">
        <f t="shared" si="10"/>
        <v>0.74742462431747025</v>
      </c>
      <c r="J18"/>
      <c r="K18"/>
      <c r="L18"/>
      <c r="M18" s="10"/>
      <c r="O18" s="4"/>
      <c r="P18" s="4"/>
      <c r="Q18" s="4"/>
      <c r="R18" s="4"/>
    </row>
    <row r="19" spans="1:18" s="2" customFormat="1" x14ac:dyDescent="0.3">
      <c r="A19" s="6" t="s">
        <v>8</v>
      </c>
      <c r="B19" t="s">
        <v>6</v>
      </c>
      <c r="C19" s="2">
        <v>13.83</v>
      </c>
      <c r="D19" s="1">
        <f>AVERAGE(C17:C19)</f>
        <v>13.763333333333334</v>
      </c>
      <c r="E19" s="2">
        <v>24.56</v>
      </c>
      <c r="F19" s="1">
        <f t="shared" si="8"/>
        <v>10.796666666666665</v>
      </c>
      <c r="G19" s="1">
        <f t="shared" si="11"/>
        <v>10.146666666666667</v>
      </c>
      <c r="H19" s="1">
        <f t="shared" si="9"/>
        <v>0.64999999999999858</v>
      </c>
      <c r="I19">
        <f t="shared" si="10"/>
        <v>0.63728031365963167</v>
      </c>
      <c r="J19"/>
      <c r="K19"/>
      <c r="L19"/>
      <c r="M19" s="10"/>
      <c r="O19" s="4"/>
      <c r="P19" s="4"/>
      <c r="Q19" s="4"/>
      <c r="R19" s="4"/>
    </row>
    <row r="26" spans="1:18" x14ac:dyDescent="0.3">
      <c r="J26" s="2"/>
      <c r="K26" s="2"/>
      <c r="L26" s="2"/>
      <c r="M26" s="2"/>
      <c r="N26" s="2"/>
    </row>
    <row r="27" spans="1:18" x14ac:dyDescent="0.3">
      <c r="J27" s="2"/>
      <c r="K27" s="2"/>
      <c r="L27" s="2"/>
      <c r="M27" s="4"/>
      <c r="N27" s="4"/>
    </row>
    <row r="28" spans="1:18" x14ac:dyDescent="0.3">
      <c r="J28" s="2"/>
      <c r="K28" s="2"/>
      <c r="L28" s="2"/>
      <c r="M28" s="4"/>
      <c r="N28" s="4"/>
    </row>
  </sheetData>
  <mergeCells count="3">
    <mergeCell ref="M2:M7"/>
    <mergeCell ref="M8:M13"/>
    <mergeCell ref="M14:M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EB2D-8D4C-45C0-9A43-A219DA3E146F}">
  <dimension ref="A1:F25"/>
  <sheetViews>
    <sheetView tabSelected="1" workbookViewId="0">
      <selection activeCell="J17" sqref="J16:J17"/>
    </sheetView>
  </sheetViews>
  <sheetFormatPr defaultRowHeight="14" x14ac:dyDescent="0.3"/>
  <sheetData>
    <row r="1" spans="1:6" s="2" customFormat="1" x14ac:dyDescent="0.3">
      <c r="A1" s="2" t="s">
        <v>52</v>
      </c>
      <c r="B1" s="2" t="s">
        <v>53</v>
      </c>
      <c r="C1" s="2" t="s">
        <v>51</v>
      </c>
      <c r="D1" s="2" t="s">
        <v>50</v>
      </c>
      <c r="E1" s="2" t="s">
        <v>49</v>
      </c>
      <c r="F1" s="2" t="s">
        <v>48</v>
      </c>
    </row>
    <row r="2" spans="1:6" s="2" customFormat="1" x14ac:dyDescent="0.3">
      <c r="A2" s="2" t="s">
        <v>12</v>
      </c>
      <c r="B2" s="2" t="s">
        <v>13</v>
      </c>
      <c r="C2" s="2">
        <v>24.23</v>
      </c>
      <c r="D2" s="2">
        <v>87.5</v>
      </c>
      <c r="E2" s="2" t="s">
        <v>37</v>
      </c>
      <c r="F2" s="6" t="s">
        <v>7</v>
      </c>
    </row>
    <row r="3" spans="1:6" s="2" customFormat="1" x14ac:dyDescent="0.3">
      <c r="A3" s="2" t="s">
        <v>14</v>
      </c>
      <c r="B3" s="2" t="s">
        <v>13</v>
      </c>
      <c r="C3" s="2">
        <v>24.09</v>
      </c>
      <c r="D3" s="2">
        <v>87.5</v>
      </c>
      <c r="E3" s="2" t="s">
        <v>9</v>
      </c>
      <c r="F3" s="6" t="s">
        <v>7</v>
      </c>
    </row>
    <row r="4" spans="1:6" s="2" customFormat="1" x14ac:dyDescent="0.3">
      <c r="A4" s="2" t="s">
        <v>15</v>
      </c>
      <c r="B4" s="2" t="s">
        <v>13</v>
      </c>
      <c r="C4" s="2">
        <v>24.65</v>
      </c>
      <c r="D4" s="2">
        <v>87.5</v>
      </c>
      <c r="E4" s="2" t="s">
        <v>9</v>
      </c>
      <c r="F4" s="6" t="s">
        <v>7</v>
      </c>
    </row>
    <row r="5" spans="1:6" s="2" customFormat="1" x14ac:dyDescent="0.3">
      <c r="A5" s="2" t="s">
        <v>16</v>
      </c>
      <c r="B5" s="2" t="s">
        <v>13</v>
      </c>
      <c r="C5" s="2">
        <v>23.76</v>
      </c>
      <c r="D5" s="2">
        <v>87.5</v>
      </c>
      <c r="E5" s="2" t="s">
        <v>9</v>
      </c>
      <c r="F5" s="6" t="s">
        <v>8</v>
      </c>
    </row>
    <row r="6" spans="1:6" s="2" customFormat="1" x14ac:dyDescent="0.3">
      <c r="A6" s="2" t="s">
        <v>17</v>
      </c>
      <c r="B6" s="2" t="s">
        <v>13</v>
      </c>
      <c r="C6" s="2">
        <v>23.48</v>
      </c>
      <c r="D6" s="2">
        <v>87.5</v>
      </c>
      <c r="E6" s="2" t="s">
        <v>9</v>
      </c>
      <c r="F6" s="6" t="s">
        <v>8</v>
      </c>
    </row>
    <row r="7" spans="1:6" s="2" customFormat="1" x14ac:dyDescent="0.3">
      <c r="A7" s="2" t="s">
        <v>18</v>
      </c>
      <c r="B7" s="2" t="s">
        <v>13</v>
      </c>
      <c r="C7" s="2">
        <v>23.59</v>
      </c>
      <c r="D7" s="2">
        <v>87.5</v>
      </c>
      <c r="E7" s="2" t="s">
        <v>9</v>
      </c>
      <c r="F7" s="6" t="s">
        <v>8</v>
      </c>
    </row>
    <row r="8" spans="1:6" s="2" customFormat="1" x14ac:dyDescent="0.3">
      <c r="A8" s="2" t="s">
        <v>19</v>
      </c>
      <c r="B8" s="2" t="s">
        <v>13</v>
      </c>
      <c r="C8" s="2">
        <v>24.06</v>
      </c>
      <c r="D8" s="2">
        <v>88</v>
      </c>
      <c r="E8" s="2" t="s">
        <v>10</v>
      </c>
      <c r="F8" s="6" t="s">
        <v>7</v>
      </c>
    </row>
    <row r="9" spans="1:6" s="2" customFormat="1" x14ac:dyDescent="0.3">
      <c r="A9" s="2" t="s">
        <v>20</v>
      </c>
      <c r="B9" s="2" t="s">
        <v>13</v>
      </c>
      <c r="C9" s="2">
        <v>23.95</v>
      </c>
      <c r="D9" s="2">
        <v>88</v>
      </c>
      <c r="E9" s="2" t="s">
        <v>10</v>
      </c>
      <c r="F9" s="6" t="s">
        <v>7</v>
      </c>
    </row>
    <row r="10" spans="1:6" s="2" customFormat="1" x14ac:dyDescent="0.3">
      <c r="A10" s="2" t="s">
        <v>21</v>
      </c>
      <c r="B10" s="2" t="s">
        <v>13</v>
      </c>
      <c r="C10" s="2">
        <v>24.01</v>
      </c>
      <c r="D10" s="2">
        <v>88</v>
      </c>
      <c r="E10" s="2" t="s">
        <v>10</v>
      </c>
      <c r="F10" s="6" t="s">
        <v>7</v>
      </c>
    </row>
    <row r="11" spans="1:6" s="2" customFormat="1" x14ac:dyDescent="0.3">
      <c r="A11" s="2" t="s">
        <v>22</v>
      </c>
      <c r="B11" s="2" t="s">
        <v>13</v>
      </c>
      <c r="C11" s="2">
        <v>23.42</v>
      </c>
      <c r="D11" s="2">
        <v>88</v>
      </c>
      <c r="E11" s="2" t="s">
        <v>10</v>
      </c>
      <c r="F11" s="6" t="s">
        <v>8</v>
      </c>
    </row>
    <row r="12" spans="1:6" s="2" customFormat="1" x14ac:dyDescent="0.3">
      <c r="A12" s="2" t="s">
        <v>23</v>
      </c>
      <c r="B12" s="2" t="s">
        <v>13</v>
      </c>
      <c r="C12" s="2">
        <v>23.37</v>
      </c>
      <c r="D12" s="2">
        <v>87.5</v>
      </c>
      <c r="E12" s="2" t="s">
        <v>10</v>
      </c>
      <c r="F12" s="6" t="s">
        <v>8</v>
      </c>
    </row>
    <row r="13" spans="1:6" s="2" customFormat="1" x14ac:dyDescent="0.3">
      <c r="A13" s="2" t="s">
        <v>24</v>
      </c>
      <c r="B13" s="2" t="s">
        <v>13</v>
      </c>
      <c r="C13" s="2">
        <v>23.3</v>
      </c>
      <c r="D13" s="2">
        <v>88</v>
      </c>
      <c r="E13" s="2" t="s">
        <v>10</v>
      </c>
      <c r="F13" s="6" t="s">
        <v>8</v>
      </c>
    </row>
    <row r="14" spans="1:6" s="2" customFormat="1" x14ac:dyDescent="0.3">
      <c r="A14" s="2" t="s">
        <v>25</v>
      </c>
      <c r="B14" s="2" t="s">
        <v>13</v>
      </c>
      <c r="C14" s="2">
        <v>23.34</v>
      </c>
      <c r="D14" s="2">
        <v>86.5</v>
      </c>
      <c r="E14" s="6" t="s">
        <v>38</v>
      </c>
      <c r="F14" s="6" t="s">
        <v>7</v>
      </c>
    </row>
    <row r="15" spans="1:6" s="2" customFormat="1" x14ac:dyDescent="0.3">
      <c r="A15" s="2" t="s">
        <v>26</v>
      </c>
      <c r="B15" s="2" t="s">
        <v>13</v>
      </c>
      <c r="C15" s="2">
        <v>23.39</v>
      </c>
      <c r="D15" s="2">
        <v>86.5</v>
      </c>
      <c r="E15" s="6" t="s">
        <v>38</v>
      </c>
      <c r="F15" s="6" t="s">
        <v>7</v>
      </c>
    </row>
    <row r="16" spans="1:6" s="2" customFormat="1" x14ac:dyDescent="0.3">
      <c r="A16" s="2" t="s">
        <v>27</v>
      </c>
      <c r="B16" s="2" t="s">
        <v>13</v>
      </c>
      <c r="C16" s="2">
        <v>23.34</v>
      </c>
      <c r="D16" s="2">
        <v>86.5</v>
      </c>
      <c r="E16" s="6" t="s">
        <v>38</v>
      </c>
      <c r="F16" s="6" t="s">
        <v>7</v>
      </c>
    </row>
    <row r="17" spans="1:6" s="2" customFormat="1" x14ac:dyDescent="0.3">
      <c r="A17" s="2" t="s">
        <v>28</v>
      </c>
      <c r="B17" s="2" t="s">
        <v>13</v>
      </c>
      <c r="C17" s="2">
        <v>24.18</v>
      </c>
      <c r="D17" s="2">
        <v>86.5</v>
      </c>
      <c r="E17" s="6" t="s">
        <v>38</v>
      </c>
      <c r="F17" s="6" t="s">
        <v>8</v>
      </c>
    </row>
    <row r="18" spans="1:6" s="2" customFormat="1" x14ac:dyDescent="0.3">
      <c r="A18" s="2" t="s">
        <v>29</v>
      </c>
      <c r="B18" s="2" t="s">
        <v>13</v>
      </c>
      <c r="C18" s="2">
        <v>24.33</v>
      </c>
      <c r="D18" s="2">
        <v>86.5</v>
      </c>
      <c r="E18" s="6" t="s">
        <v>38</v>
      </c>
      <c r="F18" s="6" t="s">
        <v>8</v>
      </c>
    </row>
    <row r="19" spans="1:6" s="2" customFormat="1" x14ac:dyDescent="0.3">
      <c r="A19" s="2" t="s">
        <v>30</v>
      </c>
      <c r="B19" s="2" t="s">
        <v>13</v>
      </c>
      <c r="C19" s="2">
        <v>24.56</v>
      </c>
      <c r="D19" s="2">
        <v>86.5</v>
      </c>
      <c r="E19" s="6" t="s">
        <v>38</v>
      </c>
      <c r="F19" s="6" t="s">
        <v>8</v>
      </c>
    </row>
    <row r="20" spans="1:6" s="2" customFormat="1" x14ac:dyDescent="0.3">
      <c r="A20" s="2" t="s">
        <v>31</v>
      </c>
      <c r="B20" s="2" t="s">
        <v>13</v>
      </c>
      <c r="C20" s="2">
        <v>13.13</v>
      </c>
      <c r="D20" s="2">
        <v>86.5</v>
      </c>
      <c r="E20" s="2" t="s">
        <v>40</v>
      </c>
      <c r="F20" s="6" t="s">
        <v>7</v>
      </c>
    </row>
    <row r="21" spans="1:6" s="2" customFormat="1" x14ac:dyDescent="0.3">
      <c r="A21" s="2" t="s">
        <v>32</v>
      </c>
      <c r="B21" s="2" t="s">
        <v>13</v>
      </c>
      <c r="C21" s="2">
        <v>13.24</v>
      </c>
      <c r="D21" s="2">
        <v>86.5</v>
      </c>
      <c r="E21" s="2" t="s">
        <v>40</v>
      </c>
      <c r="F21" s="6" t="s">
        <v>7</v>
      </c>
    </row>
    <row r="22" spans="1:6" s="2" customFormat="1" x14ac:dyDescent="0.3">
      <c r="A22" s="2" t="s">
        <v>33</v>
      </c>
      <c r="B22" s="2" t="s">
        <v>13</v>
      </c>
      <c r="C22" s="2">
        <v>13.26</v>
      </c>
      <c r="D22" s="2">
        <v>87</v>
      </c>
      <c r="E22" s="2" t="s">
        <v>40</v>
      </c>
      <c r="F22" s="6" t="s">
        <v>7</v>
      </c>
    </row>
    <row r="23" spans="1:6" s="2" customFormat="1" x14ac:dyDescent="0.3">
      <c r="A23" s="2" t="s">
        <v>34</v>
      </c>
      <c r="B23" s="2" t="s">
        <v>13</v>
      </c>
      <c r="C23" s="2">
        <v>13.72</v>
      </c>
      <c r="D23" s="2">
        <v>87</v>
      </c>
      <c r="E23" s="2" t="s">
        <v>40</v>
      </c>
      <c r="F23" s="6" t="s">
        <v>8</v>
      </c>
    </row>
    <row r="24" spans="1:6" s="2" customFormat="1" x14ac:dyDescent="0.3">
      <c r="A24" s="2" t="s">
        <v>35</v>
      </c>
      <c r="B24" s="2" t="s">
        <v>13</v>
      </c>
      <c r="C24" s="2">
        <v>13.74</v>
      </c>
      <c r="D24" s="2">
        <v>87</v>
      </c>
      <c r="E24" s="2" t="s">
        <v>40</v>
      </c>
      <c r="F24" s="6" t="s">
        <v>8</v>
      </c>
    </row>
    <row r="25" spans="1:6" s="2" customFormat="1" x14ac:dyDescent="0.3">
      <c r="A25" s="2" t="s">
        <v>36</v>
      </c>
      <c r="B25" s="2" t="s">
        <v>13</v>
      </c>
      <c r="C25" s="2">
        <v>13.83</v>
      </c>
      <c r="D25" s="2">
        <v>87</v>
      </c>
      <c r="E25" s="2" t="s">
        <v>40</v>
      </c>
      <c r="F25" s="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E26-0A33-4DB1-B89B-309BBAA8F95E}">
  <dimension ref="A1:E4"/>
  <sheetViews>
    <sheetView workbookViewId="0">
      <selection activeCell="N12" sqref="N12"/>
    </sheetView>
  </sheetViews>
  <sheetFormatPr defaultRowHeight="14" x14ac:dyDescent="0.3"/>
  <sheetData>
    <row r="1" spans="1:5" x14ac:dyDescent="0.3">
      <c r="A1" s="6" t="s">
        <v>8</v>
      </c>
      <c r="C1" s="3" t="s">
        <v>41</v>
      </c>
      <c r="D1" s="3" t="s">
        <v>47</v>
      </c>
      <c r="E1" s="3" t="s">
        <v>42</v>
      </c>
    </row>
    <row r="2" spans="1:5" x14ac:dyDescent="0.3">
      <c r="B2" s="3" t="s">
        <v>43</v>
      </c>
      <c r="C2" s="7">
        <v>984</v>
      </c>
      <c r="D2" s="7">
        <v>60</v>
      </c>
      <c r="E2" s="3">
        <f>_xlfn.T.TEST(C2:C4,D2:D4,2,3)</f>
        <v>2.4285714612554747E-8</v>
      </c>
    </row>
    <row r="3" spans="1:5" x14ac:dyDescent="0.3">
      <c r="B3" s="3"/>
      <c r="C3" s="7">
        <v>996</v>
      </c>
      <c r="D3" s="7">
        <v>72</v>
      </c>
      <c r="E3" s="3"/>
    </row>
    <row r="4" spans="1:5" x14ac:dyDescent="0.3">
      <c r="B4" s="3"/>
      <c r="C4" s="7">
        <v>979</v>
      </c>
      <c r="D4" s="7">
        <v>54</v>
      </c>
      <c r="E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4CA-06A2-49E6-BB40-909E09C290F1}">
  <dimension ref="A1:K7"/>
  <sheetViews>
    <sheetView workbookViewId="0">
      <selection activeCell="N16" sqref="N16"/>
    </sheetView>
  </sheetViews>
  <sheetFormatPr defaultRowHeight="14" x14ac:dyDescent="0.3"/>
  <sheetData>
    <row r="1" spans="1:11" ht="15.5" x14ac:dyDescent="0.3">
      <c r="A1" t="s">
        <v>41</v>
      </c>
      <c r="B1" t="s">
        <v>44</v>
      </c>
      <c r="D1" t="s">
        <v>45</v>
      </c>
      <c r="F1" s="8" t="s">
        <v>47</v>
      </c>
      <c r="G1" t="s">
        <v>44</v>
      </c>
      <c r="I1" t="s">
        <v>45</v>
      </c>
      <c r="K1" t="s">
        <v>46</v>
      </c>
    </row>
    <row r="2" spans="1:11" x14ac:dyDescent="0.3">
      <c r="A2">
        <v>1</v>
      </c>
      <c r="B2">
        <v>1399886</v>
      </c>
      <c r="C2">
        <f>AVERAGE(B2:B4)</f>
        <v>1448145.3333333333</v>
      </c>
      <c r="F2">
        <v>1</v>
      </c>
      <c r="G2">
        <v>1621865</v>
      </c>
      <c r="H2">
        <f>G2/G2</f>
        <v>1</v>
      </c>
      <c r="J2">
        <f>AVERAGE(G2:G4)</f>
        <v>1606319</v>
      </c>
    </row>
    <row r="3" spans="1:11" x14ac:dyDescent="0.3">
      <c r="A3">
        <v>1</v>
      </c>
      <c r="B3">
        <v>1300036</v>
      </c>
      <c r="F3">
        <v>1</v>
      </c>
      <c r="G3">
        <v>1541565</v>
      </c>
      <c r="H3">
        <f t="shared" ref="H3:H4" si="0">G3/G3</f>
        <v>1</v>
      </c>
    </row>
    <row r="4" spans="1:11" x14ac:dyDescent="0.3">
      <c r="A4">
        <v>1</v>
      </c>
      <c r="B4">
        <v>1644514</v>
      </c>
      <c r="F4">
        <v>1</v>
      </c>
      <c r="G4">
        <v>1655527</v>
      </c>
      <c r="H4">
        <f t="shared" si="0"/>
        <v>1</v>
      </c>
    </row>
    <row r="5" spans="1:11" x14ac:dyDescent="0.3">
      <c r="A5">
        <v>1</v>
      </c>
      <c r="B5">
        <v>595146</v>
      </c>
      <c r="C5" s="9">
        <f>B5/C2</f>
        <v>0.41097118245038022</v>
      </c>
      <c r="D5" s="9">
        <f>1-C5</f>
        <v>0.58902881754961978</v>
      </c>
      <c r="F5">
        <v>1</v>
      </c>
      <c r="G5">
        <v>936737</v>
      </c>
      <c r="H5" s="9">
        <f>G5/J2</f>
        <v>0.5831575172801915</v>
      </c>
      <c r="I5" s="9">
        <f>1-H5</f>
        <v>0.4168424827198085</v>
      </c>
      <c r="K5">
        <f>_xlfn.T.TEST(D5:D7,I5:I7,2,3)</f>
        <v>5.9198528234457074E-4</v>
      </c>
    </row>
    <row r="6" spans="1:11" x14ac:dyDescent="0.3">
      <c r="A6">
        <v>1</v>
      </c>
      <c r="B6">
        <v>590778</v>
      </c>
      <c r="C6" s="9">
        <f>B6/C2</f>
        <v>0.40795491060289529</v>
      </c>
      <c r="D6" s="9">
        <f t="shared" ref="D6:D7" si="1">1-C6</f>
        <v>0.59204508939710476</v>
      </c>
      <c r="F6">
        <v>1</v>
      </c>
      <c r="G6">
        <v>971186</v>
      </c>
      <c r="H6" s="9">
        <f>G6/J2</f>
        <v>0.60460344427227719</v>
      </c>
      <c r="I6" s="9">
        <f t="shared" ref="I6:I7" si="2">1-H6</f>
        <v>0.39539655572772281</v>
      </c>
    </row>
    <row r="7" spans="1:11" x14ac:dyDescent="0.3">
      <c r="A7">
        <v>1</v>
      </c>
      <c r="B7">
        <v>579643</v>
      </c>
      <c r="C7" s="9">
        <f>B7/C2</f>
        <v>0.40026576522245927</v>
      </c>
      <c r="D7" s="9">
        <f t="shared" si="1"/>
        <v>0.59973423477754073</v>
      </c>
      <c r="F7">
        <v>1</v>
      </c>
      <c r="G7">
        <v>981654</v>
      </c>
      <c r="H7" s="9">
        <f>G7/J2</f>
        <v>0.61112020713195825</v>
      </c>
      <c r="I7" s="9">
        <f t="shared" si="2"/>
        <v>0.38887979286804175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</vt:lpstr>
      <vt:lpstr>wound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2024-10-30T05:35:08Z</dcterms:modified>
</cp:coreProperties>
</file>