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9490" yWindow="8130" windowWidth="8595" windowHeight="9810" tabRatio="600" firstSheet="0" activeTab="0" autoFilterDateGrouping="1"/>
  </bookViews>
  <sheets>
    <sheet xmlns:r="http://schemas.openxmlformats.org/officeDocument/2006/relationships" name="综合报告" sheetId="1" state="visible" r:id="rId1"/>
    <sheet xmlns:r="http://schemas.openxmlformats.org/officeDocument/2006/relationships" name="业务报告" sheetId="2" state="visible" r:id="rId2"/>
    <sheet xmlns:r="http://schemas.openxmlformats.org/officeDocument/2006/relationships" name="广告报告" sheetId="3" state="visible" r:id="rId3"/>
    <sheet xmlns:r="http://schemas.openxmlformats.org/officeDocument/2006/relationships" name="退货报告(FBA)" sheetId="4" state="visible" r:id="rId4"/>
    <sheet xmlns:r="http://schemas.openxmlformats.org/officeDocument/2006/relationships" name="退货报告(自发货)" sheetId="5" state="visible" r:id="rId5"/>
    <sheet xmlns:r="http://schemas.openxmlformats.org/officeDocument/2006/relationships" name="全部手机型号和壳种类" sheetId="6" state="visible" r:id="rId6"/>
  </sheets>
  <definedNames>
    <definedName name="_xlnm.Extract" localSheetId="1">业务报告!$R$5</definedName>
    <definedName name="_xlnm._FilterDatabase" localSheetId="0" hidden="1">'综合报告'!$A$2:$T$134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.0;[Red]0.0"/>
    <numFmt numFmtId="165" formatCode="0.0_);[Red]\(0.0\)"/>
    <numFmt numFmtId="166" formatCode="0_);[Red]\(0\)"/>
    <numFmt numFmtId="167" formatCode="0.0%"/>
    <numFmt numFmtId="168" formatCode="[$€-2]\ #,##0.00;[Red]\-[$€-2]\ #,##0.00"/>
    <numFmt numFmtId="169" formatCode="#,##0.00\ [$€-407]"/>
    <numFmt numFmtId="170" formatCode="0.0%_);[Red]\(0.0%\)"/>
    <numFmt numFmtId="171" formatCode="mmm\ dd\,\ yyyy"/>
    <numFmt numFmtId="172" formatCode="0.0000%"/>
    <numFmt numFmtId="173" formatCode="#,##0.00\ &quot;€&quot;"/>
    <numFmt numFmtId="174" formatCode="[$€-2]\ #,##0;[Red]\-[$€-2]\ #,##0"/>
    <numFmt numFmtId="175" formatCode="[$€]#,##0.00;\([$€]#,##0.00\)"/>
  </numFmts>
  <fonts count="30">
    <font>
      <name val="Calibri"/>
      <charset val="134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family val="2"/>
      <color theme="1"/>
      <sz val="12"/>
      <scheme val="minor"/>
    </font>
    <font>
      <name val="Calibri Light"/>
      <charset val="134"/>
      <family val="2"/>
      <color theme="3"/>
      <sz val="18"/>
      <scheme val="major"/>
    </font>
    <font>
      <name val="Calibri"/>
      <charset val="134"/>
      <family val="2"/>
      <b val="1"/>
      <color theme="3"/>
      <sz val="15"/>
      <scheme val="minor"/>
    </font>
    <font>
      <name val="Calibri"/>
      <charset val="134"/>
      <family val="2"/>
      <b val="1"/>
      <color theme="3"/>
      <sz val="13"/>
      <scheme val="minor"/>
    </font>
    <font>
      <name val="Calibri"/>
      <charset val="134"/>
      <family val="2"/>
      <b val="1"/>
      <color theme="3"/>
      <sz val="11"/>
      <scheme val="minor"/>
    </font>
    <font>
      <name val="Calibri"/>
      <charset val="134"/>
      <family val="2"/>
      <color rgb="FF006100"/>
      <sz val="12"/>
      <scheme val="minor"/>
    </font>
    <font>
      <name val="Calibri"/>
      <charset val="134"/>
      <family val="2"/>
      <color rgb="FF9C0006"/>
      <sz val="12"/>
      <scheme val="minor"/>
    </font>
    <font>
      <name val="Calibri"/>
      <charset val="134"/>
      <family val="2"/>
      <color rgb="FF9C5700"/>
      <sz val="12"/>
      <scheme val="minor"/>
    </font>
    <font>
      <name val="Calibri"/>
      <charset val="134"/>
      <family val="2"/>
      <color rgb="FF3F3F76"/>
      <sz val="12"/>
      <scheme val="minor"/>
    </font>
    <font>
      <name val="Calibri"/>
      <charset val="134"/>
      <family val="2"/>
      <b val="1"/>
      <color rgb="FF3F3F3F"/>
      <sz val="12"/>
      <scheme val="minor"/>
    </font>
    <font>
      <name val="Calibri"/>
      <charset val="134"/>
      <family val="2"/>
      <b val="1"/>
      <color rgb="FFFA7D00"/>
      <sz val="12"/>
      <scheme val="minor"/>
    </font>
    <font>
      <name val="Calibri"/>
      <charset val="134"/>
      <family val="2"/>
      <color rgb="FFFA7D00"/>
      <sz val="12"/>
      <scheme val="minor"/>
    </font>
    <font>
      <name val="Calibri"/>
      <charset val="134"/>
      <family val="2"/>
      <b val="1"/>
      <color theme="0"/>
      <sz val="12"/>
      <scheme val="minor"/>
    </font>
    <font>
      <name val="Calibri"/>
      <charset val="134"/>
      <family val="2"/>
      <color rgb="FFFF0000"/>
      <sz val="12"/>
      <scheme val="minor"/>
    </font>
    <font>
      <name val="Calibri"/>
      <charset val="134"/>
      <family val="2"/>
      <i val="1"/>
      <color rgb="FF7F7F7F"/>
      <sz val="12"/>
      <scheme val="minor"/>
    </font>
    <font>
      <name val="Calibri"/>
      <charset val="134"/>
      <family val="2"/>
      <b val="1"/>
      <color theme="1"/>
      <sz val="12"/>
      <scheme val="minor"/>
    </font>
    <font>
      <name val="Calibri"/>
      <charset val="134"/>
      <family val="2"/>
      <color theme="0"/>
      <sz val="12"/>
      <scheme val="minor"/>
    </font>
    <font>
      <name val="Calibri"/>
      <charset val="134"/>
      <family val="2"/>
      <sz val="9"/>
      <scheme val="minor"/>
    </font>
    <font>
      <name val="Calibri"/>
      <charset val="134"/>
      <family val="4"/>
      <b val="1"/>
      <color theme="1"/>
      <sz val="12"/>
      <scheme val="minor"/>
    </font>
    <font>
      <name val="Calibri"/>
      <charset val="134"/>
      <family val="4"/>
      <b val="1"/>
      <color theme="1"/>
      <sz val="14"/>
      <scheme val="minor"/>
    </font>
    <font>
      <name val="Calibri"/>
      <family val="2"/>
      <color indexed="8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charset val="134"/>
      <family val="4"/>
      <color theme="1"/>
      <sz val="12"/>
      <scheme val="minor"/>
    </font>
    <font>
      <name val="Calibri"/>
      <charset val="134"/>
      <family val="4"/>
      <b val="1"/>
      <color theme="1"/>
      <sz val="16"/>
      <scheme val="minor"/>
    </font>
    <font>
      <name val="Calibri"/>
      <charset val="134"/>
      <family val="4"/>
      <color rgb="FF000000"/>
      <sz val="12"/>
      <scheme val="minor"/>
    </font>
  </fonts>
  <fills count="4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7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1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2" borderId="0" applyAlignment="1">
      <alignment vertical="center"/>
    </xf>
    <xf numFmtId="0" fontId="10" fillId="3" borderId="0" applyAlignment="1">
      <alignment vertical="center"/>
    </xf>
    <xf numFmtId="0" fontId="11" fillId="4" borderId="0" applyAlignment="1">
      <alignment vertical="center"/>
    </xf>
    <xf numFmtId="0" fontId="12" fillId="5" borderId="4" applyAlignment="1">
      <alignment vertical="center"/>
    </xf>
    <xf numFmtId="0" fontId="13" fillId="6" borderId="5" applyAlignment="1">
      <alignment vertical="center"/>
    </xf>
    <xf numFmtId="0" fontId="14" fillId="6" borderId="4" applyAlignment="1">
      <alignment vertical="center"/>
    </xf>
    <xf numFmtId="0" fontId="15" fillId="0" borderId="6" applyAlignment="1">
      <alignment vertical="center"/>
    </xf>
    <xf numFmtId="0" fontId="16" fillId="7" borderId="7" applyAlignment="1">
      <alignment vertical="center"/>
    </xf>
    <xf numFmtId="0" fontId="17" fillId="0" borderId="0" applyAlignment="1">
      <alignment vertical="center"/>
    </xf>
    <xf numFmtId="0" fontId="4" fillId="8" borderId="8" applyAlignment="1">
      <alignment vertical="center"/>
    </xf>
    <xf numFmtId="0" fontId="18" fillId="0" borderId="0" applyAlignment="1">
      <alignment vertical="center"/>
    </xf>
    <xf numFmtId="0" fontId="19" fillId="0" borderId="9" applyAlignment="1">
      <alignment vertical="center"/>
    </xf>
    <xf numFmtId="0" fontId="20" fillId="9" borderId="0" applyAlignment="1">
      <alignment vertical="center"/>
    </xf>
    <xf numFmtId="0" fontId="4" fillId="10" borderId="0" applyAlignment="1">
      <alignment vertical="center"/>
    </xf>
    <xf numFmtId="0" fontId="4" fillId="11" borderId="0" applyAlignment="1">
      <alignment vertical="center"/>
    </xf>
    <xf numFmtId="0" fontId="4" fillId="12" borderId="0" applyAlignment="1">
      <alignment vertical="center"/>
    </xf>
    <xf numFmtId="0" fontId="20" fillId="13" borderId="0" applyAlignment="1">
      <alignment vertical="center"/>
    </xf>
    <xf numFmtId="0" fontId="4" fillId="14" borderId="0" applyAlignment="1">
      <alignment vertical="center"/>
    </xf>
    <xf numFmtId="0" fontId="4" fillId="15" borderId="0" applyAlignment="1">
      <alignment vertical="center"/>
    </xf>
    <xf numFmtId="0" fontId="4" fillId="16" borderId="0" applyAlignment="1">
      <alignment vertical="center"/>
    </xf>
    <xf numFmtId="0" fontId="20" fillId="17" borderId="0" applyAlignment="1">
      <alignment vertical="center"/>
    </xf>
    <xf numFmtId="0" fontId="4" fillId="18" borderId="0" applyAlignment="1">
      <alignment vertical="center"/>
    </xf>
    <xf numFmtId="0" fontId="4" fillId="19" borderId="0" applyAlignment="1">
      <alignment vertical="center"/>
    </xf>
    <xf numFmtId="0" fontId="4" fillId="20" borderId="0" applyAlignment="1">
      <alignment vertical="center"/>
    </xf>
    <xf numFmtId="0" fontId="20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20" fillId="25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4" fillId="28" borderId="0" applyAlignment="1">
      <alignment vertical="center"/>
    </xf>
    <xf numFmtId="0" fontId="20" fillId="29" borderId="0" applyAlignment="1">
      <alignment vertical="center"/>
    </xf>
    <xf numFmtId="0" fontId="4" fillId="30" borderId="0" applyAlignment="1">
      <alignment vertical="center"/>
    </xf>
    <xf numFmtId="0" fontId="4" fillId="31" borderId="0" applyAlignment="1">
      <alignment vertical="center"/>
    </xf>
    <xf numFmtId="0" fontId="4" fillId="32" borderId="0" applyAlignment="1">
      <alignment vertical="center"/>
    </xf>
    <xf numFmtId="0" fontId="24" fillId="0" borderId="0"/>
    <xf numFmtId="0" fontId="3" fillId="0" borderId="0"/>
    <xf numFmtId="0" fontId="3" fillId="0" borderId="0"/>
    <xf numFmtId="9" fontId="4" fillId="0" borderId="0"/>
    <xf numFmtId="43" fontId="4" fillId="0" borderId="0"/>
  </cellStyleXfs>
  <cellXfs count="146">
    <xf numFmtId="0" fontId="0" fillId="0" borderId="0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10" fontId="0" fillId="0" borderId="1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0" fillId="34" borderId="0" applyAlignment="1" pivotButton="0" quotePrefix="0" xfId="0">
      <alignment vertical="center"/>
    </xf>
    <xf numFmtId="0" fontId="0" fillId="0" borderId="0" pivotButton="0" quotePrefix="0" xfId="0"/>
    <xf numFmtId="0" fontId="24" fillId="0" borderId="0" pivotButton="0" quotePrefix="0" xfId="42"/>
    <xf numFmtId="0" fontId="3" fillId="0" borderId="0" pivotButton="0" quotePrefix="0" xfId="43"/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pivotButton="0" quotePrefix="0" xfId="44"/>
    <xf numFmtId="10" fontId="0" fillId="0" borderId="0" applyAlignment="1" pivotButton="0" quotePrefix="0" xfId="0">
      <alignment vertical="center"/>
    </xf>
    <xf numFmtId="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22" fillId="0" borderId="13" applyAlignment="1" pivotButton="0" quotePrefix="0" xfId="0">
      <alignment vertical="center"/>
    </xf>
    <xf numFmtId="166" fontId="0" fillId="0" borderId="14" applyAlignment="1" pivotButton="0" quotePrefix="0" xfId="0">
      <alignment vertical="center"/>
    </xf>
    <xf numFmtId="10" fontId="0" fillId="0" borderId="11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23" fillId="0" borderId="13" applyAlignment="1" pivotButton="0" quotePrefix="0" xfId="0">
      <alignment vertical="center" wrapText="1"/>
    </xf>
    <xf numFmtId="0" fontId="23" fillId="33" borderId="13" applyAlignment="1" pivotButton="0" quotePrefix="0" xfId="0">
      <alignment vertical="center" wrapText="1"/>
    </xf>
    <xf numFmtId="166" fontId="0" fillId="0" borderId="13" applyAlignment="1" pivotButton="0" quotePrefix="0" xfId="0">
      <alignment vertical="center"/>
    </xf>
    <xf numFmtId="9" fontId="0" fillId="0" borderId="0" pivotButton="0" quotePrefix="0" xfId="0"/>
    <xf numFmtId="0" fontId="24" fillId="34" borderId="0" pivotButton="0" quotePrefix="0" xfId="42"/>
    <xf numFmtId="0" fontId="24" fillId="0" borderId="0" pivotButton="0" quotePrefix="0" xfId="42"/>
    <xf numFmtId="0" fontId="2" fillId="34" borderId="0" pivotButton="0" quotePrefix="0" xfId="44"/>
    <xf numFmtId="0" fontId="24" fillId="36" borderId="0" pivotButton="0" quotePrefix="0" xfId="42"/>
    <xf numFmtId="0" fontId="2" fillId="36" borderId="0" pivotButton="0" quotePrefix="0" xfId="44"/>
    <xf numFmtId="49" fontId="0" fillId="0" borderId="0" pivotButton="0" quotePrefix="0" xfId="0"/>
    <xf numFmtId="22" fontId="0" fillId="0" borderId="0" pivotButton="0" quotePrefix="0" xfId="0"/>
    <xf numFmtId="0" fontId="0" fillId="0" borderId="0" pivotButton="0" quotePrefix="0" xfId="0"/>
    <xf numFmtId="166" fontId="0" fillId="0" borderId="0" applyAlignment="1" pivotButton="0" quotePrefix="0" xfId="0">
      <alignment vertical="center"/>
    </xf>
    <xf numFmtId="0" fontId="3" fillId="0" borderId="0" pivotButton="0" quotePrefix="0" xfId="43"/>
    <xf numFmtId="0" fontId="26" fillId="0" borderId="0" pivotButton="0" quotePrefix="0" xfId="43"/>
    <xf numFmtId="0" fontId="1" fillId="0" borderId="0" pivotButton="0" quotePrefix="0" xfId="43"/>
    <xf numFmtId="0" fontId="26" fillId="33" borderId="0" pivotButton="0" quotePrefix="0" xfId="43"/>
    <xf numFmtId="10" fontId="22" fillId="0" borderId="13" applyAlignment="1" pivotButton="0" quotePrefix="0" xfId="45">
      <alignment vertical="center"/>
    </xf>
    <xf numFmtId="0" fontId="22" fillId="0" borderId="0" applyAlignment="1" pivotButton="0" quotePrefix="0" xfId="0">
      <alignment vertical="center"/>
    </xf>
    <xf numFmtId="0" fontId="22" fillId="0" borderId="0" pivotButton="0" quotePrefix="0" xfId="0"/>
    <xf numFmtId="167" fontId="0" fillId="0" borderId="0" applyAlignment="1" pivotButton="0" quotePrefix="0" xfId="45">
      <alignment vertical="center"/>
    </xf>
    <xf numFmtId="166" fontId="22" fillId="0" borderId="13" applyAlignment="1" pivotButton="0" quotePrefix="0" xfId="0">
      <alignment vertical="center"/>
    </xf>
    <xf numFmtId="0" fontId="0" fillId="0" borderId="13" pivotButton="0" quotePrefix="0" xfId="0"/>
    <xf numFmtId="0" fontId="25" fillId="36" borderId="0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10" fontId="0" fillId="0" borderId="18" applyAlignment="1" pivotButton="0" quotePrefix="0" xfId="0">
      <alignment vertical="center"/>
    </xf>
    <xf numFmtId="9" fontId="0" fillId="0" borderId="18" applyAlignment="1" pivotButton="0" quotePrefix="0" xfId="0">
      <alignment vertical="center"/>
    </xf>
    <xf numFmtId="166" fontId="0" fillId="0" borderId="18" applyAlignment="1" pivotButton="0" quotePrefix="0" xfId="0">
      <alignment vertical="center"/>
    </xf>
    <xf numFmtId="168" fontId="0" fillId="0" borderId="18" applyAlignment="1" pivotButton="0" quotePrefix="0" xfId="0">
      <alignment vertical="center"/>
    </xf>
    <xf numFmtId="0" fontId="25" fillId="33" borderId="13" applyAlignment="1" pivotButton="0" quotePrefix="0" xfId="0">
      <alignment horizontal="center" vertical="center"/>
    </xf>
    <xf numFmtId="0" fontId="24" fillId="0" borderId="0" pivotButton="0" quotePrefix="0" xfId="42"/>
    <xf numFmtId="168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2" fontId="25" fillId="0" borderId="15" applyAlignment="1" pivotButton="0" quotePrefix="0" xfId="0">
      <alignment vertical="center"/>
    </xf>
    <xf numFmtId="0" fontId="2" fillId="33" borderId="0" pivotButton="0" quotePrefix="0" xfId="44"/>
    <xf numFmtId="169" fontId="24" fillId="33" borderId="0" pivotButton="0" quotePrefix="0" xfId="42"/>
    <xf numFmtId="0" fontId="24" fillId="33" borderId="0" pivotButton="0" quotePrefix="0" xfId="42"/>
    <xf numFmtId="9" fontId="0" fillId="0" borderId="18" applyAlignment="1" pivotButton="0" quotePrefix="0" xfId="45">
      <alignment vertical="center"/>
    </xf>
    <xf numFmtId="170" fontId="0" fillId="0" borderId="13" applyAlignment="1" pivotButton="0" quotePrefix="0" xfId="45">
      <alignment vertical="center"/>
    </xf>
    <xf numFmtId="9" fontId="24" fillId="33" borderId="0" pivotButton="0" quotePrefix="0" xfId="45"/>
    <xf numFmtId="0" fontId="24" fillId="33" borderId="0" pivotButton="0" quotePrefix="0" xfId="42"/>
    <xf numFmtId="0" fontId="0" fillId="0" borderId="0" pivotButton="0" quotePrefix="0" xfId="0"/>
    <xf numFmtId="0" fontId="24" fillId="0" borderId="0" pivotButton="0" quotePrefix="0" xfId="42"/>
    <xf numFmtId="171" fontId="24" fillId="0" borderId="0" pivotButton="0" quotePrefix="0" xfId="42"/>
    <xf numFmtId="1" fontId="24" fillId="0" borderId="0" pivotButton="0" quotePrefix="0" xfId="42"/>
    <xf numFmtId="2" fontId="24" fillId="0" borderId="0" pivotButton="0" quotePrefix="0" xfId="42"/>
    <xf numFmtId="172" fontId="24" fillId="0" borderId="0" pivotButton="0" quotePrefix="0" xfId="42"/>
    <xf numFmtId="169" fontId="24" fillId="0" borderId="0" pivotButton="0" quotePrefix="0" xfId="42"/>
    <xf numFmtId="0" fontId="25" fillId="36" borderId="0" applyAlignment="1" pivotButton="0" quotePrefix="0" xfId="0">
      <alignment vertical="center"/>
    </xf>
    <xf numFmtId="0" fontId="0" fillId="37" borderId="0" applyAlignment="1" pivotButton="0" quotePrefix="0" xfId="0">
      <alignment vertical="center" wrapText="1"/>
    </xf>
    <xf numFmtId="0" fontId="24" fillId="0" borderId="0" pivotButton="0" quotePrefix="0" xfId="42"/>
    <xf numFmtId="0" fontId="0" fillId="33" borderId="0" pivotButton="0" quotePrefix="0" xfId="0"/>
    <xf numFmtId="10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68" fontId="25" fillId="38" borderId="20" applyAlignment="1" pivotButton="0" quotePrefix="0" xfId="46">
      <alignment vertical="center"/>
    </xf>
    <xf numFmtId="168" fontId="25" fillId="41" borderId="13" applyAlignment="1" pivotButton="0" quotePrefix="0" xfId="46">
      <alignment vertical="center"/>
    </xf>
    <xf numFmtId="0" fontId="0" fillId="38" borderId="13" applyAlignment="1" pivotButton="0" quotePrefix="0" xfId="0">
      <alignment horizontal="left" vertical="center"/>
    </xf>
    <xf numFmtId="173" fontId="0" fillId="39" borderId="20" applyAlignment="1" pivotButton="0" quotePrefix="0" xfId="0">
      <alignment vertical="center"/>
    </xf>
    <xf numFmtId="173" fontId="0" fillId="37" borderId="13" applyAlignment="1" pivotButton="0" quotePrefix="0" xfId="0">
      <alignment vertical="center"/>
    </xf>
    <xf numFmtId="173" fontId="0" fillId="40" borderId="13" applyAlignment="1" pivotButton="0" quotePrefix="0" xfId="0">
      <alignment vertical="center"/>
    </xf>
    <xf numFmtId="173" fontId="0" fillId="42" borderId="13" applyAlignment="1" pivotButton="0" quotePrefix="0" xfId="0">
      <alignment vertical="center"/>
    </xf>
    <xf numFmtId="3" fontId="0" fillId="0" borderId="0" pivotButton="0" quotePrefix="0" xfId="0"/>
    <xf numFmtId="168" fontId="0" fillId="0" borderId="13" applyAlignment="1" pivotButton="0" quotePrefix="0" xfId="0">
      <alignment vertical="center"/>
    </xf>
    <xf numFmtId="174" fontId="0" fillId="0" borderId="0" applyAlignment="1" pivotButton="0" quotePrefix="0" xfId="0">
      <alignment vertical="center"/>
    </xf>
    <xf numFmtId="171" fontId="0" fillId="0" borderId="0" pivotButton="0" quotePrefix="0" xfId="0"/>
    <xf numFmtId="1" fontId="0" fillId="0" borderId="0" pivotButton="0" quotePrefix="0" xfId="0"/>
    <xf numFmtId="172" fontId="0" fillId="0" borderId="0" pivotButton="0" quotePrefix="0" xfId="0"/>
    <xf numFmtId="175" fontId="0" fillId="0" borderId="0" pivotButton="0" quotePrefix="0" xfId="0"/>
    <xf numFmtId="2" fontId="0" fillId="0" borderId="0" pivotButton="0" quotePrefix="0" xfId="0"/>
    <xf numFmtId="0" fontId="0" fillId="0" borderId="13" applyAlignment="1" pivotButton="0" quotePrefix="0" xfId="0">
      <alignment wrapText="1"/>
    </xf>
    <xf numFmtId="1" fontId="0" fillId="0" borderId="13" applyAlignment="1" pivotButton="0" quotePrefix="0" xfId="0">
      <alignment vertical="center"/>
    </xf>
    <xf numFmtId="0" fontId="0" fillId="0" borderId="13" applyAlignment="1" pivotButton="0" quotePrefix="0" xfId="0">
      <alignment horizontal="left" vertical="center"/>
    </xf>
    <xf numFmtId="0" fontId="28" fillId="42" borderId="0" applyAlignment="1" pivotButton="0" quotePrefix="0" xfId="0">
      <alignment vertical="center"/>
    </xf>
    <xf numFmtId="0" fontId="0" fillId="0" borderId="13" applyAlignment="1" pivotButton="0" quotePrefix="0" xfId="0">
      <alignment vertical="center" wrapText="1"/>
    </xf>
    <xf numFmtId="0" fontId="27" fillId="0" borderId="13" applyAlignment="1" pivotButton="0" quotePrefix="0" xfId="0">
      <alignment vertical="center" wrapText="1"/>
    </xf>
    <xf numFmtId="0" fontId="29" fillId="0" borderId="13" applyAlignment="1" pivotButton="0" quotePrefix="0" xfId="0">
      <alignment vertical="center" wrapText="1"/>
    </xf>
    <xf numFmtId="0" fontId="29" fillId="0" borderId="18" applyAlignment="1" pivotButton="0" quotePrefix="0" xfId="0">
      <alignment vertical="center" wrapText="1"/>
    </xf>
    <xf numFmtId="0" fontId="0" fillId="43" borderId="0" applyAlignment="1" pivotButton="0" quotePrefix="0" xfId="0">
      <alignment vertical="center"/>
    </xf>
    <xf numFmtId="0" fontId="0" fillId="43" borderId="0" applyAlignment="1" pivotButton="0" quotePrefix="0" xfId="0">
      <alignment vertical="center"/>
    </xf>
    <xf numFmtId="0" fontId="0" fillId="0" borderId="20" applyAlignment="1" pivotButton="0" quotePrefix="0" xfId="0">
      <alignment vertical="center" wrapText="1"/>
    </xf>
    <xf numFmtId="0" fontId="0" fillId="0" borderId="20" applyAlignment="1" pivotButton="0" quotePrefix="0" xfId="0">
      <alignment horizontal="left" vertical="center"/>
    </xf>
    <xf numFmtId="0" fontId="0" fillId="40" borderId="13" applyAlignment="1" pivotButton="0" quotePrefix="0" xfId="0">
      <alignment horizontal="left" vertical="center"/>
    </xf>
    <xf numFmtId="0" fontId="0" fillId="42" borderId="13" applyAlignment="1" pivotButton="0" quotePrefix="0" xfId="0">
      <alignment horizontal="left" vertical="center"/>
    </xf>
    <xf numFmtId="0" fontId="0" fillId="41" borderId="13" applyAlignment="1" pivotButton="0" quotePrefix="0" xfId="0">
      <alignment horizontal="left" vertical="center"/>
    </xf>
    <xf numFmtId="0" fontId="0" fillId="39" borderId="21" applyAlignment="1" pivotButton="0" quotePrefix="0" xfId="0">
      <alignment horizontal="left" vertical="center"/>
    </xf>
    <xf numFmtId="0" fontId="0" fillId="39" borderId="22" applyAlignment="1" pivotButton="0" quotePrefix="0" xfId="0">
      <alignment horizontal="left" vertical="center"/>
    </xf>
    <xf numFmtId="0" fontId="0" fillId="39" borderId="23" applyAlignment="1" pivotButton="0" quotePrefix="0" xfId="0">
      <alignment horizontal="left" vertical="center"/>
    </xf>
    <xf numFmtId="0" fontId="0" fillId="37" borderId="13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0" fontId="25" fillId="35" borderId="0" applyAlignment="1" pivotButton="0" quotePrefix="0" xfId="0">
      <alignment horizontal="center" vertical="center"/>
    </xf>
    <xf numFmtId="0" fontId="25" fillId="36" borderId="0" applyAlignment="1" pivotButton="0" quotePrefix="0" xfId="0">
      <alignment horizontal="center" vertical="center"/>
    </xf>
    <xf numFmtId="167" fontId="0" fillId="0" borderId="17" applyAlignment="1" pivotButton="0" quotePrefix="0" xfId="0">
      <alignment horizontal="center" vertical="center"/>
    </xf>
    <xf numFmtId="0" fontId="25" fillId="34" borderId="19" applyAlignment="1" pivotButton="0" quotePrefix="0" xfId="0">
      <alignment horizontal="center" vertical="center"/>
    </xf>
    <xf numFmtId="0" fontId="0" fillId="0" borderId="19" pivotButton="0" quotePrefix="0" xfId="0"/>
    <xf numFmtId="166" fontId="0" fillId="0" borderId="18" applyAlignment="1" pivotButton="0" quotePrefix="0" xfId="0">
      <alignment vertical="center"/>
    </xf>
    <xf numFmtId="168" fontId="0" fillId="0" borderId="13" applyAlignment="1" pivotButton="0" quotePrefix="0" xfId="0">
      <alignment vertical="center"/>
    </xf>
    <xf numFmtId="166" fontId="0" fillId="0" borderId="13" applyAlignment="1" pivotButton="0" quotePrefix="0" xfId="0">
      <alignment vertical="center"/>
    </xf>
    <xf numFmtId="168" fontId="0" fillId="0" borderId="18" applyAlignment="1" pivotButton="0" quotePrefix="0" xfId="0">
      <alignment vertical="center"/>
    </xf>
    <xf numFmtId="170" fontId="0" fillId="0" borderId="13" applyAlignment="1" pivotButton="0" quotePrefix="0" xfId="45">
      <alignment vertical="center"/>
    </xf>
    <xf numFmtId="166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6" fontId="0" fillId="0" borderId="14" applyAlignment="1" pivotButton="0" quotePrefix="0" xfId="0">
      <alignment vertical="center"/>
    </xf>
    <xf numFmtId="166" fontId="22" fillId="0" borderId="13" applyAlignment="1" pivotButton="0" quotePrefix="0" xfId="0">
      <alignment vertical="center"/>
    </xf>
    <xf numFmtId="168" fontId="25" fillId="41" borderId="13" applyAlignment="1" pivotButton="0" quotePrefix="0" xfId="46">
      <alignment vertical="center"/>
    </xf>
    <xf numFmtId="167" fontId="0" fillId="0" borderId="17" applyAlignment="1" pivotButton="0" quotePrefix="0" xfId="0">
      <alignment horizontal="center" vertical="center"/>
    </xf>
    <xf numFmtId="0" fontId="0" fillId="0" borderId="17" pivotButton="0" quotePrefix="0" xfId="0"/>
    <xf numFmtId="167" fontId="0" fillId="0" borderId="0" applyAlignment="1" pivotButton="0" quotePrefix="0" xfId="45">
      <alignment vertical="center"/>
    </xf>
    <xf numFmtId="0" fontId="0" fillId="0" borderId="23" pivotButton="0" quotePrefix="0" xfId="0"/>
    <xf numFmtId="168" fontId="25" fillId="38" borderId="20" applyAlignment="1" pivotButton="0" quotePrefix="0" xfId="46">
      <alignment vertical="center"/>
    </xf>
    <xf numFmtId="168" fontId="0" fillId="0" borderId="0" applyAlignment="1" pivotButton="0" quotePrefix="0" xfId="0">
      <alignment vertical="center"/>
    </xf>
    <xf numFmtId="173" fontId="0" fillId="39" borderId="20" applyAlignment="1" pivotButton="0" quotePrefix="0" xfId="0">
      <alignment vertical="center"/>
    </xf>
    <xf numFmtId="0" fontId="0" fillId="39" borderId="13" applyAlignment="1" pivotButton="0" quotePrefix="0" xfId="0">
      <alignment horizontal="left" vertical="center"/>
    </xf>
    <xf numFmtId="0" fontId="0" fillId="0" borderId="22" pivotButton="0" quotePrefix="0" xfId="0"/>
    <xf numFmtId="174" fontId="0" fillId="0" borderId="0" applyAlignment="1" pivotButton="0" quotePrefix="0" xfId="0">
      <alignment vertical="center"/>
    </xf>
    <xf numFmtId="173" fontId="0" fillId="37" borderId="13" applyAlignment="1" pivotButton="0" quotePrefix="0" xfId="0">
      <alignment vertical="center"/>
    </xf>
    <xf numFmtId="173" fontId="0" fillId="42" borderId="13" applyAlignment="1" pivotButton="0" quotePrefix="0" xfId="0">
      <alignment vertical="center"/>
    </xf>
    <xf numFmtId="173" fontId="0" fillId="40" borderId="13" applyAlignment="1" pivotButton="0" quotePrefix="0" xfId="0">
      <alignment vertical="center"/>
    </xf>
    <xf numFmtId="168" fontId="0" fillId="0" borderId="0" pivotButton="0" quotePrefix="0" xfId="0"/>
    <xf numFmtId="169" fontId="24" fillId="33" borderId="0" pivotButton="0" quotePrefix="0" xfId="42"/>
    <xf numFmtId="171" fontId="0" fillId="0" borderId="0" pivotButton="0" quotePrefix="0" xfId="0"/>
    <xf numFmtId="172" fontId="0" fillId="0" borderId="0" pivotButton="0" quotePrefix="0" xfId="0"/>
    <xf numFmtId="175" fontId="0" fillId="0" borderId="0" pivotButton="0" quotePrefix="0" xfId="0"/>
    <xf numFmtId="171" fontId="24" fillId="0" borderId="0" pivotButton="0" quotePrefix="0" xfId="42"/>
    <xf numFmtId="172" fontId="24" fillId="0" borderId="0" pivotButton="0" quotePrefix="0" xfId="42"/>
    <xf numFmtId="169" fontId="24" fillId="0" borderId="0" pivotButton="0" quotePrefix="0" xfId="42"/>
  </cellXfs>
  <cellStyles count="47">
    <cellStyle name="常规" xfId="0" builtinId="0"/>
    <cellStyle name="标题" xfId="1" builtinId="15"/>
    <cellStyle name="标题 1" xfId="2" builtinId="16"/>
    <cellStyle name="标题 2" xfId="3" builtinId="17"/>
    <cellStyle name="标题 3" xfId="4" builtinId="18"/>
    <cellStyle name="标题 4" xfId="5" builtinId="19"/>
    <cellStyle name="好" xfId="6" builtinId="26"/>
    <cellStyle name="差" xfId="7" builtinId="27"/>
    <cellStyle name="适中" xfId="8" builtinId="28"/>
    <cellStyle name="输入" xfId="9" builtinId="20"/>
    <cellStyle name="输出" xfId="10" builtinId="21"/>
    <cellStyle name="计算" xfId="11" builtinId="22"/>
    <cellStyle name="链接单元格" xfId="12" builtinId="24"/>
    <cellStyle name="检查单元格" xfId="13" builtinId="23"/>
    <cellStyle name="警告文本" xfId="14" builtinId="11"/>
    <cellStyle name="注释" xfId="15" builtinId="10"/>
    <cellStyle name="解释性文本" xfId="16" builtinId="53"/>
    <cellStyle name="汇总" xfId="17" builtinId="25"/>
    <cellStyle name="着色 1" xfId="18" builtinId="29"/>
    <cellStyle name="20% - 着色 1" xfId="19" builtinId="30"/>
    <cellStyle name="40% - 着色 1" xfId="20" builtinId="31"/>
    <cellStyle name="60% - 着色 1" xfId="21" builtinId="32"/>
    <cellStyle name="着色 2" xfId="22" builtinId="33"/>
    <cellStyle name="20% - 着色 2" xfId="23" builtinId="34"/>
    <cellStyle name="40% - 着色 2" xfId="24" builtinId="35"/>
    <cellStyle name="60% - 着色 2" xfId="25" builtinId="36"/>
    <cellStyle name="着色 3" xfId="26" builtinId="37"/>
    <cellStyle name="20% - 着色 3" xfId="27" builtinId="38"/>
    <cellStyle name="40% - 着色 3" xfId="28" builtinId="39"/>
    <cellStyle name="60% - 着色 3" xfId="29" builtinId="40"/>
    <cellStyle name="着色 4" xfId="30" builtinId="41"/>
    <cellStyle name="20% - 着色 4" xfId="31" builtinId="42"/>
    <cellStyle name="40% - 着色 4" xfId="32" builtinId="43"/>
    <cellStyle name="60% - 着色 4" xfId="33" builtinId="44"/>
    <cellStyle name="着色 5" xfId="34" builtinId="45"/>
    <cellStyle name="20% - 着色 5" xfId="35" builtinId="46"/>
    <cellStyle name="40% - 着色 5" xfId="36" builtinId="47"/>
    <cellStyle name="60% - 着色 5" xfId="37" builtinId="48"/>
    <cellStyle name="着色 6" xfId="38" builtinId="49"/>
    <cellStyle name="20% - 着色 6" xfId="39" builtinId="50"/>
    <cellStyle name="40% - 着色 6" xfId="40" builtinId="51"/>
    <cellStyle name="60% - 着色 6" xfId="41" builtinId="52"/>
    <cellStyle name="Standard 2" xfId="42"/>
    <cellStyle name="Standard 3" xfId="43"/>
    <cellStyle name="Standard 4" xfId="44"/>
    <cellStyle name="百分比" xfId="45" builtinId="5"/>
    <cellStyle name="千位分隔" xfId="46" builtinId="3"/>
  </cellStyles>
  <dxfs count="28">
    <dxf>
      <fill>
        <patternFill>
          <bgColor rgb="FFFFC000"/>
        </patternFill>
      </fill>
    </dxf>
    <dxf>
      <font>
        <name val="Calibri"/>
        <family val="2"/>
        <strike val="0"/>
        <outline val="0"/>
        <shadow val="0"/>
        <color auto="1"/>
        <sz val="11"/>
        <vertAlign val="baseline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name val="Calibri"/>
        <family val="2"/>
        <strike val="0"/>
        <outline val="0"/>
        <shadow val="0"/>
        <color auto="1"/>
        <sz val="11"/>
        <vertAlign val="baseline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/>
    </dxf>
    <dxf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27" formatCode="yyyy/m/d\ h:mm"/>
      <alignment horizontal="general" vertical="bottom"/>
    </dxf>
    <dxf>
      <numFmt numFmtId="30" formatCode="@"/>
      <alignment horizontal="general" vertical="bottom"/>
    </dxf>
    <dxf>
      <numFmt numFmtId="27" formatCode="yyyy/m/d\ h:mm"/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alignment horizontal="general" vertical="bottom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1" displayName="Tabelle1" ref="A1:AB6" headerRowCount="1" totalsRowShown="0">
  <autoFilter ref="A1:AB6"/>
  <tableColumns count="28">
    <tableColumn id="1" name="DocumentVersion" dataDxfId="27"/>
    <tableColumn id="2" name="MessageType" dataDxfId="26"/>
    <tableColumn id="3" name="item_name" dataDxfId="25"/>
    <tableColumn id="4" name="asin" dataDxfId="24"/>
    <tableColumn id="5" name="return_reason_code" dataDxfId="23"/>
    <tableColumn id="6" name="merchant_sku" dataDxfId="22"/>
    <tableColumn id="7" name="in_policy" dataDxfId="21"/>
    <tableColumn id="8" name="return_quantity" dataDxfId="20"/>
    <tableColumn id="9" name="resolution" dataDxfId="19"/>
    <tableColumn id="10" name="category" dataDxfId="18"/>
    <tableColumn id="11" name="refund_amount" dataDxfId="17"/>
    <tableColumn id="12" name="order_id" dataDxfId="16"/>
    <tableColumn id="13" name="order_date" dataDxfId="15"/>
    <tableColumn id="14" name="amazon_rma_id" dataDxfId="14"/>
    <tableColumn id="15" name="return_request_date" dataDxfId="13"/>
    <tableColumn id="16" name="return_request_status" dataDxfId="12"/>
    <tableColumn id="17" name="a_to_z_claim" dataDxfId="11"/>
    <tableColumn id="18" name="is_prime" dataDxfId="10"/>
    <tableColumn id="19" name="label_cost" dataDxfId="9"/>
    <tableColumn id="20" name="label_type" dataDxfId="8"/>
    <tableColumn id="21" name="currency_code" dataDxfId="7"/>
    <tableColumn id="22" name="label_to_be_paid_by" dataDxfId="6"/>
    <tableColumn id="23" name="return_type" dataDxfId="5"/>
    <tableColumn id="24" name="order_amount" dataDxfId="4"/>
    <tableColumn id="25" name="order_quantity" dataDxfId="3"/>
    <tableColumn id="27" name="最终退货金额" dataDxfId="2" dataCellStyle="Standard 3">
      <calculatedColumnFormula>IF(EXACT(Tabelle1[[#This Row],[return_request_status]],"Approved"),Tabelle1[[#This Row],[order_amount]],0)</calculatedColumnFormula>
    </tableColumn>
    <tableColumn id="26" name="最终退货数" dataDxfId="1" dataCellStyle="Standard 3">
      <calculatedColumnFormula>IF(EXACT(Tabelle1[[#This Row],[return_request_status]],"Approved"),Tabelle1[[#This Row],[order_quantity]],0)</calculatedColumnFormula>
    </tableColumn>
    <tableColumn id="28" name="退货原因" dataCellStyle="Standar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1"/>
  <sheetViews>
    <sheetView showGridLines="0" tabSelected="1" zoomScaleNormal="100" workbookViewId="0">
      <pane ySplit="2" topLeftCell="A99" activePane="bottomLeft" state="frozen"/>
      <selection activeCell="D1" sqref="D1"/>
      <selection pane="bottomLeft" activeCell="B124" sqref="B124"/>
    </sheetView>
  </sheetViews>
  <sheetFormatPr baseColWidth="8" defaultColWidth="11" defaultRowHeight="15.75" outlineLevelRow="1"/>
  <cols>
    <col width="12.3125" bestFit="1" customWidth="1" style="61" min="1" max="1"/>
    <col width="12.8125" customWidth="1" style="61" min="2" max="2"/>
    <col width="8.9375" customWidth="1" style="61" min="3" max="3"/>
    <col width="9.0625" bestFit="1" customWidth="1" style="61" min="4" max="4"/>
    <col width="9.5" customWidth="1" style="61" min="5" max="8"/>
    <col width="6.625" customWidth="1" style="61" min="9" max="9"/>
    <col width="9.5" customWidth="1" style="61" min="10" max="11"/>
    <col width="5.3125" customWidth="1" style="61" min="12" max="12"/>
    <col width="7.3125" customWidth="1" style="61" min="13" max="13"/>
    <col width="7.25" customWidth="1" style="61" min="14" max="14"/>
    <col width="8.0625" customWidth="1" style="61" min="15" max="15"/>
    <col width="6.375" customWidth="1" style="61" min="16" max="16"/>
    <col width="5.6875" customWidth="1" style="61" min="17" max="17"/>
    <col width="5.875" customWidth="1" style="61" min="18" max="18"/>
    <col width="9.375" customWidth="1" style="61" min="19" max="19"/>
    <col width="8.375" customWidth="1" style="61" min="20" max="20"/>
    <col width="2.6875" bestFit="1" customWidth="1" style="61" min="21" max="23"/>
  </cols>
  <sheetData>
    <row r="1">
      <c r="D1" s="110" t="inlineStr">
        <is>
          <t>业务报告</t>
        </is>
      </c>
      <c r="L1" s="113" t="inlineStr">
        <is>
          <t>广告报告</t>
        </is>
      </c>
      <c r="M1" s="114" t="n"/>
      <c r="N1" s="114" t="n"/>
      <c r="O1" s="114" t="n"/>
      <c r="P1" s="114" t="n"/>
      <c r="Q1" s="111" t="inlineStr">
        <is>
          <t>退货报告</t>
        </is>
      </c>
      <c r="S1" s="68" t="inlineStr">
        <is>
          <t>总结</t>
        </is>
      </c>
      <c r="T1" s="68" t="n"/>
      <c r="U1" s="68" t="n"/>
    </row>
    <row r="2" ht="90" customFormat="1" customHeight="1" s="9">
      <c r="A2" s="20" t="inlineStr">
        <is>
          <t>子ASIN</t>
        </is>
      </c>
      <c r="B2" s="21" t="inlineStr">
        <is>
          <t>手机类型</t>
        </is>
      </c>
      <c r="C2" s="21" t="inlineStr">
        <is>
          <t>类型</t>
        </is>
      </c>
      <c r="D2" s="20" t="inlineStr">
        <is>
          <t>买家访问次数</t>
        </is>
      </c>
      <c r="E2" s="20" t="inlineStr">
        <is>
          <t>买家访问次数百分比</t>
        </is>
      </c>
      <c r="F2" s="20" t="inlineStr">
        <is>
          <t>页面浏览次数</t>
        </is>
      </c>
      <c r="G2" s="20" t="inlineStr">
        <is>
          <t>页面浏览次数百分比</t>
        </is>
      </c>
      <c r="H2" s="21" t="inlineStr">
        <is>
          <t>购买按钮赢得率</t>
        </is>
      </c>
      <c r="I2" s="20" t="inlineStr">
        <is>
          <t>已订购商品数量</t>
        </is>
      </c>
      <c r="J2" s="21" t="inlineStr">
        <is>
          <t>订单商品数量转化率</t>
        </is>
      </c>
      <c r="K2" s="20" t="inlineStr">
        <is>
          <t>已订购商品销售额</t>
        </is>
      </c>
      <c r="L2" s="20" t="inlineStr">
        <is>
          <t>此SKU销售量</t>
        </is>
      </c>
      <c r="M2" s="20" t="inlineStr">
        <is>
          <t>其他SKU销售量</t>
        </is>
      </c>
      <c r="N2" s="20" t="inlineStr">
        <is>
          <t>自然出单</t>
        </is>
      </c>
      <c r="O2" s="20" t="inlineStr">
        <is>
          <t>广告费</t>
        </is>
      </c>
      <c r="P2" s="20" t="inlineStr">
        <is>
          <t>ACOS</t>
        </is>
      </c>
      <c r="Q2" s="20" t="inlineStr">
        <is>
          <t>退货量</t>
        </is>
      </c>
      <c r="R2" s="20" t="inlineStr">
        <is>
          <t>退货率</t>
        </is>
      </c>
      <c r="S2" s="49" t="inlineStr">
        <is>
          <t>毛利润</t>
        </is>
      </c>
      <c r="T2" s="49" t="inlineStr">
        <is>
          <t>毛利润率</t>
        </is>
      </c>
      <c r="U2" s="69" t="inlineStr">
        <is>
          <t>年</t>
        </is>
      </c>
      <c r="V2" s="69" t="inlineStr">
        <is>
          <t>月</t>
        </is>
      </c>
      <c r="W2" s="69" t="inlineStr">
        <is>
          <t>周</t>
        </is>
      </c>
    </row>
    <row r="3">
      <c r="A3" t="inlineStr">
        <is>
          <t>B08ZJXWP7D</t>
        </is>
      </c>
      <c r="B3" s="44">
        <f>VLOOKUP($A3,全部手机型号和壳种类!$B$2:$D$1007,全部手机型号和壳种类!C$1,0)</f>
        <v/>
      </c>
      <c r="C3" s="44">
        <f>VLOOKUP($A3,全部手机型号和壳种类!$B$2:$D$1007,全部手机型号和壳种类!D$1,0)</f>
        <v/>
      </c>
      <c r="D3" s="44">
        <f>SUMIF(业务报告!$B$4:$P$10000,$A3,业务报告!D$4:D$10000)</f>
        <v/>
      </c>
      <c r="E3" s="45">
        <f>SUMIF(业务报告!$B$4:$P$10000,$A3,业务报告!E$4:E$10000)</f>
        <v/>
      </c>
      <c r="F3" s="44">
        <f>SUMIF(业务报告!$B$4:$P$10000,$A3,业务报告!F$4:F$10000)</f>
        <v/>
      </c>
      <c r="G3" s="45">
        <f>SUMIF(业务报告!$B$4:$P$10000,$A3,业务报告!G$4:G$10000)</f>
        <v/>
      </c>
      <c r="H3" s="46">
        <f>SUMIF(业务报告!$B$4:$P$10000,$A3,业务报告!H$4:H$10000)</f>
        <v/>
      </c>
      <c r="I3" s="115">
        <f>SUMIF(业务报告!$B$4:$P$10000,$A3,业务报告!I$4:I$10000)</f>
        <v/>
      </c>
      <c r="J3" s="45">
        <f>SUMIF(业务报告!$B$4:$P$10000,$A3,业务报告!K$4:K$10000)</f>
        <v/>
      </c>
      <c r="K3" s="116">
        <f>SUMIF(业务报告!$B$4:$P$10000,$A3,业务报告!M$4:M$10000)</f>
        <v/>
      </c>
      <c r="L3" s="117">
        <f>SUMIF(广告报告!$H$4:$H$990,$A3,广告报告!$T$4:$T$990)</f>
        <v/>
      </c>
      <c r="M3" s="117">
        <f>SUMIF(广告报告!$H$4:$H$990,$A3,广告报告!$U$4:$U$990)</f>
        <v/>
      </c>
      <c r="N3" s="115">
        <f>I3-L3</f>
        <v/>
      </c>
      <c r="O3" s="118">
        <f>SUMIF(广告报告!$H$4:$H$990,$A3,广告报告!$M$4:$M$990)</f>
        <v/>
      </c>
      <c r="P3" s="57">
        <f>IF(K3&gt;0,O3/K3,"-")</f>
        <v/>
      </c>
      <c r="Q3" s="115">
        <f>SUMIF('退货报告(自发货)'!$D$2:$AA$1000,A3,'退货报告(自发货)'!$AA$2:$AA$1000)+SUMIF('退货报告(FBA)'!$F$2:$G$1001,VLOOKUP($A3,业务报告!$B$3:$C$1000,2,0),'退货报告(FBA)'!$G$2:$G$1001)</f>
        <v/>
      </c>
      <c r="R3" s="57">
        <f>IF(I3&gt;0,Q3/I3,"-")</f>
        <v/>
      </c>
      <c r="S3" s="118">
        <f>IF(K3&gt;0,K3*(1-R3)*0.69-O3-(1.8+2.29)*I3,-O3-Q3*15)</f>
        <v/>
      </c>
      <c r="T3" s="119">
        <f>IF(K3&gt;0,S3/K3,"-")</f>
        <v/>
      </c>
      <c r="U3" s="91" t="inlineStr">
        <is>
          <t>2023</t>
        </is>
      </c>
      <c r="V3" s="91" t="inlineStr">
        <is>
          <t>3</t>
        </is>
      </c>
      <c r="W3" s="91" t="inlineStr">
        <is>
          <t>10</t>
        </is>
      </c>
    </row>
    <row r="4">
      <c r="A4" t="inlineStr">
        <is>
          <t>B08BKPDGGJ</t>
        </is>
      </c>
      <c r="B4" s="19">
        <f>VLOOKUP($A4,全部手机型号和壳种类!$B$2:$D$1007,全部手机型号和壳种类!C$1,0)</f>
        <v/>
      </c>
      <c r="C4" s="19">
        <f>VLOOKUP($A4,全部手机型号和壳种类!$B$2:$D$1007,全部手机型号和壳种类!D$1,0)</f>
        <v/>
      </c>
      <c r="D4" s="44">
        <f>SUMIF(业务报告!$B$4:$P$10000,$A4,业务报告!D$4:D$10000)</f>
        <v/>
      </c>
      <c r="E4" s="45">
        <f>SUMIF(业务报告!$B$4:$P$10000,$A4,业务报告!E$4:E$10000)</f>
        <v/>
      </c>
      <c r="F4" s="44">
        <f>SUMIF(业务报告!$B$4:$P$10000,$A4,业务报告!F$4:F$10000)</f>
        <v/>
      </c>
      <c r="G4" s="45">
        <f>SUMIF(业务报告!$B$4:$P$10000,$A4,业务报告!G$4:G$10000)</f>
        <v/>
      </c>
      <c r="H4" s="46">
        <f>SUMIF(业务报告!$B$4:$P$10000,$A4,业务报告!H$4:H$10000)</f>
        <v/>
      </c>
      <c r="I4" s="115">
        <f>SUMIF(业务报告!$B$4:$P$10000,$A4,业务报告!I$4:I$10000)</f>
        <v/>
      </c>
      <c r="J4" s="45">
        <f>SUMIF(业务报告!$B$4:$P$10000,$A4,业务报告!K$4:K$10000)</f>
        <v/>
      </c>
      <c r="K4" s="116">
        <f>SUMIF(业务报告!$B$4:$P$10000,$A4,业务报告!M$4:M$10000)</f>
        <v/>
      </c>
      <c r="L4" s="117">
        <f>SUMIF(广告报告!$H$4:$H$990,$A4,广告报告!$T$4:$T$990)</f>
        <v/>
      </c>
      <c r="M4" s="117">
        <f>SUMIF(广告报告!$H$4:$H$990,$A4,广告报告!$U$4:$U$990)</f>
        <v/>
      </c>
      <c r="N4" s="115">
        <f>I4-L4</f>
        <v/>
      </c>
      <c r="O4" s="118">
        <f>SUMIF(广告报告!$H$4:$H$990,$A4,广告报告!$M$4:$M$990)</f>
        <v/>
      </c>
      <c r="P4" s="57">
        <f>IF(K4&gt;0,O4/K4,"-")</f>
        <v/>
      </c>
      <c r="Q4" s="115">
        <f>SUMIF('退货报告(自发货)'!$D$2:$AA$1000,A4,'退货报告(自发货)'!$AA$2:$AA$1000)+SUMIF('退货报告(FBA)'!$F$2:$G$1001,VLOOKUP($A4,业务报告!$B$3:$C$1000,2,0),'退货报告(FBA)'!$G$2:$G$1001)</f>
        <v/>
      </c>
      <c r="R4" s="57">
        <f>IF(I4&gt;0,Q4/I4,"-")</f>
        <v/>
      </c>
      <c r="S4" s="118">
        <f>IF(K4&gt;0,K4*(1-R4)*0.69-O4-(1.8+2.29)*I4,-O4-Q4*15)</f>
        <v/>
      </c>
      <c r="T4" s="119">
        <f>IF(K4&gt;0,S4/K4,"-")</f>
        <v/>
      </c>
      <c r="U4" s="91" t="inlineStr">
        <is>
          <t>2023</t>
        </is>
      </c>
      <c r="V4" s="91" t="inlineStr">
        <is>
          <t>3</t>
        </is>
      </c>
      <c r="W4" s="91" t="inlineStr">
        <is>
          <t>10</t>
        </is>
      </c>
    </row>
    <row r="5">
      <c r="A5" t="inlineStr">
        <is>
          <t>B0892VL3T9</t>
        </is>
      </c>
      <c r="B5" s="19">
        <f>VLOOKUP($A5,全部手机型号和壳种类!$B$2:$D$1007,全部手机型号和壳种类!C$1,0)</f>
        <v/>
      </c>
      <c r="C5" s="19">
        <f>VLOOKUP($A5,全部手机型号和壳种类!$B$2:$D$1007,全部手机型号和壳种类!D$1,0)</f>
        <v/>
      </c>
      <c r="D5" s="44">
        <f>SUMIF(业务报告!$B$4:$P$10000,$A5,业务报告!D$4:D$10000)</f>
        <v/>
      </c>
      <c r="E5" s="45">
        <f>SUMIF(业务报告!$B$4:$P$10000,$A5,业务报告!E$4:E$10000)</f>
        <v/>
      </c>
      <c r="F5" s="44">
        <f>SUMIF(业务报告!$B$4:$P$10000,$A5,业务报告!F$4:F$10000)</f>
        <v/>
      </c>
      <c r="G5" s="45">
        <f>SUMIF(业务报告!$B$4:$P$10000,$A5,业务报告!G$4:G$10000)</f>
        <v/>
      </c>
      <c r="H5" s="46">
        <f>SUMIF(业务报告!$B$4:$P$10000,$A5,业务报告!H$4:H$10000)</f>
        <v/>
      </c>
      <c r="I5" s="115">
        <f>SUMIF(业务报告!$B$4:$P$10000,$A5,业务报告!I$4:I$10000)</f>
        <v/>
      </c>
      <c r="J5" s="45">
        <f>SUMIF(业务报告!$B$4:$P$10000,$A5,业务报告!K$4:K$10000)</f>
        <v/>
      </c>
      <c r="K5" s="116">
        <f>SUMIF(业务报告!$B$4:$P$10000,$A5,业务报告!M$4:M$10000)</f>
        <v/>
      </c>
      <c r="L5" s="117">
        <f>SUMIF(广告报告!$H$4:$H$990,$A5,广告报告!$T$4:$T$990)</f>
        <v/>
      </c>
      <c r="M5" s="117">
        <f>SUMIF(广告报告!$H$4:$H$990,$A5,广告报告!$U$4:$U$990)</f>
        <v/>
      </c>
      <c r="N5" s="115">
        <f>I5-L5</f>
        <v/>
      </c>
      <c r="O5" s="118">
        <f>SUMIF(广告报告!$H$4:$H$990,$A5,广告报告!$M$4:$M$990)</f>
        <v/>
      </c>
      <c r="P5" s="57">
        <f>IF(K5&gt;0,O5/K5,"-")</f>
        <v/>
      </c>
      <c r="Q5" s="115">
        <f>SUMIF('退货报告(自发货)'!$D$2:$AA$1000,A5,'退货报告(自发货)'!$AA$2:$AA$1000)+SUMIF('退货报告(FBA)'!$F$2:$G$1001,VLOOKUP($A5,业务报告!$B$3:$C$1000,2,0),'退货报告(FBA)'!$G$2:$G$1001)</f>
        <v/>
      </c>
      <c r="R5" s="57">
        <f>IF(I5&gt;0,Q5/I5,"-")</f>
        <v/>
      </c>
      <c r="S5" s="118">
        <f>IF(K5&gt;0,K5*(1-R5)*0.69-O5-(1.8+2.29)*I5,-O5-Q5*15)</f>
        <v/>
      </c>
      <c r="T5" s="119">
        <f>IF(K5&gt;0,S5/K5,"-")</f>
        <v/>
      </c>
      <c r="U5" s="91" t="inlineStr">
        <is>
          <t>2023</t>
        </is>
      </c>
      <c r="V5" s="91" t="inlineStr">
        <is>
          <t>3</t>
        </is>
      </c>
      <c r="W5" s="91" t="inlineStr">
        <is>
          <t>10</t>
        </is>
      </c>
    </row>
    <row r="6">
      <c r="A6" t="inlineStr">
        <is>
          <t>B08KR86D6G</t>
        </is>
      </c>
      <c r="B6" s="19">
        <f>VLOOKUP($A6,全部手机型号和壳种类!$B$2:$D$1007,全部手机型号和壳种类!C$1,0)</f>
        <v/>
      </c>
      <c r="C6" s="19">
        <f>VLOOKUP($A6,全部手机型号和壳种类!$B$2:$D$1007,全部手机型号和壳种类!D$1,0)</f>
        <v/>
      </c>
      <c r="D6" s="44">
        <f>SUMIF(业务报告!$B$4:$P$10000,$A6,业务报告!D$4:D$10000)</f>
        <v/>
      </c>
      <c r="E6" s="45">
        <f>SUMIF(业务报告!$B$4:$P$10000,$A6,业务报告!E$4:E$10000)</f>
        <v/>
      </c>
      <c r="F6" s="44">
        <f>SUMIF(业务报告!$B$4:$P$10000,$A6,业务报告!F$4:F$10000)</f>
        <v/>
      </c>
      <c r="G6" s="45">
        <f>SUMIF(业务报告!$B$4:$P$10000,$A6,业务报告!G$4:G$10000)</f>
        <v/>
      </c>
      <c r="H6" s="46">
        <f>SUMIF(业务报告!$B$4:$P$10000,$A6,业务报告!H$4:H$10000)</f>
        <v/>
      </c>
      <c r="I6" s="115">
        <f>SUMIF(业务报告!$B$4:$P$10000,$A6,业务报告!I$4:I$10000)</f>
        <v/>
      </c>
      <c r="J6" s="45">
        <f>SUMIF(业务报告!$B$4:$P$10000,$A6,业务报告!K$4:K$10000)</f>
        <v/>
      </c>
      <c r="K6" s="116">
        <f>SUMIF(业务报告!$B$4:$P$10000,$A6,业务报告!M$4:M$10000)</f>
        <v/>
      </c>
      <c r="L6" s="117">
        <f>SUMIF(广告报告!$H$4:$H$990,$A6,广告报告!$T$4:$T$990)</f>
        <v/>
      </c>
      <c r="M6" s="117">
        <f>SUMIF(广告报告!$H$4:$H$990,$A6,广告报告!$U$4:$U$990)</f>
        <v/>
      </c>
      <c r="N6" s="115">
        <f>I6-L6</f>
        <v/>
      </c>
      <c r="O6" s="118">
        <f>SUMIF(广告报告!$H$4:$H$990,$A6,广告报告!$M$4:$M$990)</f>
        <v/>
      </c>
      <c r="P6" s="57">
        <f>IF(K6&gt;0,O6/K6,"-")</f>
        <v/>
      </c>
      <c r="Q6" s="115">
        <f>SUMIF('退货报告(自发货)'!$D$2:$AA$1000,A6,'退货报告(自发货)'!$AA$2:$AA$1000)+SUMIF('退货报告(FBA)'!$F$2:$G$1001,VLOOKUP($A6,业务报告!$B$3:$C$1000,2,0),'退货报告(FBA)'!$G$2:$G$1001)</f>
        <v/>
      </c>
      <c r="R6" s="57">
        <f>IF(I6&gt;0,Q6/I6,"-")</f>
        <v/>
      </c>
      <c r="S6" s="118">
        <f>IF(K6&gt;0,K6*(1-R6)*0.69-O6-(1.8+2.29)*I6,-O6-Q6*15)</f>
        <v/>
      </c>
      <c r="T6" s="119">
        <f>IF(K6&gt;0,S6/K6,"-")</f>
        <v/>
      </c>
      <c r="U6" s="91" t="inlineStr">
        <is>
          <t>2023</t>
        </is>
      </c>
      <c r="V6" s="91" t="inlineStr">
        <is>
          <t>3</t>
        </is>
      </c>
      <c r="W6" s="91" t="inlineStr">
        <is>
          <t>10</t>
        </is>
      </c>
    </row>
    <row r="7">
      <c r="A7" t="inlineStr">
        <is>
          <t>B08NHQVYZY</t>
        </is>
      </c>
      <c r="B7" s="19">
        <f>VLOOKUP($A7,全部手机型号和壳种类!$B$2:$D$1007,全部手机型号和壳种类!C$1,0)</f>
        <v/>
      </c>
      <c r="C7" s="19">
        <f>VLOOKUP($A7,全部手机型号和壳种类!$B$2:$D$1007,全部手机型号和壳种类!D$1,0)</f>
        <v/>
      </c>
      <c r="D7" s="44">
        <f>SUMIF(业务报告!$B$4:$P$10000,$A7,业务报告!D$4:D$10000)</f>
        <v/>
      </c>
      <c r="E7" s="45">
        <f>SUMIF(业务报告!$B$4:$P$10000,$A7,业务报告!E$4:E$10000)</f>
        <v/>
      </c>
      <c r="F7" s="44">
        <f>SUMIF(业务报告!$B$4:$P$10000,$A7,业务报告!F$4:F$10000)</f>
        <v/>
      </c>
      <c r="G7" s="45">
        <f>SUMIF(业务报告!$B$4:$P$10000,$A7,业务报告!G$4:G$10000)</f>
        <v/>
      </c>
      <c r="H7" s="46">
        <f>SUMIF(业务报告!$B$4:$P$10000,$A7,业务报告!H$4:H$10000)</f>
        <v/>
      </c>
      <c r="I7" s="115">
        <f>SUMIF(业务报告!$B$4:$P$10000,$A7,业务报告!I$4:I$10000)</f>
        <v/>
      </c>
      <c r="J7" s="45">
        <f>SUMIF(业务报告!$B$4:$P$10000,$A7,业务报告!K$4:K$10000)</f>
        <v/>
      </c>
      <c r="K7" s="116">
        <f>SUMIF(业务报告!$B$4:$P$10000,$A7,业务报告!M$4:M$10000)</f>
        <v/>
      </c>
      <c r="L7" s="117">
        <f>SUMIF(广告报告!$H$4:$H$990,$A7,广告报告!$T$4:$T$990)</f>
        <v/>
      </c>
      <c r="M7" s="117">
        <f>SUMIF(广告报告!$H$4:$H$990,$A7,广告报告!$U$4:$U$990)</f>
        <v/>
      </c>
      <c r="N7" s="115">
        <f>I7-L7</f>
        <v/>
      </c>
      <c r="O7" s="118">
        <f>SUMIF(广告报告!$H$4:$H$990,$A7,广告报告!$M$4:$M$990)</f>
        <v/>
      </c>
      <c r="P7" s="57">
        <f>IF(K7&gt;0,O7/K7,"-")</f>
        <v/>
      </c>
      <c r="Q7" s="115">
        <f>SUMIF('退货报告(自发货)'!$D$2:$AA$1000,A7,'退货报告(自发货)'!$AA$2:$AA$1000)+SUMIF('退货报告(FBA)'!$F$2:$G$1001,VLOOKUP($A7,业务报告!$B$3:$C$1000,2,0),'退货报告(FBA)'!$G$2:$G$1001)</f>
        <v/>
      </c>
      <c r="R7" s="57">
        <f>IF(I7&gt;0,Q7/I7,"-")</f>
        <v/>
      </c>
      <c r="S7" s="118">
        <f>IF(K7&gt;0,K7*(1-R7)*0.69-O7-(1.8+2.29)*I7,-O7-Q7*15)</f>
        <v/>
      </c>
      <c r="T7" s="119">
        <f>IF(K7&gt;0,S7/K7,"-")</f>
        <v/>
      </c>
      <c r="U7" s="91" t="inlineStr">
        <is>
          <t>2023</t>
        </is>
      </c>
      <c r="V7" s="91" t="inlineStr">
        <is>
          <t>3</t>
        </is>
      </c>
      <c r="W7" s="91" t="inlineStr">
        <is>
          <t>10</t>
        </is>
      </c>
    </row>
    <row r="8">
      <c r="A8" t="inlineStr">
        <is>
          <t>B08NHRP1DL</t>
        </is>
      </c>
      <c r="B8" s="19">
        <f>VLOOKUP($A8,全部手机型号和壳种类!$B$2:$D$1007,全部手机型号和壳种类!C$1,0)</f>
        <v/>
      </c>
      <c r="C8" s="19">
        <f>VLOOKUP($A8,全部手机型号和壳种类!$B$2:$D$1007,全部手机型号和壳种类!D$1,0)</f>
        <v/>
      </c>
      <c r="D8" s="44">
        <f>SUMIF(业务报告!$B$4:$P$10000,$A8,业务报告!D$4:D$10000)</f>
        <v/>
      </c>
      <c r="E8" s="45">
        <f>SUMIF(业务报告!$B$4:$P$10000,$A8,业务报告!E$4:E$10000)</f>
        <v/>
      </c>
      <c r="F8" s="44">
        <f>SUMIF(业务报告!$B$4:$P$10000,$A8,业务报告!F$4:F$10000)</f>
        <v/>
      </c>
      <c r="G8" s="45">
        <f>SUMIF(业务报告!$B$4:$P$10000,$A8,业务报告!G$4:G$10000)</f>
        <v/>
      </c>
      <c r="H8" s="46">
        <f>SUMIF(业务报告!$B$4:$P$10000,$A8,业务报告!H$4:H$10000)</f>
        <v/>
      </c>
      <c r="I8" s="115">
        <f>SUMIF(业务报告!$B$4:$P$10000,$A8,业务报告!I$4:I$10000)</f>
        <v/>
      </c>
      <c r="J8" s="45">
        <f>SUMIF(业务报告!$B$4:$P$10000,$A8,业务报告!K$4:K$10000)</f>
        <v/>
      </c>
      <c r="K8" s="116">
        <f>SUMIF(业务报告!$B$4:$P$10000,$A8,业务报告!M$4:M$10000)</f>
        <v/>
      </c>
      <c r="L8" s="117">
        <f>SUMIF(广告报告!$H$4:$H$990,$A8,广告报告!$T$4:$T$990)</f>
        <v/>
      </c>
      <c r="M8" s="117">
        <f>SUMIF(广告报告!$H$4:$H$990,$A8,广告报告!$U$4:$U$990)</f>
        <v/>
      </c>
      <c r="N8" s="115">
        <f>I8-L8</f>
        <v/>
      </c>
      <c r="O8" s="118">
        <f>SUMIF(广告报告!$H$4:$H$990,$A8,广告报告!$M$4:$M$990)</f>
        <v/>
      </c>
      <c r="P8" s="57">
        <f>IF(K8&gt;0,O8/K8,"-")</f>
        <v/>
      </c>
      <c r="Q8" s="115">
        <f>SUMIF('退货报告(自发货)'!$D$2:$AA$1000,A8,'退货报告(自发货)'!$AA$2:$AA$1000)+SUMIF('退货报告(FBA)'!$F$2:$G$1001,VLOOKUP($A8,业务报告!$B$3:$C$1000,2,0),'退货报告(FBA)'!$G$2:$G$1001)</f>
        <v/>
      </c>
      <c r="R8" s="57">
        <f>IF(I8&gt;0,Q8/I8,"-")</f>
        <v/>
      </c>
      <c r="S8" s="118">
        <f>IF(K8&gt;0,K8*(1-R8)*0.69-O8-(1.8+2.29)*I8,-O8-Q8*15)</f>
        <v/>
      </c>
      <c r="T8" s="119">
        <f>IF(K8&gt;0,S8/K8,"-")</f>
        <v/>
      </c>
      <c r="U8" s="91" t="inlineStr">
        <is>
          <t>2023</t>
        </is>
      </c>
      <c r="V8" s="91" t="inlineStr">
        <is>
          <t>3</t>
        </is>
      </c>
      <c r="W8" s="91" t="inlineStr">
        <is>
          <t>10</t>
        </is>
      </c>
    </row>
    <row r="9">
      <c r="A9" t="inlineStr">
        <is>
          <t>B09SYDVNYR</t>
        </is>
      </c>
      <c r="B9" s="19">
        <f>VLOOKUP($A9,全部手机型号和壳种类!$B$2:$D$1007,全部手机型号和壳种类!C$1,0)</f>
        <v/>
      </c>
      <c r="C9" s="19">
        <f>VLOOKUP($A9,全部手机型号和壳种类!$B$2:$D$1007,全部手机型号和壳种类!D$1,0)</f>
        <v/>
      </c>
      <c r="D9" s="44">
        <f>SUMIF(业务报告!$B$4:$P$10000,$A9,业务报告!D$4:D$10000)</f>
        <v/>
      </c>
      <c r="E9" s="45">
        <f>SUMIF(业务报告!$B$4:$P$10000,$A9,业务报告!E$4:E$10000)</f>
        <v/>
      </c>
      <c r="F9" s="44">
        <f>SUMIF(业务报告!$B$4:$P$10000,$A9,业务报告!F$4:F$10000)</f>
        <v/>
      </c>
      <c r="G9" s="45">
        <f>SUMIF(业务报告!$B$4:$P$10000,$A9,业务报告!G$4:G$10000)</f>
        <v/>
      </c>
      <c r="H9" s="46">
        <f>SUMIF(业务报告!$B$4:$P$10000,$A9,业务报告!H$4:H$10000)</f>
        <v/>
      </c>
      <c r="I9" s="115">
        <f>SUMIF(业务报告!$B$4:$P$10000,$A9,业务报告!I$4:I$10000)</f>
        <v/>
      </c>
      <c r="J9" s="45">
        <f>SUMIF(业务报告!$B$4:$P$10000,$A9,业务报告!K$4:K$10000)</f>
        <v/>
      </c>
      <c r="K9" s="116">
        <f>SUMIF(业务报告!$B$4:$P$10000,$A9,业务报告!M$4:M$10000)</f>
        <v/>
      </c>
      <c r="L9" s="117">
        <f>SUMIF(广告报告!$H$4:$H$990,$A9,广告报告!$T$4:$T$990)</f>
        <v/>
      </c>
      <c r="M9" s="117">
        <f>SUMIF(广告报告!$H$4:$H$990,$A9,广告报告!$U$4:$U$990)</f>
        <v/>
      </c>
      <c r="N9" s="115">
        <f>I9-L9</f>
        <v/>
      </c>
      <c r="O9" s="118">
        <f>SUMIF(广告报告!$H$4:$H$990,$A9,广告报告!$M$4:$M$990)</f>
        <v/>
      </c>
      <c r="P9" s="57">
        <f>IF(K9&gt;0,O9/K9,"-")</f>
        <v/>
      </c>
      <c r="Q9" s="115">
        <f>SUMIF('退货报告(自发货)'!$D$2:$AA$1000,A9,'退货报告(自发货)'!$AA$2:$AA$1000)+SUMIF('退货报告(FBA)'!$F$2:$G$1001,VLOOKUP($A9,业务报告!$B$3:$C$1000,2,0),'退货报告(FBA)'!$G$2:$G$1001)</f>
        <v/>
      </c>
      <c r="R9" s="57">
        <f>IF(I9&gt;0,Q9/I9,"-")</f>
        <v/>
      </c>
      <c r="S9" s="118">
        <f>IF(K9&gt;0,K9*(1-R9)*0.69-O9-(1.8+2.29)*I9,-O9-Q9*15)</f>
        <v/>
      </c>
      <c r="T9" s="119">
        <f>IF(K9&gt;0,S9/K9,"-")</f>
        <v/>
      </c>
      <c r="U9" s="91" t="inlineStr">
        <is>
          <t>2023</t>
        </is>
      </c>
      <c r="V9" s="91" t="inlineStr">
        <is>
          <t>3</t>
        </is>
      </c>
      <c r="W9" s="91" t="inlineStr">
        <is>
          <t>10</t>
        </is>
      </c>
    </row>
    <row r="10" outlineLevel="1" s="61">
      <c r="A10" t="inlineStr">
        <is>
          <t>B08KRFZFB1</t>
        </is>
      </c>
      <c r="B10" s="19">
        <f>VLOOKUP($A10,全部手机型号和壳种类!$B$2:$D$1007,全部手机型号和壳种类!C$1,0)</f>
        <v/>
      </c>
      <c r="C10" s="19">
        <f>VLOOKUP($A10,全部手机型号和壳种类!$B$2:$D$1007,全部手机型号和壳种类!D$1,0)</f>
        <v/>
      </c>
      <c r="D10" s="44">
        <f>SUMIF(业务报告!$B$4:$P$10000,$A10,业务报告!D$4:D$10000)</f>
        <v/>
      </c>
      <c r="E10" s="45">
        <f>SUMIF(业务报告!$B$4:$P$10000,$A10,业务报告!E$4:E$10000)</f>
        <v/>
      </c>
      <c r="F10" s="44">
        <f>SUMIF(业务报告!$B$4:$P$10000,$A10,业务报告!F$4:F$10000)</f>
        <v/>
      </c>
      <c r="G10" s="45">
        <f>SUMIF(业务报告!$B$4:$P$10000,$A10,业务报告!G$4:G$10000)</f>
        <v/>
      </c>
      <c r="H10" s="46">
        <f>SUMIF(业务报告!$B$4:$P$10000,$A10,业务报告!H$4:H$10000)</f>
        <v/>
      </c>
      <c r="I10" s="115">
        <f>SUMIF(业务报告!$B$4:$P$10000,$A10,业务报告!I$4:I$10000)</f>
        <v/>
      </c>
      <c r="J10" s="45">
        <f>SUMIF(业务报告!$B$4:$P$10000,$A10,业务报告!K$4:K$10000)</f>
        <v/>
      </c>
      <c r="K10" s="116">
        <f>SUMIF(业务报告!$B$4:$P$10000,$A10,业务报告!M$4:M$10000)</f>
        <v/>
      </c>
      <c r="L10" s="117">
        <f>SUMIF(广告报告!$H$4:$H$990,$A10,广告报告!$T$4:$T$990)</f>
        <v/>
      </c>
      <c r="M10" s="117">
        <f>SUMIF(广告报告!$H$4:$H$990,$A10,广告报告!$U$4:$U$990)</f>
        <v/>
      </c>
      <c r="N10" s="115">
        <f>I10-L10</f>
        <v/>
      </c>
      <c r="O10" s="118">
        <f>SUMIF(广告报告!$H$4:$H$990,$A10,广告报告!$M$4:$M$990)</f>
        <v/>
      </c>
      <c r="P10" s="57">
        <f>IF(K10&gt;0,O10/K10,"-")</f>
        <v/>
      </c>
      <c r="Q10" s="115">
        <f>SUMIF('退货报告(自发货)'!$D$2:$AA$1000,A10,'退货报告(自发货)'!$AA$2:$AA$1000)+SUMIF('退货报告(FBA)'!$F$2:$G$1001,VLOOKUP($A10,业务报告!$B$3:$C$1000,2,0),'退货报告(FBA)'!$G$2:$G$1001)</f>
        <v/>
      </c>
      <c r="R10" s="57">
        <f>IF(I10&gt;0,Q10/I10,"-")</f>
        <v/>
      </c>
      <c r="S10" s="118">
        <f>IF(K10&gt;0,K10*(1-R10)*0.69-O10-(1.8+2.29)*I10,-O10-Q10*15)</f>
        <v/>
      </c>
      <c r="T10" s="119">
        <f>IF(K10&gt;0,S10/K10,"-")</f>
        <v/>
      </c>
      <c r="U10" s="91" t="inlineStr">
        <is>
          <t>2023</t>
        </is>
      </c>
      <c r="V10" s="91" t="inlineStr">
        <is>
          <t>3</t>
        </is>
      </c>
      <c r="W10" s="91" t="inlineStr">
        <is>
          <t>10</t>
        </is>
      </c>
    </row>
    <row r="11">
      <c r="A11" t="inlineStr">
        <is>
          <t>B08ZK4K7DW</t>
        </is>
      </c>
      <c r="B11" s="19">
        <f>VLOOKUP($A11,全部手机型号和壳种类!$B$2:$D$1007,全部手机型号和壳种类!C$1,0)</f>
        <v/>
      </c>
      <c r="C11" s="19">
        <f>VLOOKUP($A11,全部手机型号和壳种类!$B$2:$D$1007,全部手机型号和壳种类!D$1,0)</f>
        <v/>
      </c>
      <c r="D11" s="44">
        <f>SUMIF(业务报告!$B$4:$P$10000,$A11,业务报告!D$4:D$10000)</f>
        <v/>
      </c>
      <c r="E11" s="45">
        <f>SUMIF(业务报告!$B$4:$P$10000,$A11,业务报告!E$4:E$10000)</f>
        <v/>
      </c>
      <c r="F11" s="44">
        <f>SUMIF(业务报告!$B$4:$P$10000,$A11,业务报告!F$4:F$10000)</f>
        <v/>
      </c>
      <c r="G11" s="45">
        <f>SUMIF(业务报告!$B$4:$P$10000,$A11,业务报告!G$4:G$10000)</f>
        <v/>
      </c>
      <c r="H11" s="46">
        <f>SUMIF(业务报告!$B$4:$P$10000,$A11,业务报告!H$4:H$10000)</f>
        <v/>
      </c>
      <c r="I11" s="115">
        <f>SUMIF(业务报告!$B$4:$P$10000,$A11,业务报告!I$4:I$10000)</f>
        <v/>
      </c>
      <c r="J11" s="45">
        <f>SUMIF(业务报告!$B$4:$P$10000,$A11,业务报告!K$4:K$10000)</f>
        <v/>
      </c>
      <c r="K11" s="116">
        <f>SUMIF(业务报告!$B$4:$P$10000,$A11,业务报告!M$4:M$10000)</f>
        <v/>
      </c>
      <c r="L11" s="117">
        <f>SUMIF(广告报告!$H$4:$H$990,$A11,广告报告!$T$4:$T$990)</f>
        <v/>
      </c>
      <c r="M11" s="117">
        <f>SUMIF(广告报告!$H$4:$H$990,$A11,广告报告!$U$4:$U$990)</f>
        <v/>
      </c>
      <c r="N11" s="115">
        <f>I11-L11</f>
        <v/>
      </c>
      <c r="O11" s="118">
        <f>SUMIF(广告报告!$H$4:$H$990,$A11,广告报告!$M$4:$M$990)</f>
        <v/>
      </c>
      <c r="P11" s="57">
        <f>IF(K11&gt;0,O11/K11,"-")</f>
        <v/>
      </c>
      <c r="Q11" s="115">
        <f>SUMIF('退货报告(自发货)'!$D$2:$AA$1000,A11,'退货报告(自发货)'!$AA$2:$AA$1000)+SUMIF('退货报告(FBA)'!$F$2:$G$1001,VLOOKUP($A11,业务报告!$B$3:$C$1000,2,0),'退货报告(FBA)'!$G$2:$G$1001)</f>
        <v/>
      </c>
      <c r="R11" s="57">
        <f>IF(I11&gt;0,Q11/I11,"-")</f>
        <v/>
      </c>
      <c r="S11" s="118">
        <f>IF(K11&gt;0,K11*(1-R11)*0.69-O11-(1.8+2.29)*I11,-O11-Q11*15)</f>
        <v/>
      </c>
      <c r="T11" s="119">
        <f>IF(K11&gt;0,S11/K11,"-")</f>
        <v/>
      </c>
      <c r="U11" s="91" t="inlineStr">
        <is>
          <t>2023</t>
        </is>
      </c>
      <c r="V11" s="91" t="inlineStr">
        <is>
          <t>3</t>
        </is>
      </c>
      <c r="W11" s="91" t="inlineStr">
        <is>
          <t>10</t>
        </is>
      </c>
    </row>
    <row r="12">
      <c r="A12" t="inlineStr">
        <is>
          <t>B093G1WYQB</t>
        </is>
      </c>
      <c r="B12" s="19">
        <f>VLOOKUP($A12,全部手机型号和壳种类!$B$2:$D$1007,全部手机型号和壳种类!C$1,0)</f>
        <v/>
      </c>
      <c r="C12" s="19">
        <f>VLOOKUP($A12,全部手机型号和壳种类!$B$2:$D$1007,全部手机型号和壳种类!D$1,0)</f>
        <v/>
      </c>
      <c r="D12" s="44">
        <f>SUMIF(业务报告!$B$4:$P$10000,$A12,业务报告!D$4:D$10000)</f>
        <v/>
      </c>
      <c r="E12" s="45">
        <f>SUMIF(业务报告!$B$4:$P$10000,$A12,业务报告!E$4:E$10000)</f>
        <v/>
      </c>
      <c r="F12" s="44">
        <f>SUMIF(业务报告!$B$4:$P$10000,$A12,业务报告!F$4:F$10000)</f>
        <v/>
      </c>
      <c r="G12" s="45">
        <f>SUMIF(业务报告!$B$4:$P$10000,$A12,业务报告!G$4:G$10000)</f>
        <v/>
      </c>
      <c r="H12" s="46">
        <f>SUMIF(业务报告!$B$4:$P$10000,$A12,业务报告!H$4:H$10000)</f>
        <v/>
      </c>
      <c r="I12" s="115">
        <f>SUMIF(业务报告!$B$4:$P$10000,$A12,业务报告!I$4:I$10000)</f>
        <v/>
      </c>
      <c r="J12" s="45">
        <f>SUMIF(业务报告!$B$4:$P$10000,$A12,业务报告!K$4:K$10000)</f>
        <v/>
      </c>
      <c r="K12" s="116">
        <f>SUMIF(业务报告!$B$4:$P$10000,$A12,业务报告!M$4:M$10000)</f>
        <v/>
      </c>
      <c r="L12" s="117">
        <f>SUMIF(广告报告!$H$4:$H$990,$A12,广告报告!$T$4:$T$990)</f>
        <v/>
      </c>
      <c r="M12" s="117">
        <f>SUMIF(广告报告!$H$4:$H$990,$A12,广告报告!$U$4:$U$990)</f>
        <v/>
      </c>
      <c r="N12" s="115">
        <f>I12-L12</f>
        <v/>
      </c>
      <c r="O12" s="118">
        <f>SUMIF(广告报告!$H$4:$H$990,$A12,广告报告!$M$4:$M$990)</f>
        <v/>
      </c>
      <c r="P12" s="57">
        <f>IF(K12&gt;0,O12/K12,"-")</f>
        <v/>
      </c>
      <c r="Q12" s="115">
        <f>SUMIF('退货报告(自发货)'!$D$2:$AA$1000,A12,'退货报告(自发货)'!$AA$2:$AA$1000)+SUMIF('退货报告(FBA)'!$F$2:$G$1001,VLOOKUP($A12,业务报告!$B$3:$C$1000,2,0),'退货报告(FBA)'!$G$2:$G$1001)</f>
        <v/>
      </c>
      <c r="R12" s="57">
        <f>IF(I12&gt;0,Q12/I12,"-")</f>
        <v/>
      </c>
      <c r="S12" s="118">
        <f>IF(K12&gt;0,K12*(1-R12)*0.69-O12-(1.8+2.29)*I12,-O12-Q12*15)</f>
        <v/>
      </c>
      <c r="T12" s="119">
        <f>IF(K12&gt;0,S12/K12,"-")</f>
        <v/>
      </c>
      <c r="U12" s="91" t="inlineStr">
        <is>
          <t>2023</t>
        </is>
      </c>
      <c r="V12" s="91" t="inlineStr">
        <is>
          <t>3</t>
        </is>
      </c>
      <c r="W12" s="91" t="inlineStr">
        <is>
          <t>10</t>
        </is>
      </c>
    </row>
    <row r="13">
      <c r="A13" t="inlineStr">
        <is>
          <t>B093G2HFXC</t>
        </is>
      </c>
      <c r="B13" s="19">
        <f>VLOOKUP($A13,全部手机型号和壳种类!$B$2:$D$1007,全部手机型号和壳种类!C$1,0)</f>
        <v/>
      </c>
      <c r="C13" s="19">
        <f>VLOOKUP($A13,全部手机型号和壳种类!$B$2:$D$1007,全部手机型号和壳种类!D$1,0)</f>
        <v/>
      </c>
      <c r="D13" s="44">
        <f>SUMIF(业务报告!$B$4:$P$10000,$A13,业务报告!D$4:D$10000)</f>
        <v/>
      </c>
      <c r="E13" s="45">
        <f>SUMIF(业务报告!$B$4:$P$10000,$A13,业务报告!E$4:E$10000)</f>
        <v/>
      </c>
      <c r="F13" s="44">
        <f>SUMIF(业务报告!$B$4:$P$10000,$A13,业务报告!F$4:F$10000)</f>
        <v/>
      </c>
      <c r="G13" s="45">
        <f>SUMIF(业务报告!$B$4:$P$10000,$A13,业务报告!G$4:G$10000)</f>
        <v/>
      </c>
      <c r="H13" s="46">
        <f>SUMIF(业务报告!$B$4:$P$10000,$A13,业务报告!H$4:H$10000)</f>
        <v/>
      </c>
      <c r="I13" s="115">
        <f>SUMIF(业务报告!$B$4:$P$10000,$A13,业务报告!I$4:I$10000)</f>
        <v/>
      </c>
      <c r="J13" s="45">
        <f>SUMIF(业务报告!$B$4:$P$10000,$A13,业务报告!K$4:K$10000)</f>
        <v/>
      </c>
      <c r="K13" s="116">
        <f>SUMIF(业务报告!$B$4:$P$10000,$A13,业务报告!M$4:M$10000)</f>
        <v/>
      </c>
      <c r="L13" s="117">
        <f>SUMIF(广告报告!$H$4:$H$990,$A13,广告报告!$T$4:$T$990)</f>
        <v/>
      </c>
      <c r="M13" s="117">
        <f>SUMIF(广告报告!$H$4:$H$990,$A13,广告报告!$U$4:$U$990)</f>
        <v/>
      </c>
      <c r="N13" s="115">
        <f>I13-L13</f>
        <v/>
      </c>
      <c r="O13" s="118">
        <f>SUMIF(广告报告!$H$4:$H$990,$A13,广告报告!$M$4:$M$990)</f>
        <v/>
      </c>
      <c r="P13" s="57">
        <f>IF(K13&gt;0,O13/K13,"-")</f>
        <v/>
      </c>
      <c r="Q13" s="115">
        <f>SUMIF('退货报告(自发货)'!$D$2:$AA$1000,A13,'退货报告(自发货)'!$AA$2:$AA$1000)+SUMIF('退货报告(FBA)'!$F$2:$G$1001,VLOOKUP($A13,业务报告!$B$3:$C$1000,2,0),'退货报告(FBA)'!$G$2:$G$1001)</f>
        <v/>
      </c>
      <c r="R13" s="57">
        <f>IF(I13&gt;0,Q13/I13,"-")</f>
        <v/>
      </c>
      <c r="S13" s="118">
        <f>IF(K13&gt;0,K13*(1-R13)*0.69-O13-(1.8+2.29)*I13,-O13-Q13*15)</f>
        <v/>
      </c>
      <c r="T13" s="119">
        <f>IF(K13&gt;0,S13/K13,"-")</f>
        <v/>
      </c>
      <c r="U13" s="91" t="inlineStr">
        <is>
          <t>2023</t>
        </is>
      </c>
      <c r="V13" s="91" t="inlineStr">
        <is>
          <t>3</t>
        </is>
      </c>
      <c r="W13" s="91" t="inlineStr">
        <is>
          <t>10</t>
        </is>
      </c>
    </row>
    <row r="14">
      <c r="A14" t="inlineStr">
        <is>
          <t>B093G3WNC9</t>
        </is>
      </c>
      <c r="B14" s="19">
        <f>VLOOKUP($A14,全部手机型号和壳种类!$B$2:$D$1007,全部手机型号和壳种类!C$1,0)</f>
        <v/>
      </c>
      <c r="C14" s="19">
        <f>VLOOKUP($A14,全部手机型号和壳种类!$B$2:$D$1007,全部手机型号和壳种类!D$1,0)</f>
        <v/>
      </c>
      <c r="D14" s="44">
        <f>SUMIF(业务报告!$B$4:$P$10000,$A14,业务报告!D$4:D$10000)</f>
        <v/>
      </c>
      <c r="E14" s="45">
        <f>SUMIF(业务报告!$B$4:$P$10000,$A14,业务报告!E$4:E$10000)</f>
        <v/>
      </c>
      <c r="F14" s="44">
        <f>SUMIF(业务报告!$B$4:$P$10000,$A14,业务报告!F$4:F$10000)</f>
        <v/>
      </c>
      <c r="G14" s="45">
        <f>SUMIF(业务报告!$B$4:$P$10000,$A14,业务报告!G$4:G$10000)</f>
        <v/>
      </c>
      <c r="H14" s="46">
        <f>SUMIF(业务报告!$B$4:$P$10000,$A14,业务报告!H$4:H$10000)</f>
        <v/>
      </c>
      <c r="I14" s="115">
        <f>SUMIF(业务报告!$B$4:$P$10000,$A14,业务报告!I$4:I$10000)</f>
        <v/>
      </c>
      <c r="J14" s="45">
        <f>SUMIF(业务报告!$B$4:$P$10000,$A14,业务报告!K$4:K$10000)</f>
        <v/>
      </c>
      <c r="K14" s="116">
        <f>SUMIF(业务报告!$B$4:$P$10000,$A14,业务报告!M$4:M$10000)</f>
        <v/>
      </c>
      <c r="L14" s="117">
        <f>SUMIF(广告报告!$H$4:$H$990,$A14,广告报告!$T$4:$T$990)</f>
        <v/>
      </c>
      <c r="M14" s="117">
        <f>SUMIF(广告报告!$H$4:$H$990,$A14,广告报告!$U$4:$U$990)</f>
        <v/>
      </c>
      <c r="N14" s="115">
        <f>I14-L14</f>
        <v/>
      </c>
      <c r="O14" s="118">
        <f>SUMIF(广告报告!$H$4:$H$990,$A14,广告报告!$M$4:$M$990)</f>
        <v/>
      </c>
      <c r="P14" s="57">
        <f>IF(K14&gt;0,O14/K14,"-")</f>
        <v/>
      </c>
      <c r="Q14" s="115">
        <f>SUMIF('退货报告(自发货)'!$D$2:$AA$1000,A14,'退货报告(自发货)'!$AA$2:$AA$1000)+SUMIF('退货报告(FBA)'!$F$2:$G$1001,VLOOKUP($A14,业务报告!$B$3:$C$1000,2,0),'退货报告(FBA)'!$G$2:$G$1001)</f>
        <v/>
      </c>
      <c r="R14" s="57">
        <f>IF(I14&gt;0,Q14/I14,"-")</f>
        <v/>
      </c>
      <c r="S14" s="118">
        <f>IF(K14&gt;0,K14*(1-R14)*0.69-O14-(1.8+2.29)*I14,-O14-Q14*15)</f>
        <v/>
      </c>
      <c r="T14" s="119">
        <f>IF(K14&gt;0,S14/K14,"-")</f>
        <v/>
      </c>
      <c r="U14" s="91" t="inlineStr">
        <is>
          <t>2023</t>
        </is>
      </c>
      <c r="V14" s="91" t="inlineStr">
        <is>
          <t>3</t>
        </is>
      </c>
      <c r="W14" s="91" t="inlineStr">
        <is>
          <t>10</t>
        </is>
      </c>
    </row>
    <row r="15">
      <c r="A15" t="inlineStr">
        <is>
          <t>B08BK8QFQZ</t>
        </is>
      </c>
      <c r="B15" s="19">
        <f>VLOOKUP($A15,全部手机型号和壳种类!$B$2:$D$1007,全部手机型号和壳种类!C$1,0)</f>
        <v/>
      </c>
      <c r="C15" s="19">
        <f>VLOOKUP($A15,全部手机型号和壳种类!$B$2:$D$1007,全部手机型号和壳种类!D$1,0)</f>
        <v/>
      </c>
      <c r="D15" s="44">
        <f>SUMIF(业务报告!$B$4:$P$10000,$A15,业务报告!D$4:D$10000)</f>
        <v/>
      </c>
      <c r="E15" s="45">
        <f>SUMIF(业务报告!$B$4:$P$10000,$A15,业务报告!E$4:E$10000)</f>
        <v/>
      </c>
      <c r="F15" s="44">
        <f>SUMIF(业务报告!$B$4:$P$10000,$A15,业务报告!F$4:F$10000)</f>
        <v/>
      </c>
      <c r="G15" s="45">
        <f>SUMIF(业务报告!$B$4:$P$10000,$A15,业务报告!G$4:G$10000)</f>
        <v/>
      </c>
      <c r="H15" s="46">
        <f>SUMIF(业务报告!$B$4:$P$10000,$A15,业务报告!H$4:H$10000)</f>
        <v/>
      </c>
      <c r="I15" s="115">
        <f>SUMIF(业务报告!$B$4:$P$10000,$A15,业务报告!I$4:I$10000)</f>
        <v/>
      </c>
      <c r="J15" s="45">
        <f>SUMIF(业务报告!$B$4:$P$10000,$A15,业务报告!K$4:K$10000)</f>
        <v/>
      </c>
      <c r="K15" s="116">
        <f>SUMIF(业务报告!$B$4:$P$10000,$A15,业务报告!M$4:M$10000)</f>
        <v/>
      </c>
      <c r="L15" s="117">
        <f>SUMIF(广告报告!$H$4:$H$990,$A15,广告报告!$T$4:$T$990)</f>
        <v/>
      </c>
      <c r="M15" s="117">
        <f>SUMIF(广告报告!$H$4:$H$990,$A15,广告报告!$U$4:$U$990)</f>
        <v/>
      </c>
      <c r="N15" s="115">
        <f>I15-L15</f>
        <v/>
      </c>
      <c r="O15" s="118">
        <f>SUMIF(广告报告!$H$4:$H$990,$A15,广告报告!$M$4:$M$990)</f>
        <v/>
      </c>
      <c r="P15" s="57">
        <f>IF(K15&gt;0,O15/K15,"-")</f>
        <v/>
      </c>
      <c r="Q15" s="115">
        <f>SUMIF('退货报告(自发货)'!$D$2:$AA$1000,A15,'退货报告(自发货)'!$AA$2:$AA$1000)+SUMIF('退货报告(FBA)'!$F$2:$G$1001,VLOOKUP($A15,业务报告!$B$3:$C$1000,2,0),'退货报告(FBA)'!$G$2:$G$1001)</f>
        <v/>
      </c>
      <c r="R15" s="57">
        <f>IF(I15&gt;0,Q15/I15,"-")</f>
        <v/>
      </c>
      <c r="S15" s="118">
        <f>IF(K15&gt;0,K15*(1-R15)*0.69-O15-(1.8+2.29)*I15,-O15-Q15*15)</f>
        <v/>
      </c>
      <c r="T15" s="119">
        <f>IF(K15&gt;0,S15/K15,"-")</f>
        <v/>
      </c>
      <c r="U15" s="91" t="inlineStr">
        <is>
          <t>2023</t>
        </is>
      </c>
      <c r="V15" s="91" t="inlineStr">
        <is>
          <t>3</t>
        </is>
      </c>
      <c r="W15" s="91" t="inlineStr">
        <is>
          <t>10</t>
        </is>
      </c>
    </row>
    <row r="16">
      <c r="A16" t="inlineStr">
        <is>
          <t>B08BY3XZT4</t>
        </is>
      </c>
      <c r="B16" s="19">
        <f>VLOOKUP($A16,全部手机型号和壳种类!$B$2:$D$1007,全部手机型号和壳种类!C$1,0)</f>
        <v/>
      </c>
      <c r="C16" s="19">
        <f>VLOOKUP($A16,全部手机型号和壳种类!$B$2:$D$1007,全部手机型号和壳种类!D$1,0)</f>
        <v/>
      </c>
      <c r="D16" s="44">
        <f>SUMIF(业务报告!$B$4:$P$10000,$A16,业务报告!D$4:D$10000)</f>
        <v/>
      </c>
      <c r="E16" s="45">
        <f>SUMIF(业务报告!$B$4:$P$10000,$A16,业务报告!E$4:E$10000)</f>
        <v/>
      </c>
      <c r="F16" s="44">
        <f>SUMIF(业务报告!$B$4:$P$10000,$A16,业务报告!F$4:F$10000)</f>
        <v/>
      </c>
      <c r="G16" s="45">
        <f>SUMIF(业务报告!$B$4:$P$10000,$A16,业务报告!G$4:G$10000)</f>
        <v/>
      </c>
      <c r="H16" s="46">
        <f>SUMIF(业务报告!$B$4:$P$10000,$A16,业务报告!H$4:H$10000)</f>
        <v/>
      </c>
      <c r="I16" s="115">
        <f>SUMIF(业务报告!$B$4:$P$10000,$A16,业务报告!I$4:I$10000)</f>
        <v/>
      </c>
      <c r="J16" s="45">
        <f>SUMIF(业务报告!$B$4:$P$10000,$A16,业务报告!K$4:K$10000)</f>
        <v/>
      </c>
      <c r="K16" s="116">
        <f>SUMIF(业务报告!$B$4:$P$10000,$A16,业务报告!M$4:M$10000)</f>
        <v/>
      </c>
      <c r="L16" s="117">
        <f>SUMIF(广告报告!$H$4:$H$990,$A16,广告报告!$T$4:$T$990)</f>
        <v/>
      </c>
      <c r="M16" s="117">
        <f>SUMIF(广告报告!$H$4:$H$990,$A16,广告报告!$U$4:$U$990)</f>
        <v/>
      </c>
      <c r="N16" s="115">
        <f>I16-L16</f>
        <v/>
      </c>
      <c r="O16" s="118">
        <f>SUMIF(广告报告!$H$4:$H$990,$A16,广告报告!$M$4:$M$990)</f>
        <v/>
      </c>
      <c r="P16" s="57">
        <f>IF(K16&gt;0,O16/K16,"-")</f>
        <v/>
      </c>
      <c r="Q16" s="115">
        <f>SUMIF('退货报告(自发货)'!$D$2:$AA$1000,A16,'退货报告(自发货)'!$AA$2:$AA$1000)+SUMIF('退货报告(FBA)'!$F$2:$G$1001,VLOOKUP($A16,业务报告!$B$3:$C$1000,2,0),'退货报告(FBA)'!$G$2:$G$1001)</f>
        <v/>
      </c>
      <c r="R16" s="57">
        <f>IF(I16&gt;0,Q16/I16,"-")</f>
        <v/>
      </c>
      <c r="S16" s="118">
        <f>IF(K16&gt;0,K16*(1-R16)*0.69-O16-(1.8+2.29)*I16,-O16-Q16*15)</f>
        <v/>
      </c>
      <c r="T16" s="119">
        <f>IF(K16&gt;0,S16/K16,"-")</f>
        <v/>
      </c>
      <c r="U16" s="91" t="inlineStr">
        <is>
          <t>2023</t>
        </is>
      </c>
      <c r="V16" s="91" t="inlineStr">
        <is>
          <t>3</t>
        </is>
      </c>
      <c r="W16" s="91" t="inlineStr">
        <is>
          <t>10</t>
        </is>
      </c>
    </row>
    <row r="17">
      <c r="A17" t="inlineStr">
        <is>
          <t>B08ZJZTFCN</t>
        </is>
      </c>
      <c r="B17" s="19">
        <f>VLOOKUP($A17,全部手机型号和壳种类!$B$2:$D$1007,全部手机型号和壳种类!C$1,0)</f>
        <v/>
      </c>
      <c r="C17" s="19">
        <f>VLOOKUP($A17,全部手机型号和壳种类!$B$2:$D$1007,全部手机型号和壳种类!D$1,0)</f>
        <v/>
      </c>
      <c r="D17" s="44">
        <f>SUMIF(业务报告!$B$4:$P$10000,$A17,业务报告!D$4:D$10000)</f>
        <v/>
      </c>
      <c r="E17" s="45">
        <f>SUMIF(业务报告!$B$4:$P$10000,$A17,业务报告!E$4:E$10000)</f>
        <v/>
      </c>
      <c r="F17" s="44">
        <f>SUMIF(业务报告!$B$4:$P$10000,$A17,业务报告!F$4:F$10000)</f>
        <v/>
      </c>
      <c r="G17" s="45">
        <f>SUMIF(业务报告!$B$4:$P$10000,$A17,业务报告!G$4:G$10000)</f>
        <v/>
      </c>
      <c r="H17" s="46">
        <f>SUMIF(业务报告!$B$4:$P$10000,$A17,业务报告!H$4:H$10000)</f>
        <v/>
      </c>
      <c r="I17" s="115">
        <f>SUMIF(业务报告!$B$4:$P$10000,$A17,业务报告!I$4:I$10000)</f>
        <v/>
      </c>
      <c r="J17" s="45">
        <f>SUMIF(业务报告!$B$4:$P$10000,$A17,业务报告!K$4:K$10000)</f>
        <v/>
      </c>
      <c r="K17" s="116">
        <f>SUMIF(业务报告!$B$4:$P$10000,$A17,业务报告!M$4:M$10000)</f>
        <v/>
      </c>
      <c r="L17" s="117">
        <f>SUMIF(广告报告!$H$4:$H$990,$A17,广告报告!$T$4:$T$990)</f>
        <v/>
      </c>
      <c r="M17" s="117">
        <f>SUMIF(广告报告!$H$4:$H$990,$A17,广告报告!$U$4:$U$990)</f>
        <v/>
      </c>
      <c r="N17" s="115">
        <f>I17-L17</f>
        <v/>
      </c>
      <c r="O17" s="118">
        <f>SUMIF(广告报告!$H$4:$H$990,$A17,广告报告!$M$4:$M$990)</f>
        <v/>
      </c>
      <c r="P17" s="57">
        <f>IF(K17&gt;0,O17/K17,"-")</f>
        <v/>
      </c>
      <c r="Q17" s="115">
        <f>SUMIF('退货报告(自发货)'!$D$2:$AA$1000,A17,'退货报告(自发货)'!$AA$2:$AA$1000)+SUMIF('退货报告(FBA)'!$F$2:$G$1001,VLOOKUP($A17,业务报告!$B$3:$C$1000,2,0),'退货报告(FBA)'!$G$2:$G$1001)</f>
        <v/>
      </c>
      <c r="R17" s="57">
        <f>IF(I17&gt;0,Q17/I17,"-")</f>
        <v/>
      </c>
      <c r="S17" s="118">
        <f>IF(K17&gt;0,K17*(1-R17)*0.69-O17-(1.8+2.29)*I17,-O17-Q17*15)</f>
        <v/>
      </c>
      <c r="T17" s="119">
        <f>IF(K17&gt;0,S17/K17,"-")</f>
        <v/>
      </c>
      <c r="U17" s="91" t="inlineStr">
        <is>
          <t>2023</t>
        </is>
      </c>
      <c r="V17" s="91" t="inlineStr">
        <is>
          <t>3</t>
        </is>
      </c>
      <c r="W17" s="91" t="inlineStr">
        <is>
          <t>10</t>
        </is>
      </c>
    </row>
    <row r="18">
      <c r="A18" t="inlineStr">
        <is>
          <t>B08ZK2ZKSN</t>
        </is>
      </c>
      <c r="B18" s="19">
        <f>VLOOKUP($A18,全部手机型号和壳种类!$B$2:$D$1007,全部手机型号和壳种类!C$1,0)</f>
        <v/>
      </c>
      <c r="C18" s="19">
        <f>VLOOKUP($A18,全部手机型号和壳种类!$B$2:$D$1007,全部手机型号和壳种类!D$1,0)</f>
        <v/>
      </c>
      <c r="D18" s="44">
        <f>SUMIF(业务报告!$B$4:$P$10000,$A18,业务报告!D$4:D$10000)</f>
        <v/>
      </c>
      <c r="E18" s="45">
        <f>SUMIF(业务报告!$B$4:$P$10000,$A18,业务报告!E$4:E$10000)</f>
        <v/>
      </c>
      <c r="F18" s="44">
        <f>SUMIF(业务报告!$B$4:$P$10000,$A18,业务报告!F$4:F$10000)</f>
        <v/>
      </c>
      <c r="G18" s="45">
        <f>SUMIF(业务报告!$B$4:$P$10000,$A18,业务报告!G$4:G$10000)</f>
        <v/>
      </c>
      <c r="H18" s="46">
        <f>SUMIF(业务报告!$B$4:$P$10000,$A18,业务报告!H$4:H$10000)</f>
        <v/>
      </c>
      <c r="I18" s="115">
        <f>SUMIF(业务报告!$B$4:$P$10000,$A18,业务报告!I$4:I$10000)</f>
        <v/>
      </c>
      <c r="J18" s="45">
        <f>SUMIF(业务报告!$B$4:$P$10000,$A18,业务报告!K$4:K$10000)</f>
        <v/>
      </c>
      <c r="K18" s="116">
        <f>SUMIF(业务报告!$B$4:$P$10000,$A18,业务报告!M$4:M$10000)</f>
        <v/>
      </c>
      <c r="L18" s="117">
        <f>SUMIF(广告报告!$H$4:$H$990,$A18,广告报告!$T$4:$T$990)</f>
        <v/>
      </c>
      <c r="M18" s="117">
        <f>SUMIF(广告报告!$H$4:$H$990,$A18,广告报告!$U$4:$U$990)</f>
        <v/>
      </c>
      <c r="N18" s="115">
        <f>I18-L18</f>
        <v/>
      </c>
      <c r="O18" s="118">
        <f>SUMIF(广告报告!$H$4:$H$990,$A18,广告报告!$M$4:$M$990)</f>
        <v/>
      </c>
      <c r="P18" s="57">
        <f>IF(K18&gt;0,O18/K18,"-")</f>
        <v/>
      </c>
      <c r="Q18" s="115">
        <f>SUMIF('退货报告(自发货)'!$D$2:$AA$1000,A18,'退货报告(自发货)'!$AA$2:$AA$1000)+SUMIF('退货报告(FBA)'!$F$2:$G$1001,VLOOKUP($A18,业务报告!$B$3:$C$1000,2,0),'退货报告(FBA)'!$G$2:$G$1001)</f>
        <v/>
      </c>
      <c r="R18" s="57">
        <f>IF(I18&gt;0,Q18/I18,"-")</f>
        <v/>
      </c>
      <c r="S18" s="118">
        <f>IF(K18&gt;0,K18*(1-R18)*0.69-O18-(1.8+2.29)*I18,-O18-Q18*15)</f>
        <v/>
      </c>
      <c r="T18" s="119">
        <f>IF(K18&gt;0,S18/K18,"-")</f>
        <v/>
      </c>
      <c r="U18" s="91" t="inlineStr">
        <is>
          <t>2023</t>
        </is>
      </c>
      <c r="V18" s="91" t="inlineStr">
        <is>
          <t>3</t>
        </is>
      </c>
      <c r="W18" s="91" t="inlineStr">
        <is>
          <t>10</t>
        </is>
      </c>
    </row>
    <row r="19">
      <c r="A19" t="inlineStr">
        <is>
          <t>B09TJTQ9RV</t>
        </is>
      </c>
      <c r="B19" s="19">
        <f>VLOOKUP($A19,全部手机型号和壳种类!$B$2:$D$1007,全部手机型号和壳种类!C$1,0)</f>
        <v/>
      </c>
      <c r="C19" s="19">
        <f>VLOOKUP($A19,全部手机型号和壳种类!$B$2:$D$1007,全部手机型号和壳种类!D$1,0)</f>
        <v/>
      </c>
      <c r="D19" s="44">
        <f>SUMIF(业务报告!$B$4:$P$10000,$A19,业务报告!D$4:D$10000)</f>
        <v/>
      </c>
      <c r="E19" s="45">
        <f>SUMIF(业务报告!$B$4:$P$10000,$A19,业务报告!E$4:E$10000)</f>
        <v/>
      </c>
      <c r="F19" s="44">
        <f>SUMIF(业务报告!$B$4:$P$10000,$A19,业务报告!F$4:F$10000)</f>
        <v/>
      </c>
      <c r="G19" s="45">
        <f>SUMIF(业务报告!$B$4:$P$10000,$A19,业务报告!G$4:G$10000)</f>
        <v/>
      </c>
      <c r="H19" s="46">
        <f>SUMIF(业务报告!$B$4:$P$10000,$A19,业务报告!H$4:H$10000)</f>
        <v/>
      </c>
      <c r="I19" s="115">
        <f>SUMIF(业务报告!$B$4:$P$10000,$A19,业务报告!I$4:I$10000)</f>
        <v/>
      </c>
      <c r="J19" s="45">
        <f>SUMIF(业务报告!$B$4:$P$10000,$A19,业务报告!K$4:K$10000)</f>
        <v/>
      </c>
      <c r="K19" s="116">
        <f>SUMIF(业务报告!$B$4:$P$10000,$A19,业务报告!M$4:M$10000)</f>
        <v/>
      </c>
      <c r="L19" s="117">
        <f>SUMIF(广告报告!$H$4:$H$990,$A19,广告报告!$T$4:$T$990)</f>
        <v/>
      </c>
      <c r="M19" s="117">
        <f>SUMIF(广告报告!$H$4:$H$990,$A19,广告报告!$U$4:$U$990)</f>
        <v/>
      </c>
      <c r="N19" s="115">
        <f>I19-L19</f>
        <v/>
      </c>
      <c r="O19" s="118">
        <f>SUMIF(广告报告!$H$4:$H$990,$A19,广告报告!$M$4:$M$990)</f>
        <v/>
      </c>
      <c r="P19" s="57">
        <f>IF(K19&gt;0,O19/K19,"-")</f>
        <v/>
      </c>
      <c r="Q19" s="115">
        <f>SUMIF('退货报告(自发货)'!$D$2:$AA$1000,A19,'退货报告(自发货)'!$AA$2:$AA$1000)+SUMIF('退货报告(FBA)'!$F$2:$G$1001,VLOOKUP($A19,业务报告!$B$3:$C$1000,2,0),'退货报告(FBA)'!$G$2:$G$1001)</f>
        <v/>
      </c>
      <c r="R19" s="57">
        <f>IF(I19&gt;0,Q19/I19,"-")</f>
        <v/>
      </c>
      <c r="S19" s="118">
        <f>IF(K19&gt;0,K19*(1-R19)*0.69-O19-(1.8+2.29)*I19,-O19-Q19*15)</f>
        <v/>
      </c>
      <c r="T19" s="119">
        <f>IF(K19&gt;0,S19/K19,"-")</f>
        <v/>
      </c>
      <c r="U19" s="91" t="inlineStr">
        <is>
          <t>2023</t>
        </is>
      </c>
      <c r="V19" s="91" t="inlineStr">
        <is>
          <t>3</t>
        </is>
      </c>
      <c r="W19" s="91" t="inlineStr">
        <is>
          <t>10</t>
        </is>
      </c>
    </row>
    <row r="20" outlineLevel="1" s="61">
      <c r="A20" t="inlineStr">
        <is>
          <t>B09WM3KL86</t>
        </is>
      </c>
      <c r="B20" s="19">
        <f>VLOOKUP($A20,全部手机型号和壳种类!$B$2:$D$1007,全部手机型号和壳种类!C$1,0)</f>
        <v/>
      </c>
      <c r="C20" s="19">
        <f>VLOOKUP($A20,全部手机型号和壳种类!$B$2:$D$1007,全部手机型号和壳种类!D$1,0)</f>
        <v/>
      </c>
      <c r="D20" s="44">
        <f>SUMIF(业务报告!$B$4:$P$10000,$A20,业务报告!D$4:D$10000)</f>
        <v/>
      </c>
      <c r="E20" s="45">
        <f>SUMIF(业务报告!$B$4:$P$10000,$A20,业务报告!E$4:E$10000)</f>
        <v/>
      </c>
      <c r="F20" s="44">
        <f>SUMIF(业务报告!$B$4:$P$10000,$A20,业务报告!F$4:F$10000)</f>
        <v/>
      </c>
      <c r="G20" s="45">
        <f>SUMIF(业务报告!$B$4:$P$10000,$A20,业务报告!G$4:G$10000)</f>
        <v/>
      </c>
      <c r="H20" s="46">
        <f>SUMIF(业务报告!$B$4:$P$10000,$A20,业务报告!H$4:H$10000)</f>
        <v/>
      </c>
      <c r="I20" s="115">
        <f>SUMIF(业务报告!$B$4:$P$10000,$A20,业务报告!I$4:I$10000)</f>
        <v/>
      </c>
      <c r="J20" s="45">
        <f>SUMIF(业务报告!$B$4:$P$10000,$A20,业务报告!K$4:K$10000)</f>
        <v/>
      </c>
      <c r="K20" s="116">
        <f>SUMIF(业务报告!$B$4:$P$10000,$A20,业务报告!M$4:M$10000)</f>
        <v/>
      </c>
      <c r="L20" s="117">
        <f>SUMIF(广告报告!$H$4:$H$990,$A20,广告报告!$T$4:$T$990)</f>
        <v/>
      </c>
      <c r="M20" s="117">
        <f>SUMIF(广告报告!$H$4:$H$990,$A20,广告报告!$U$4:$U$990)</f>
        <v/>
      </c>
      <c r="N20" s="115">
        <f>I20-L20</f>
        <v/>
      </c>
      <c r="O20" s="118">
        <f>SUMIF(广告报告!$H$4:$H$990,$A20,广告报告!$M$4:$M$990)</f>
        <v/>
      </c>
      <c r="P20" s="57">
        <f>IF(K20&gt;0,O20/K20,"-")</f>
        <v/>
      </c>
      <c r="Q20" s="115">
        <f>SUMIF('退货报告(自发货)'!$D$2:$AA$1000,A20,'退货报告(自发货)'!$AA$2:$AA$1000)+SUMIF('退货报告(FBA)'!$F$2:$G$1001,VLOOKUP($A20,业务报告!$B$3:$C$1000,2,0),'退货报告(FBA)'!$G$2:$G$1001)</f>
        <v/>
      </c>
      <c r="R20" s="57">
        <f>IF(I20&gt;0,Q20/I20,"-")</f>
        <v/>
      </c>
      <c r="S20" s="118">
        <f>IF(K20&gt;0,K20*(1-R20)*0.69-O20-(1.8+2.29)*I20,-O20-Q20*15)</f>
        <v/>
      </c>
      <c r="T20" s="119">
        <f>IF(K20&gt;0,S20/K20,"-")</f>
        <v/>
      </c>
      <c r="U20" s="91" t="inlineStr">
        <is>
          <t>2023</t>
        </is>
      </c>
      <c r="V20" s="91" t="inlineStr">
        <is>
          <t>3</t>
        </is>
      </c>
      <c r="W20" s="91" t="inlineStr">
        <is>
          <t>10</t>
        </is>
      </c>
    </row>
    <row r="21">
      <c r="A21" t="inlineStr">
        <is>
          <t>B08K2DCS7S</t>
        </is>
      </c>
      <c r="B21" s="19">
        <f>VLOOKUP($A21,全部手机型号和壳种类!$B$2:$D$1007,全部手机型号和壳种类!C$1,0)</f>
        <v/>
      </c>
      <c r="C21" s="19">
        <f>VLOOKUP($A21,全部手机型号和壳种类!$B$2:$D$1007,全部手机型号和壳种类!D$1,0)</f>
        <v/>
      </c>
      <c r="D21" s="44">
        <f>SUMIF(业务报告!$B$4:$P$10000,$A21,业务报告!D$4:D$10000)</f>
        <v/>
      </c>
      <c r="E21" s="45">
        <f>SUMIF(业务报告!$B$4:$P$10000,$A21,业务报告!E$4:E$10000)</f>
        <v/>
      </c>
      <c r="F21" s="44">
        <f>SUMIF(业务报告!$B$4:$P$10000,$A21,业务报告!F$4:F$10000)</f>
        <v/>
      </c>
      <c r="G21" s="45">
        <f>SUMIF(业务报告!$B$4:$P$10000,$A21,业务报告!G$4:G$10000)</f>
        <v/>
      </c>
      <c r="H21" s="46">
        <f>SUMIF(业务报告!$B$4:$P$10000,$A21,业务报告!H$4:H$10000)</f>
        <v/>
      </c>
      <c r="I21" s="115">
        <f>SUMIF(业务报告!$B$4:$P$10000,$A21,业务报告!I$4:I$10000)</f>
        <v/>
      </c>
      <c r="J21" s="45">
        <f>SUMIF(业务报告!$B$4:$P$10000,$A21,业务报告!K$4:K$10000)</f>
        <v/>
      </c>
      <c r="K21" s="116">
        <f>SUMIF(业务报告!$B$4:$P$10000,$A21,业务报告!M$4:M$10000)</f>
        <v/>
      </c>
      <c r="L21" s="117">
        <f>SUMIF(广告报告!$H$4:$H$990,$A21,广告报告!$T$4:$T$990)</f>
        <v/>
      </c>
      <c r="M21" s="117">
        <f>SUMIF(广告报告!$H$4:$H$990,$A21,广告报告!$U$4:$U$990)</f>
        <v/>
      </c>
      <c r="N21" s="115">
        <f>I21-L21</f>
        <v/>
      </c>
      <c r="O21" s="118">
        <f>SUMIF(广告报告!$H$4:$H$990,$A21,广告报告!$M$4:$M$990)</f>
        <v/>
      </c>
      <c r="P21" s="57">
        <f>IF(K21&gt;0,O21/K21,"-")</f>
        <v/>
      </c>
      <c r="Q21" s="115">
        <f>SUMIF('退货报告(自发货)'!$D$2:$AA$1000,A21,'退货报告(自发货)'!$AA$2:$AA$1000)+SUMIF('退货报告(FBA)'!$F$2:$G$1001,VLOOKUP($A21,业务报告!$B$3:$C$1000,2,0),'退货报告(FBA)'!$G$2:$G$1001)</f>
        <v/>
      </c>
      <c r="R21" s="57">
        <f>IF(I21&gt;0,Q21/I21,"-")</f>
        <v/>
      </c>
      <c r="S21" s="118">
        <f>IF(K21&gt;0,K21*(1-R21)*0.69-O21-(1.8+2.29)*I21,-O21-Q21*15)</f>
        <v/>
      </c>
      <c r="T21" s="119">
        <f>IF(K21&gt;0,S21/K21,"-")</f>
        <v/>
      </c>
      <c r="U21" s="91" t="inlineStr">
        <is>
          <t>2023</t>
        </is>
      </c>
      <c r="V21" s="91" t="inlineStr">
        <is>
          <t>3</t>
        </is>
      </c>
      <c r="W21" s="91" t="inlineStr">
        <is>
          <t>10</t>
        </is>
      </c>
    </row>
    <row r="22">
      <c r="A22" t="inlineStr">
        <is>
          <t>B08LBXX675</t>
        </is>
      </c>
      <c r="B22" s="19">
        <f>VLOOKUP($A22,全部手机型号和壳种类!$B$2:$D$1007,全部手机型号和壳种类!C$1,0)</f>
        <v/>
      </c>
      <c r="C22" s="19">
        <f>VLOOKUP($A22,全部手机型号和壳种类!$B$2:$D$1007,全部手机型号和壳种类!D$1,0)</f>
        <v/>
      </c>
      <c r="D22" s="44">
        <f>SUMIF(业务报告!$B$4:$P$10000,$A22,业务报告!D$4:D$10000)</f>
        <v/>
      </c>
      <c r="E22" s="45">
        <f>SUMIF(业务报告!$B$4:$P$10000,$A22,业务报告!E$4:E$10000)</f>
        <v/>
      </c>
      <c r="F22" s="44">
        <f>SUMIF(业务报告!$B$4:$P$10000,$A22,业务报告!F$4:F$10000)</f>
        <v/>
      </c>
      <c r="G22" s="45">
        <f>SUMIF(业务报告!$B$4:$P$10000,$A22,业务报告!G$4:G$10000)</f>
        <v/>
      </c>
      <c r="H22" s="46">
        <f>SUMIF(业务报告!$B$4:$P$10000,$A22,业务报告!H$4:H$10000)</f>
        <v/>
      </c>
      <c r="I22" s="115">
        <f>SUMIF(业务报告!$B$4:$P$10000,$A22,业务报告!I$4:I$10000)</f>
        <v/>
      </c>
      <c r="J22" s="45">
        <f>SUMIF(业务报告!$B$4:$P$10000,$A22,业务报告!K$4:K$10000)</f>
        <v/>
      </c>
      <c r="K22" s="116">
        <f>SUMIF(业务报告!$B$4:$P$10000,$A22,业务报告!M$4:M$10000)</f>
        <v/>
      </c>
      <c r="L22" s="117">
        <f>SUMIF(广告报告!$H$4:$H$990,$A22,广告报告!$T$4:$T$990)</f>
        <v/>
      </c>
      <c r="M22" s="117">
        <f>SUMIF(广告报告!$H$4:$H$990,$A22,广告报告!$U$4:$U$990)</f>
        <v/>
      </c>
      <c r="N22" s="115">
        <f>I22-L22</f>
        <v/>
      </c>
      <c r="O22" s="118">
        <f>SUMIF(广告报告!$H$4:$H$990,$A22,广告报告!$M$4:$M$990)</f>
        <v/>
      </c>
      <c r="P22" s="57">
        <f>IF(K22&gt;0,O22/K22,"-")</f>
        <v/>
      </c>
      <c r="Q22" s="115">
        <f>SUMIF('退货报告(自发货)'!$D$2:$AA$1000,A22,'退货报告(自发货)'!$AA$2:$AA$1000)+SUMIF('退货报告(FBA)'!$F$2:$G$1001,VLOOKUP($A22,业务报告!$B$3:$C$1000,2,0),'退货报告(FBA)'!$G$2:$G$1001)</f>
        <v/>
      </c>
      <c r="R22" s="57">
        <f>IF(I22&gt;0,Q22/I22,"-")</f>
        <v/>
      </c>
      <c r="S22" s="118">
        <f>IF(K22&gt;0,K22*(1-R22)*0.69-O22-(1.8+2.29)*I22,-O22-Q22*15)</f>
        <v/>
      </c>
      <c r="T22" s="119">
        <f>IF(K22&gt;0,S22/K22,"-")</f>
        <v/>
      </c>
      <c r="U22" s="91" t="inlineStr">
        <is>
          <t>2023</t>
        </is>
      </c>
      <c r="V22" s="91" t="inlineStr">
        <is>
          <t>3</t>
        </is>
      </c>
      <c r="W22" s="91" t="inlineStr">
        <is>
          <t>10</t>
        </is>
      </c>
    </row>
    <row r="23">
      <c r="A23" t="inlineStr">
        <is>
          <t>B08PCCXR4Z</t>
        </is>
      </c>
      <c r="B23" s="19">
        <f>VLOOKUP($A23,全部手机型号和壳种类!$B$2:$D$1007,全部手机型号和壳种类!C$1,0)</f>
        <v/>
      </c>
      <c r="C23" s="19">
        <f>VLOOKUP($A23,全部手机型号和壳种类!$B$2:$D$1007,全部手机型号和壳种类!D$1,0)</f>
        <v/>
      </c>
      <c r="D23" s="44">
        <f>SUMIF(业务报告!$B$4:$P$10000,$A23,业务报告!D$4:D$10000)</f>
        <v/>
      </c>
      <c r="E23" s="45">
        <f>SUMIF(业务报告!$B$4:$P$10000,$A23,业务报告!E$4:E$10000)</f>
        <v/>
      </c>
      <c r="F23" s="44">
        <f>SUMIF(业务报告!$B$4:$P$10000,$A23,业务报告!F$4:F$10000)</f>
        <v/>
      </c>
      <c r="G23" s="45">
        <f>SUMIF(业务报告!$B$4:$P$10000,$A23,业务报告!G$4:G$10000)</f>
        <v/>
      </c>
      <c r="H23" s="46">
        <f>SUMIF(业务报告!$B$4:$P$10000,$A23,业务报告!H$4:H$10000)</f>
        <v/>
      </c>
      <c r="I23" s="115">
        <f>SUMIF(业务报告!$B$4:$P$10000,$A23,业务报告!I$4:I$10000)</f>
        <v/>
      </c>
      <c r="J23" s="45">
        <f>SUMIF(业务报告!$B$4:$P$10000,$A23,业务报告!K$4:K$10000)</f>
        <v/>
      </c>
      <c r="K23" s="116">
        <f>SUMIF(业务报告!$B$4:$P$10000,$A23,业务报告!M$4:M$10000)</f>
        <v/>
      </c>
      <c r="L23" s="117">
        <f>SUMIF(广告报告!$H$4:$H$990,$A23,广告报告!$T$4:$T$990)</f>
        <v/>
      </c>
      <c r="M23" s="117">
        <f>SUMIF(广告报告!$H$4:$H$990,$A23,广告报告!$U$4:$U$990)</f>
        <v/>
      </c>
      <c r="N23" s="115">
        <f>I23-L23</f>
        <v/>
      </c>
      <c r="O23" s="118">
        <f>SUMIF(广告报告!$H$4:$H$990,$A23,广告报告!$M$4:$M$990)</f>
        <v/>
      </c>
      <c r="P23" s="57">
        <f>IF(K23&gt;0,O23/K23,"-")</f>
        <v/>
      </c>
      <c r="Q23" s="115">
        <f>SUMIF('退货报告(自发货)'!$D$2:$AA$1000,A23,'退货报告(自发货)'!$AA$2:$AA$1000)+SUMIF('退货报告(FBA)'!$F$2:$G$1001,VLOOKUP($A23,业务报告!$B$3:$C$1000,2,0),'退货报告(FBA)'!$G$2:$G$1001)</f>
        <v/>
      </c>
      <c r="R23" s="57">
        <f>IF(I23&gt;0,Q23/I23,"-")</f>
        <v/>
      </c>
      <c r="S23" s="118">
        <f>IF(K23&gt;0,K23*(1-R23)*0.69-O23-(1.8+2.29)*I23,-O23-Q23*15)</f>
        <v/>
      </c>
      <c r="T23" s="119">
        <f>IF(K23&gt;0,S23/K23,"-")</f>
        <v/>
      </c>
      <c r="U23" s="91" t="inlineStr">
        <is>
          <t>2023</t>
        </is>
      </c>
      <c r="V23" s="91" t="inlineStr">
        <is>
          <t>3</t>
        </is>
      </c>
      <c r="W23" s="91" t="inlineStr">
        <is>
          <t>10</t>
        </is>
      </c>
    </row>
    <row r="24">
      <c r="A24" t="inlineStr">
        <is>
          <t>B08PHM18HW</t>
        </is>
      </c>
      <c r="B24" s="19">
        <f>VLOOKUP($A24,全部手机型号和壳种类!$B$2:$D$1007,全部手机型号和壳种类!C$1,0)</f>
        <v/>
      </c>
      <c r="C24" s="19">
        <f>VLOOKUP($A24,全部手机型号和壳种类!$B$2:$D$1007,全部手机型号和壳种类!D$1,0)</f>
        <v/>
      </c>
      <c r="D24" s="44">
        <f>SUMIF(业务报告!$B$4:$P$10000,$A24,业务报告!D$4:D$10000)</f>
        <v/>
      </c>
      <c r="E24" s="45">
        <f>SUMIF(业务报告!$B$4:$P$10000,$A24,业务报告!E$4:E$10000)</f>
        <v/>
      </c>
      <c r="F24" s="44">
        <f>SUMIF(业务报告!$B$4:$P$10000,$A24,业务报告!F$4:F$10000)</f>
        <v/>
      </c>
      <c r="G24" s="45">
        <f>SUMIF(业务报告!$B$4:$P$10000,$A24,业务报告!G$4:G$10000)</f>
        <v/>
      </c>
      <c r="H24" s="46">
        <f>SUMIF(业务报告!$B$4:$P$10000,$A24,业务报告!H$4:H$10000)</f>
        <v/>
      </c>
      <c r="I24" s="115">
        <f>SUMIF(业务报告!$B$4:$P$10000,$A24,业务报告!I$4:I$10000)</f>
        <v/>
      </c>
      <c r="J24" s="45">
        <f>SUMIF(业务报告!$B$4:$P$10000,$A24,业务报告!K$4:K$10000)</f>
        <v/>
      </c>
      <c r="K24" s="116">
        <f>SUMIF(业务报告!$B$4:$P$10000,$A24,业务报告!M$4:M$10000)</f>
        <v/>
      </c>
      <c r="L24" s="117">
        <f>SUMIF(广告报告!$H$4:$H$990,$A24,广告报告!$T$4:$T$990)</f>
        <v/>
      </c>
      <c r="M24" s="117">
        <f>SUMIF(广告报告!$H$4:$H$990,$A24,广告报告!$U$4:$U$990)</f>
        <v/>
      </c>
      <c r="N24" s="115">
        <f>I24-L24</f>
        <v/>
      </c>
      <c r="O24" s="118">
        <f>SUMIF(广告报告!$H$4:$H$990,$A24,广告报告!$M$4:$M$990)</f>
        <v/>
      </c>
      <c r="P24" s="57">
        <f>IF(K24&gt;0,O24/K24,"-")</f>
        <v/>
      </c>
      <c r="Q24" s="115">
        <f>SUMIF('退货报告(自发货)'!$D$2:$AA$1000,A24,'退货报告(自发货)'!$AA$2:$AA$1000)+SUMIF('退货报告(FBA)'!$F$2:$G$1001,VLOOKUP($A24,业务报告!$B$3:$C$1000,2,0),'退货报告(FBA)'!$G$2:$G$1001)</f>
        <v/>
      </c>
      <c r="R24" s="57">
        <f>IF(I24&gt;0,Q24/I24,"-")</f>
        <v/>
      </c>
      <c r="S24" s="118">
        <f>IF(K24&gt;0,K24*(1-R24)*0.69-O24-(1.8+2.29)*I24,-O24-Q24*15)</f>
        <v/>
      </c>
      <c r="T24" s="119">
        <f>IF(K24&gt;0,S24/K24,"-")</f>
        <v/>
      </c>
      <c r="U24" s="91" t="inlineStr">
        <is>
          <t>2023</t>
        </is>
      </c>
      <c r="V24" s="91" t="inlineStr">
        <is>
          <t>3</t>
        </is>
      </c>
      <c r="W24" s="91" t="inlineStr">
        <is>
          <t>10</t>
        </is>
      </c>
    </row>
    <row r="25">
      <c r="A25" t="inlineStr">
        <is>
          <t>B08ZJZFJLV</t>
        </is>
      </c>
      <c r="B25" s="19">
        <f>VLOOKUP($A25,全部手机型号和壳种类!$B$2:$D$1007,全部手机型号和壳种类!C$1,0)</f>
        <v/>
      </c>
      <c r="C25" s="19">
        <f>VLOOKUP($A25,全部手机型号和壳种类!$B$2:$D$1007,全部手机型号和壳种类!D$1,0)</f>
        <v/>
      </c>
      <c r="D25" s="44">
        <f>SUMIF(业务报告!$B$4:$P$10000,$A25,业务报告!D$4:D$10000)</f>
        <v/>
      </c>
      <c r="E25" s="45">
        <f>SUMIF(业务报告!$B$4:$P$10000,$A25,业务报告!E$4:E$10000)</f>
        <v/>
      </c>
      <c r="F25" s="44">
        <f>SUMIF(业务报告!$B$4:$P$10000,$A25,业务报告!F$4:F$10000)</f>
        <v/>
      </c>
      <c r="G25" s="45">
        <f>SUMIF(业务报告!$B$4:$P$10000,$A25,业务报告!G$4:G$10000)</f>
        <v/>
      </c>
      <c r="H25" s="46">
        <f>SUMIF(业务报告!$B$4:$P$10000,$A25,业务报告!H$4:H$10000)</f>
        <v/>
      </c>
      <c r="I25" s="115">
        <f>SUMIF(业务报告!$B$4:$P$10000,$A25,业务报告!I$4:I$10000)</f>
        <v/>
      </c>
      <c r="J25" s="45">
        <f>SUMIF(业务报告!$B$4:$P$10000,$A25,业务报告!K$4:K$10000)</f>
        <v/>
      </c>
      <c r="K25" s="116">
        <f>SUMIF(业务报告!$B$4:$P$10000,$A25,业务报告!M$4:M$10000)</f>
        <v/>
      </c>
      <c r="L25" s="117">
        <f>SUMIF(广告报告!$H$4:$H$990,$A25,广告报告!$T$4:$T$990)</f>
        <v/>
      </c>
      <c r="M25" s="117">
        <f>SUMIF(广告报告!$H$4:$H$990,$A25,广告报告!$U$4:$U$990)</f>
        <v/>
      </c>
      <c r="N25" s="115">
        <f>I25-L25</f>
        <v/>
      </c>
      <c r="O25" s="118">
        <f>SUMIF(广告报告!$H$4:$H$990,$A25,广告报告!$M$4:$M$990)</f>
        <v/>
      </c>
      <c r="P25" s="57">
        <f>IF(K25&gt;0,O25/K25,"-")</f>
        <v/>
      </c>
      <c r="Q25" s="115">
        <f>SUMIF('退货报告(自发货)'!$D$2:$AA$1000,A25,'退货报告(自发货)'!$AA$2:$AA$1000)+SUMIF('退货报告(FBA)'!$F$2:$G$1001,VLOOKUP($A25,业务报告!$B$3:$C$1000,2,0),'退货报告(FBA)'!$G$2:$G$1001)</f>
        <v/>
      </c>
      <c r="R25" s="57">
        <f>IF(I25&gt;0,Q25/I25,"-")</f>
        <v/>
      </c>
      <c r="S25" s="118">
        <f>IF(K25&gt;0,K25*(1-R25)*0.69-O25-(1.8+2.29)*I25,-O25-Q25*15)</f>
        <v/>
      </c>
      <c r="T25" s="119">
        <f>IF(K25&gt;0,S25/K25,"-")</f>
        <v/>
      </c>
      <c r="U25" s="91" t="inlineStr">
        <is>
          <t>2023</t>
        </is>
      </c>
      <c r="V25" s="91" t="inlineStr">
        <is>
          <t>3</t>
        </is>
      </c>
      <c r="W25" s="91" t="inlineStr">
        <is>
          <t>10</t>
        </is>
      </c>
    </row>
    <row r="26">
      <c r="A26" t="inlineStr">
        <is>
          <t>B08ZJZZMP3</t>
        </is>
      </c>
      <c r="B26" s="19">
        <f>VLOOKUP($A26,全部手机型号和壳种类!$B$2:$D$1007,全部手机型号和壳种类!C$1,0)</f>
        <v/>
      </c>
      <c r="C26" s="19">
        <f>VLOOKUP($A26,全部手机型号和壳种类!$B$2:$D$1007,全部手机型号和壳种类!D$1,0)</f>
        <v/>
      </c>
      <c r="D26" s="44">
        <f>SUMIF(业务报告!$B$4:$P$10000,$A26,业务报告!D$4:D$10000)</f>
        <v/>
      </c>
      <c r="E26" s="45">
        <f>SUMIF(业务报告!$B$4:$P$10000,$A26,业务报告!E$4:E$10000)</f>
        <v/>
      </c>
      <c r="F26" s="44">
        <f>SUMIF(业务报告!$B$4:$P$10000,$A26,业务报告!F$4:F$10000)</f>
        <v/>
      </c>
      <c r="G26" s="45">
        <f>SUMIF(业务报告!$B$4:$P$10000,$A26,业务报告!G$4:G$10000)</f>
        <v/>
      </c>
      <c r="H26" s="46">
        <f>SUMIF(业务报告!$B$4:$P$10000,$A26,业务报告!H$4:H$10000)</f>
        <v/>
      </c>
      <c r="I26" s="115">
        <f>SUMIF(业务报告!$B$4:$P$10000,$A26,业务报告!I$4:I$10000)</f>
        <v/>
      </c>
      <c r="J26" s="45">
        <f>SUMIF(业务报告!$B$4:$P$10000,$A26,业务报告!K$4:K$10000)</f>
        <v/>
      </c>
      <c r="K26" s="116">
        <f>SUMIF(业务报告!$B$4:$P$10000,$A26,业务报告!M$4:M$10000)</f>
        <v/>
      </c>
      <c r="L26" s="117">
        <f>SUMIF(广告报告!$H$4:$H$990,$A26,广告报告!$T$4:$T$990)</f>
        <v/>
      </c>
      <c r="M26" s="117">
        <f>SUMIF(广告报告!$H$4:$H$990,$A26,广告报告!$U$4:$U$990)</f>
        <v/>
      </c>
      <c r="N26" s="115">
        <f>I26-L26</f>
        <v/>
      </c>
      <c r="O26" s="118">
        <f>SUMIF(广告报告!$H$4:$H$990,$A26,广告报告!$M$4:$M$990)</f>
        <v/>
      </c>
      <c r="P26" s="57">
        <f>IF(K26&gt;0,O26/K26,"-")</f>
        <v/>
      </c>
      <c r="Q26" s="115">
        <f>SUMIF('退货报告(自发货)'!$D$2:$AA$1000,A26,'退货报告(自发货)'!$AA$2:$AA$1000)+SUMIF('退货报告(FBA)'!$F$2:$G$1001,VLOOKUP($A26,业务报告!$B$3:$C$1000,2,0),'退货报告(FBA)'!$G$2:$G$1001)</f>
        <v/>
      </c>
      <c r="R26" s="57">
        <f>IF(I26&gt;0,Q26/I26,"-")</f>
        <v/>
      </c>
      <c r="S26" s="118">
        <f>IF(K26&gt;0,K26*(1-R26)*0.69-O26-(1.8+2.29)*I26,-O26-Q26*15)</f>
        <v/>
      </c>
      <c r="T26" s="119">
        <f>IF(K26&gt;0,S26/K26,"-")</f>
        <v/>
      </c>
      <c r="U26" s="91" t="inlineStr">
        <is>
          <t>2023</t>
        </is>
      </c>
      <c r="V26" s="91" t="inlineStr">
        <is>
          <t>3</t>
        </is>
      </c>
      <c r="W26" s="91" t="inlineStr">
        <is>
          <t>10</t>
        </is>
      </c>
    </row>
    <row r="27">
      <c r="A27" t="inlineStr">
        <is>
          <t>B08ZK1FX5D</t>
        </is>
      </c>
      <c r="B27" s="19">
        <f>VLOOKUP($A27,全部手机型号和壳种类!$B$2:$D$1007,全部手机型号和壳种类!C$1,0)</f>
        <v/>
      </c>
      <c r="C27" s="19">
        <f>VLOOKUP($A27,全部手机型号和壳种类!$B$2:$D$1007,全部手机型号和壳种类!D$1,0)</f>
        <v/>
      </c>
      <c r="D27" s="44">
        <f>SUMIF(业务报告!$B$4:$P$10000,$A27,业务报告!D$4:D$10000)</f>
        <v/>
      </c>
      <c r="E27" s="45">
        <f>SUMIF(业务报告!$B$4:$P$10000,$A27,业务报告!E$4:E$10000)</f>
        <v/>
      </c>
      <c r="F27" s="44">
        <f>SUMIF(业务报告!$B$4:$P$10000,$A27,业务报告!F$4:F$10000)</f>
        <v/>
      </c>
      <c r="G27" s="45">
        <f>SUMIF(业务报告!$B$4:$P$10000,$A27,业务报告!G$4:G$10000)</f>
        <v/>
      </c>
      <c r="H27" s="46">
        <f>SUMIF(业务报告!$B$4:$P$10000,$A27,业务报告!H$4:H$10000)</f>
        <v/>
      </c>
      <c r="I27" s="115">
        <f>SUMIF(业务报告!$B$4:$P$10000,$A27,业务报告!I$4:I$10000)</f>
        <v/>
      </c>
      <c r="J27" s="45">
        <f>SUMIF(业务报告!$B$4:$P$10000,$A27,业务报告!K$4:K$10000)</f>
        <v/>
      </c>
      <c r="K27" s="116">
        <f>SUMIF(业务报告!$B$4:$P$10000,$A27,业务报告!M$4:M$10000)</f>
        <v/>
      </c>
      <c r="L27" s="117">
        <f>SUMIF(广告报告!$H$4:$H$990,$A27,广告报告!$T$4:$T$990)</f>
        <v/>
      </c>
      <c r="M27" s="117">
        <f>SUMIF(广告报告!$H$4:$H$990,$A27,广告报告!$U$4:$U$990)</f>
        <v/>
      </c>
      <c r="N27" s="115">
        <f>I27-L27</f>
        <v/>
      </c>
      <c r="O27" s="118">
        <f>SUMIF(广告报告!$H$4:$H$990,$A27,广告报告!$M$4:$M$990)</f>
        <v/>
      </c>
      <c r="P27" s="57">
        <f>IF(K27&gt;0,O27/K27,"-")</f>
        <v/>
      </c>
      <c r="Q27" s="115">
        <f>SUMIF('退货报告(自发货)'!$D$2:$AA$1000,A27,'退货报告(自发货)'!$AA$2:$AA$1000)+SUMIF('退货报告(FBA)'!$F$2:$G$1001,VLOOKUP($A27,业务报告!$B$3:$C$1000,2,0),'退货报告(FBA)'!$G$2:$G$1001)</f>
        <v/>
      </c>
      <c r="R27" s="57">
        <f>IF(I27&gt;0,Q27/I27,"-")</f>
        <v/>
      </c>
      <c r="S27" s="118">
        <f>IF(K27&gt;0,K27*(1-R27)*0.69-O27-(1.8+2.29)*I27,-O27-Q27*15)</f>
        <v/>
      </c>
      <c r="T27" s="119">
        <f>IF(K27&gt;0,S27/K27,"-")</f>
        <v/>
      </c>
      <c r="U27" s="91" t="inlineStr">
        <is>
          <t>2023</t>
        </is>
      </c>
      <c r="V27" s="91" t="inlineStr">
        <is>
          <t>3</t>
        </is>
      </c>
      <c r="W27" s="91" t="inlineStr">
        <is>
          <t>10</t>
        </is>
      </c>
    </row>
    <row r="28">
      <c r="A28" t="inlineStr">
        <is>
          <t>B09D5X9ZN2</t>
        </is>
      </c>
      <c r="B28" s="19">
        <f>VLOOKUP($A28,全部手机型号和壳种类!$B$2:$D$1007,全部手机型号和壳种类!C$1,0)</f>
        <v/>
      </c>
      <c r="C28" s="19">
        <f>VLOOKUP($A28,全部手机型号和壳种类!$B$2:$D$1007,全部手机型号和壳种类!D$1,0)</f>
        <v/>
      </c>
      <c r="D28" s="44">
        <f>SUMIF(业务报告!$B$4:$P$10000,$A28,业务报告!D$4:D$10000)</f>
        <v/>
      </c>
      <c r="E28" s="45">
        <f>SUMIF(业务报告!$B$4:$P$10000,$A28,业务报告!E$4:E$10000)</f>
        <v/>
      </c>
      <c r="F28" s="44">
        <f>SUMIF(业务报告!$B$4:$P$10000,$A28,业务报告!F$4:F$10000)</f>
        <v/>
      </c>
      <c r="G28" s="45">
        <f>SUMIF(业务报告!$B$4:$P$10000,$A28,业务报告!G$4:G$10000)</f>
        <v/>
      </c>
      <c r="H28" s="46">
        <f>SUMIF(业务报告!$B$4:$P$10000,$A28,业务报告!H$4:H$10000)</f>
        <v/>
      </c>
      <c r="I28" s="115">
        <f>SUMIF(业务报告!$B$4:$P$10000,$A28,业务报告!I$4:I$10000)</f>
        <v/>
      </c>
      <c r="J28" s="45">
        <f>SUMIF(业务报告!$B$4:$P$10000,$A28,业务报告!K$4:K$10000)</f>
        <v/>
      </c>
      <c r="K28" s="116">
        <f>SUMIF(业务报告!$B$4:$P$10000,$A28,业务报告!M$4:M$10000)</f>
        <v/>
      </c>
      <c r="L28" s="117">
        <f>SUMIF(广告报告!$H$4:$H$990,$A28,广告报告!$T$4:$T$990)</f>
        <v/>
      </c>
      <c r="M28" s="117">
        <f>SUMIF(广告报告!$H$4:$H$990,$A28,广告报告!$U$4:$U$990)</f>
        <v/>
      </c>
      <c r="N28" s="115">
        <f>I28-L28</f>
        <v/>
      </c>
      <c r="O28" s="118">
        <f>SUMIF(广告报告!$H$4:$H$990,$A28,广告报告!$M$4:$M$990)</f>
        <v/>
      </c>
      <c r="P28" s="57">
        <f>IF(K28&gt;0,O28/K28,"-")</f>
        <v/>
      </c>
      <c r="Q28" s="115">
        <f>SUMIF('退货报告(自发货)'!$D$2:$AA$1000,A28,'退货报告(自发货)'!$AA$2:$AA$1000)+SUMIF('退货报告(FBA)'!$F$2:$G$1001,VLOOKUP($A28,业务报告!$B$3:$C$1000,2,0),'退货报告(FBA)'!$G$2:$G$1001)</f>
        <v/>
      </c>
      <c r="R28" s="57">
        <f>IF(I28&gt;0,Q28/I28,"-")</f>
        <v/>
      </c>
      <c r="S28" s="118">
        <f>IF(K28&gt;0,K28*(1-R28)*0.69-O28-(1.8+2.29)*I28,-O28-Q28*15)</f>
        <v/>
      </c>
      <c r="T28" s="119">
        <f>IF(K28&gt;0,S28/K28,"-")</f>
        <v/>
      </c>
      <c r="U28" s="91" t="inlineStr">
        <is>
          <t>2023</t>
        </is>
      </c>
      <c r="V28" s="91" t="inlineStr">
        <is>
          <t>3</t>
        </is>
      </c>
      <c r="W28" s="91" t="inlineStr">
        <is>
          <t>10</t>
        </is>
      </c>
    </row>
    <row r="29">
      <c r="A29" t="inlineStr">
        <is>
          <t>B09KMHLGNX</t>
        </is>
      </c>
      <c r="B29" s="19">
        <f>VLOOKUP($A29,全部手机型号和壳种类!$B$2:$D$1007,全部手机型号和壳种类!C$1,0)</f>
        <v/>
      </c>
      <c r="C29" s="19">
        <f>VLOOKUP($A29,全部手机型号和壳种类!$B$2:$D$1007,全部手机型号和壳种类!D$1,0)</f>
        <v/>
      </c>
      <c r="D29" s="44">
        <f>SUMIF(业务报告!$B$4:$P$10000,$A29,业务报告!D$4:D$10000)</f>
        <v/>
      </c>
      <c r="E29" s="45">
        <f>SUMIF(业务报告!$B$4:$P$10000,$A29,业务报告!E$4:E$10000)</f>
        <v/>
      </c>
      <c r="F29" s="44">
        <f>SUMIF(业务报告!$B$4:$P$10000,$A29,业务报告!F$4:F$10000)</f>
        <v/>
      </c>
      <c r="G29" s="45">
        <f>SUMIF(业务报告!$B$4:$P$10000,$A29,业务报告!G$4:G$10000)</f>
        <v/>
      </c>
      <c r="H29" s="46">
        <f>SUMIF(业务报告!$B$4:$P$10000,$A29,业务报告!H$4:H$10000)</f>
        <v/>
      </c>
      <c r="I29" s="115">
        <f>SUMIF(业务报告!$B$4:$P$10000,$A29,业务报告!I$4:I$10000)</f>
        <v/>
      </c>
      <c r="J29" s="45">
        <f>SUMIF(业务报告!$B$4:$P$10000,$A29,业务报告!K$4:K$10000)</f>
        <v/>
      </c>
      <c r="K29" s="116">
        <f>SUMIF(业务报告!$B$4:$P$10000,$A29,业务报告!M$4:M$10000)</f>
        <v/>
      </c>
      <c r="L29" s="117">
        <f>SUMIF(广告报告!$H$4:$H$990,$A29,广告报告!$T$4:$T$990)</f>
        <v/>
      </c>
      <c r="M29" s="117">
        <f>SUMIF(广告报告!$H$4:$H$990,$A29,广告报告!$U$4:$U$990)</f>
        <v/>
      </c>
      <c r="N29" s="115">
        <f>I29-L29</f>
        <v/>
      </c>
      <c r="O29" s="118">
        <f>SUMIF(广告报告!$H$4:$H$990,$A29,广告报告!$M$4:$M$990)</f>
        <v/>
      </c>
      <c r="P29" s="57">
        <f>IF(K29&gt;0,O29/K29,"-")</f>
        <v/>
      </c>
      <c r="Q29" s="115">
        <f>SUMIF('退货报告(自发货)'!$D$2:$AA$1000,A29,'退货报告(自发货)'!$AA$2:$AA$1000)+SUMIF('退货报告(FBA)'!$F$2:$G$1001,VLOOKUP($A29,业务报告!$B$3:$C$1000,2,0),'退货报告(FBA)'!$G$2:$G$1001)</f>
        <v/>
      </c>
      <c r="R29" s="57">
        <f>IF(I29&gt;0,Q29/I29,"-")</f>
        <v/>
      </c>
      <c r="S29" s="118">
        <f>IF(K29&gt;0,K29*(1-R29)*0.69-O29-(1.8+2.29)*I29,-O29-Q29*15)</f>
        <v/>
      </c>
      <c r="T29" s="119">
        <f>IF(K29&gt;0,S29/K29,"-")</f>
        <v/>
      </c>
      <c r="U29" s="91" t="inlineStr">
        <is>
          <t>2023</t>
        </is>
      </c>
      <c r="V29" s="91" t="inlineStr">
        <is>
          <t>3</t>
        </is>
      </c>
      <c r="W29" s="91" t="inlineStr">
        <is>
          <t>10</t>
        </is>
      </c>
    </row>
    <row r="30">
      <c r="A30" t="inlineStr">
        <is>
          <t>B09TYCMH3M</t>
        </is>
      </c>
      <c r="B30" s="19">
        <f>VLOOKUP($A30,全部手机型号和壳种类!$B$2:$D$1007,全部手机型号和壳种类!C$1,0)</f>
        <v/>
      </c>
      <c r="C30" s="19">
        <f>VLOOKUP($A30,全部手机型号和壳种类!$B$2:$D$1007,全部手机型号和壳种类!D$1,0)</f>
        <v/>
      </c>
      <c r="D30" s="44">
        <f>SUMIF(业务报告!$B$4:$P$10000,$A30,业务报告!D$4:D$10000)</f>
        <v/>
      </c>
      <c r="E30" s="45">
        <f>SUMIF(业务报告!$B$4:$P$10000,$A30,业务报告!E$4:E$10000)</f>
        <v/>
      </c>
      <c r="F30" s="44">
        <f>SUMIF(业务报告!$B$4:$P$10000,$A30,业务报告!F$4:F$10000)</f>
        <v/>
      </c>
      <c r="G30" s="45">
        <f>SUMIF(业务报告!$B$4:$P$10000,$A30,业务报告!G$4:G$10000)</f>
        <v/>
      </c>
      <c r="H30" s="46">
        <f>SUMIF(业务报告!$B$4:$P$10000,$A30,业务报告!H$4:H$10000)</f>
        <v/>
      </c>
      <c r="I30" s="115">
        <f>SUMIF(业务报告!$B$4:$P$10000,$A30,业务报告!I$4:I$10000)</f>
        <v/>
      </c>
      <c r="J30" s="45">
        <f>SUMIF(业务报告!$B$4:$P$10000,$A30,业务报告!K$4:K$10000)</f>
        <v/>
      </c>
      <c r="K30" s="116">
        <f>SUMIF(业务报告!$B$4:$P$10000,$A30,业务报告!M$4:M$10000)</f>
        <v/>
      </c>
      <c r="L30" s="117">
        <f>SUMIF(广告报告!$H$4:$H$990,$A30,广告报告!$T$4:$T$990)</f>
        <v/>
      </c>
      <c r="M30" s="117">
        <f>SUMIF(广告报告!$H$4:$H$990,$A30,广告报告!$U$4:$U$990)</f>
        <v/>
      </c>
      <c r="N30" s="115">
        <f>I30-L30</f>
        <v/>
      </c>
      <c r="O30" s="118">
        <f>SUMIF(广告报告!$H$4:$H$990,$A30,广告报告!$M$4:$M$990)</f>
        <v/>
      </c>
      <c r="P30" s="57">
        <f>IF(K30&gt;0,O30/K30,"-")</f>
        <v/>
      </c>
      <c r="Q30" s="115">
        <f>SUMIF('退货报告(自发货)'!$D$2:$AA$1000,A30,'退货报告(自发货)'!$AA$2:$AA$1000)+SUMIF('退货报告(FBA)'!$F$2:$G$1001,VLOOKUP($A30,业务报告!$B$3:$C$1000,2,0),'退货报告(FBA)'!$G$2:$G$1001)</f>
        <v/>
      </c>
      <c r="R30" s="57">
        <f>IF(I30&gt;0,Q30/I30,"-")</f>
        <v/>
      </c>
      <c r="S30" s="118">
        <f>IF(K30&gt;0,K30*(1-R30)*0.69-O30-(1.8+2.29)*I30,-O30-Q30*15)</f>
        <v/>
      </c>
      <c r="T30" s="119">
        <f>IF(K30&gt;0,S30/K30,"-")</f>
        <v/>
      </c>
      <c r="U30" s="91" t="inlineStr">
        <is>
          <t>2023</t>
        </is>
      </c>
      <c r="V30" s="91" t="inlineStr">
        <is>
          <t>3</t>
        </is>
      </c>
      <c r="W30" s="91" t="inlineStr">
        <is>
          <t>10</t>
        </is>
      </c>
    </row>
    <row r="31">
      <c r="A31" t="inlineStr">
        <is>
          <t>B08BK9Q9DX</t>
        </is>
      </c>
      <c r="B31" s="19">
        <f>VLOOKUP($A31,全部手机型号和壳种类!$B$2:$D$1007,全部手机型号和壳种类!C$1,0)</f>
        <v/>
      </c>
      <c r="C31" s="19">
        <f>VLOOKUP($A31,全部手机型号和壳种类!$B$2:$D$1007,全部手机型号和壳种类!D$1,0)</f>
        <v/>
      </c>
      <c r="D31" s="44">
        <f>SUMIF(业务报告!$B$4:$P$10000,$A31,业务报告!D$4:D$10000)</f>
        <v/>
      </c>
      <c r="E31" s="45">
        <f>SUMIF(业务报告!$B$4:$P$10000,$A31,业务报告!E$4:E$10000)</f>
        <v/>
      </c>
      <c r="F31" s="44">
        <f>SUMIF(业务报告!$B$4:$P$10000,$A31,业务报告!F$4:F$10000)</f>
        <v/>
      </c>
      <c r="G31" s="45">
        <f>SUMIF(业务报告!$B$4:$P$10000,$A31,业务报告!G$4:G$10000)</f>
        <v/>
      </c>
      <c r="H31" s="46">
        <f>SUMIF(业务报告!$B$4:$P$10000,$A31,业务报告!H$4:H$10000)</f>
        <v/>
      </c>
      <c r="I31" s="115">
        <f>SUMIF(业务报告!$B$4:$P$10000,$A31,业务报告!I$4:I$10000)</f>
        <v/>
      </c>
      <c r="J31" s="45">
        <f>SUMIF(业务报告!$B$4:$P$10000,$A31,业务报告!K$4:K$10000)</f>
        <v/>
      </c>
      <c r="K31" s="116">
        <f>SUMIF(业务报告!$B$4:$P$10000,$A31,业务报告!M$4:M$10000)</f>
        <v/>
      </c>
      <c r="L31" s="117">
        <f>SUMIF(广告报告!$H$4:$H$990,$A31,广告报告!$T$4:$T$990)</f>
        <v/>
      </c>
      <c r="M31" s="117">
        <f>SUMIF(广告报告!$H$4:$H$990,$A31,广告报告!$U$4:$U$990)</f>
        <v/>
      </c>
      <c r="N31" s="115">
        <f>I31-L31</f>
        <v/>
      </c>
      <c r="O31" s="118">
        <f>SUMIF(广告报告!$H$4:$H$990,$A31,广告报告!$M$4:$M$990)</f>
        <v/>
      </c>
      <c r="P31" s="57">
        <f>IF(K31&gt;0,O31/K31,"-")</f>
        <v/>
      </c>
      <c r="Q31" s="115">
        <f>SUMIF('退货报告(自发货)'!$D$2:$AA$1000,A31,'退货报告(自发货)'!$AA$2:$AA$1000)+SUMIF('退货报告(FBA)'!$F$2:$G$1001,VLOOKUP($A31,业务报告!$B$3:$C$1000,2,0),'退货报告(FBA)'!$G$2:$G$1001)</f>
        <v/>
      </c>
      <c r="R31" s="57">
        <f>IF(I31&gt;0,Q31/I31,"-")</f>
        <v/>
      </c>
      <c r="S31" s="118">
        <f>IF(K31&gt;0,K31*(1-R31)*0.69-O31-(1.8+2.29)*I31,-O31-Q31*15)</f>
        <v/>
      </c>
      <c r="T31" s="119">
        <f>IF(K31&gt;0,S31/K31,"-")</f>
        <v/>
      </c>
      <c r="U31" s="91" t="inlineStr">
        <is>
          <t>2023</t>
        </is>
      </c>
      <c r="V31" s="91" t="inlineStr">
        <is>
          <t>3</t>
        </is>
      </c>
      <c r="W31" s="91" t="inlineStr">
        <is>
          <t>10</t>
        </is>
      </c>
    </row>
    <row r="32">
      <c r="A32" t="inlineStr">
        <is>
          <t>B08PT78RBJ</t>
        </is>
      </c>
      <c r="B32" s="19">
        <f>VLOOKUP($A32,全部手机型号和壳种类!$B$2:$D$1007,全部手机型号和壳种类!C$1,0)</f>
        <v/>
      </c>
      <c r="C32" s="19">
        <f>VLOOKUP($A32,全部手机型号和壳种类!$B$2:$D$1007,全部手机型号和壳种类!D$1,0)</f>
        <v/>
      </c>
      <c r="D32" s="44">
        <f>SUMIF(业务报告!$B$4:$P$10000,$A32,业务报告!D$4:D$10000)</f>
        <v/>
      </c>
      <c r="E32" s="45">
        <f>SUMIF(业务报告!$B$4:$P$10000,$A32,业务报告!E$4:E$10000)</f>
        <v/>
      </c>
      <c r="F32" s="44">
        <f>SUMIF(业务报告!$B$4:$P$10000,$A32,业务报告!F$4:F$10000)</f>
        <v/>
      </c>
      <c r="G32" s="45">
        <f>SUMIF(业务报告!$B$4:$P$10000,$A32,业务报告!G$4:G$10000)</f>
        <v/>
      </c>
      <c r="H32" s="46">
        <f>SUMIF(业务报告!$B$4:$P$10000,$A32,业务报告!H$4:H$10000)</f>
        <v/>
      </c>
      <c r="I32" s="115">
        <f>SUMIF(业务报告!$B$4:$P$10000,$A32,业务报告!I$4:I$10000)</f>
        <v/>
      </c>
      <c r="J32" s="45">
        <f>SUMIF(业务报告!$B$4:$P$10000,$A32,业务报告!K$4:K$10000)</f>
        <v/>
      </c>
      <c r="K32" s="116">
        <f>SUMIF(业务报告!$B$4:$P$10000,$A32,业务报告!M$4:M$10000)</f>
        <v/>
      </c>
      <c r="L32" s="117">
        <f>SUMIF(广告报告!$H$4:$H$990,$A32,广告报告!$T$4:$T$990)</f>
        <v/>
      </c>
      <c r="M32" s="117">
        <f>SUMIF(广告报告!$H$4:$H$990,$A32,广告报告!$U$4:$U$990)</f>
        <v/>
      </c>
      <c r="N32" s="115">
        <f>I32-L32</f>
        <v/>
      </c>
      <c r="O32" s="118">
        <f>SUMIF(广告报告!$H$4:$H$990,$A32,广告报告!$M$4:$M$990)</f>
        <v/>
      </c>
      <c r="P32" s="57">
        <f>IF(K32&gt;0,O32/K32,"-")</f>
        <v/>
      </c>
      <c r="Q32" s="115">
        <f>SUMIF('退货报告(自发货)'!$D$2:$AA$1000,A32,'退货报告(自发货)'!$AA$2:$AA$1000)+SUMIF('退货报告(FBA)'!$F$2:$G$1001,VLOOKUP($A32,业务报告!$B$3:$C$1000,2,0),'退货报告(FBA)'!$G$2:$G$1001)</f>
        <v/>
      </c>
      <c r="R32" s="57">
        <f>IF(I32&gt;0,Q32/I32,"-")</f>
        <v/>
      </c>
      <c r="S32" s="118">
        <f>IF(K32&gt;0,K32*(1-R32)*0.69-O32-(1.8+2.29)*I32,-O32-Q32*15)</f>
        <v/>
      </c>
      <c r="T32" s="119">
        <f>IF(K32&gt;0,S32/K32,"-")</f>
        <v/>
      </c>
      <c r="U32" s="91" t="inlineStr">
        <is>
          <t>2023</t>
        </is>
      </c>
      <c r="V32" s="91" t="inlineStr">
        <is>
          <t>3</t>
        </is>
      </c>
      <c r="W32" s="91" t="inlineStr">
        <is>
          <t>10</t>
        </is>
      </c>
    </row>
    <row r="33">
      <c r="A33" t="inlineStr">
        <is>
          <t>B08PT8H4XG</t>
        </is>
      </c>
      <c r="B33" s="19">
        <f>VLOOKUP($A33,全部手机型号和壳种类!$B$2:$D$1007,全部手机型号和壳种类!C$1,0)</f>
        <v/>
      </c>
      <c r="C33" s="19">
        <f>VLOOKUP($A33,全部手机型号和壳种类!$B$2:$D$1007,全部手机型号和壳种类!D$1,0)</f>
        <v/>
      </c>
      <c r="D33" s="44">
        <f>SUMIF(业务报告!$B$4:$P$10000,$A33,业务报告!D$4:D$10000)</f>
        <v/>
      </c>
      <c r="E33" s="45">
        <f>SUMIF(业务报告!$B$4:$P$10000,$A33,业务报告!E$4:E$10000)</f>
        <v/>
      </c>
      <c r="F33" s="44">
        <f>SUMIF(业务报告!$B$4:$P$10000,$A33,业务报告!F$4:F$10000)</f>
        <v/>
      </c>
      <c r="G33" s="45">
        <f>SUMIF(业务报告!$B$4:$P$10000,$A33,业务报告!G$4:G$10000)</f>
        <v/>
      </c>
      <c r="H33" s="46">
        <f>SUMIF(业务报告!$B$4:$P$10000,$A33,业务报告!H$4:H$10000)</f>
        <v/>
      </c>
      <c r="I33" s="115">
        <f>SUMIF(业务报告!$B$4:$P$10000,$A33,业务报告!I$4:I$10000)</f>
        <v/>
      </c>
      <c r="J33" s="45">
        <f>SUMIF(业务报告!$B$4:$P$10000,$A33,业务报告!K$4:K$10000)</f>
        <v/>
      </c>
      <c r="K33" s="116">
        <f>SUMIF(业务报告!$B$4:$P$10000,$A33,业务报告!M$4:M$10000)</f>
        <v/>
      </c>
      <c r="L33" s="117">
        <f>SUMIF(广告报告!$H$4:$H$990,$A33,广告报告!$T$4:$T$990)</f>
        <v/>
      </c>
      <c r="M33" s="117">
        <f>SUMIF(广告报告!$H$4:$H$990,$A33,广告报告!$U$4:$U$990)</f>
        <v/>
      </c>
      <c r="N33" s="115">
        <f>I33-L33</f>
        <v/>
      </c>
      <c r="O33" s="118">
        <f>SUMIF(广告报告!$H$4:$H$990,$A33,广告报告!$M$4:$M$990)</f>
        <v/>
      </c>
      <c r="P33" s="57">
        <f>IF(K33&gt;0,O33/K33,"-")</f>
        <v/>
      </c>
      <c r="Q33" s="115">
        <f>SUMIF('退货报告(自发货)'!$D$2:$AA$1000,A33,'退货报告(自发货)'!$AA$2:$AA$1000)+SUMIF('退货报告(FBA)'!$F$2:$G$1001,VLOOKUP($A33,业务报告!$B$3:$C$1000,2,0),'退货报告(FBA)'!$G$2:$G$1001)</f>
        <v/>
      </c>
      <c r="R33" s="57">
        <f>IF(I33&gt;0,Q33/I33,"-")</f>
        <v/>
      </c>
      <c r="S33" s="118">
        <f>IF(K33&gt;0,K33*(1-R33)*0.69-O33-(1.8+2.29)*I33,-O33-Q33*15)</f>
        <v/>
      </c>
      <c r="T33" s="119">
        <f>IF(K33&gt;0,S33/K33,"-")</f>
        <v/>
      </c>
      <c r="U33" s="91" t="inlineStr">
        <is>
          <t>2023</t>
        </is>
      </c>
      <c r="V33" s="91" t="inlineStr">
        <is>
          <t>3</t>
        </is>
      </c>
      <c r="W33" s="91" t="inlineStr">
        <is>
          <t>10</t>
        </is>
      </c>
    </row>
    <row r="34">
      <c r="A34" t="inlineStr">
        <is>
          <t>B08RXHL9PP</t>
        </is>
      </c>
      <c r="B34" s="19">
        <f>VLOOKUP($A34,全部手机型号和壳种类!$B$2:$D$1007,全部手机型号和壳种类!C$1,0)</f>
        <v/>
      </c>
      <c r="C34" s="19">
        <f>VLOOKUP($A34,全部手机型号和壳种类!$B$2:$D$1007,全部手机型号和壳种类!D$1,0)</f>
        <v/>
      </c>
      <c r="D34" s="44">
        <f>SUMIF(业务报告!$B$4:$P$10000,$A34,业务报告!D$4:D$10000)</f>
        <v/>
      </c>
      <c r="E34" s="45">
        <f>SUMIF(业务报告!$B$4:$P$10000,$A34,业务报告!E$4:E$10000)</f>
        <v/>
      </c>
      <c r="F34" s="44">
        <f>SUMIF(业务报告!$B$4:$P$10000,$A34,业务报告!F$4:F$10000)</f>
        <v/>
      </c>
      <c r="G34" s="45">
        <f>SUMIF(业务报告!$B$4:$P$10000,$A34,业务报告!G$4:G$10000)</f>
        <v/>
      </c>
      <c r="H34" s="46">
        <f>SUMIF(业务报告!$B$4:$P$10000,$A34,业务报告!H$4:H$10000)</f>
        <v/>
      </c>
      <c r="I34" s="115">
        <f>SUMIF(业务报告!$B$4:$P$10000,$A34,业务报告!I$4:I$10000)</f>
        <v/>
      </c>
      <c r="J34" s="45">
        <f>SUMIF(业务报告!$B$4:$P$10000,$A34,业务报告!K$4:K$10000)</f>
        <v/>
      </c>
      <c r="K34" s="116">
        <f>SUMIF(业务报告!$B$4:$P$10000,$A34,业务报告!M$4:M$10000)</f>
        <v/>
      </c>
      <c r="L34" s="117">
        <f>SUMIF(广告报告!$H$4:$H$990,$A34,广告报告!$T$4:$T$990)</f>
        <v/>
      </c>
      <c r="M34" s="117">
        <f>SUMIF(广告报告!$H$4:$H$990,$A34,广告报告!$U$4:$U$990)</f>
        <v/>
      </c>
      <c r="N34" s="115">
        <f>I34-L34</f>
        <v/>
      </c>
      <c r="O34" s="118">
        <f>SUMIF(广告报告!$H$4:$H$990,$A34,广告报告!$M$4:$M$990)</f>
        <v/>
      </c>
      <c r="P34" s="57">
        <f>IF(K34&gt;0,O34/K34,"-")</f>
        <v/>
      </c>
      <c r="Q34" s="115">
        <f>SUMIF('退货报告(自发货)'!$D$2:$AA$1000,A34,'退货报告(自发货)'!$AA$2:$AA$1000)+SUMIF('退货报告(FBA)'!$F$2:$G$1001,VLOOKUP($A34,业务报告!$B$3:$C$1000,2,0),'退货报告(FBA)'!$G$2:$G$1001)</f>
        <v/>
      </c>
      <c r="R34" s="57">
        <f>IF(I34&gt;0,Q34/I34,"-")</f>
        <v/>
      </c>
      <c r="S34" s="118">
        <f>IF(K34&gt;0,K34*(1-R34)*0.69-O34-(1.8+2.29)*I34,-O34-Q34*15)</f>
        <v/>
      </c>
      <c r="T34" s="119">
        <f>IF(K34&gt;0,S34/K34,"-")</f>
        <v/>
      </c>
      <c r="U34" s="91" t="inlineStr">
        <is>
          <t>2023</t>
        </is>
      </c>
      <c r="V34" s="91" t="inlineStr">
        <is>
          <t>3</t>
        </is>
      </c>
      <c r="W34" s="91" t="inlineStr">
        <is>
          <t>10</t>
        </is>
      </c>
    </row>
    <row r="35">
      <c r="A35" t="inlineStr">
        <is>
          <t>B08ZK1NVHZ</t>
        </is>
      </c>
      <c r="B35" s="19">
        <f>VLOOKUP($A35,全部手机型号和壳种类!$B$2:$D$1007,全部手机型号和壳种类!C$1,0)</f>
        <v/>
      </c>
      <c r="C35" s="19">
        <f>VLOOKUP($A35,全部手机型号和壳种类!$B$2:$D$1007,全部手机型号和壳种类!D$1,0)</f>
        <v/>
      </c>
      <c r="D35" s="44">
        <f>SUMIF(业务报告!$B$4:$P$10000,$A35,业务报告!D$4:D$10000)</f>
        <v/>
      </c>
      <c r="E35" s="45">
        <f>SUMIF(业务报告!$B$4:$P$10000,$A35,业务报告!E$4:E$10000)</f>
        <v/>
      </c>
      <c r="F35" s="44">
        <f>SUMIF(业务报告!$B$4:$P$10000,$A35,业务报告!F$4:F$10000)</f>
        <v/>
      </c>
      <c r="G35" s="45">
        <f>SUMIF(业务报告!$B$4:$P$10000,$A35,业务报告!G$4:G$10000)</f>
        <v/>
      </c>
      <c r="H35" s="46">
        <f>SUMIF(业务报告!$B$4:$P$10000,$A35,业务报告!H$4:H$10000)</f>
        <v/>
      </c>
      <c r="I35" s="115">
        <f>SUMIF(业务报告!$B$4:$P$10000,$A35,业务报告!I$4:I$10000)</f>
        <v/>
      </c>
      <c r="J35" s="45">
        <f>SUMIF(业务报告!$B$4:$P$10000,$A35,业务报告!K$4:K$10000)</f>
        <v/>
      </c>
      <c r="K35" s="116">
        <f>SUMIF(业务报告!$B$4:$P$10000,$A35,业务报告!M$4:M$10000)</f>
        <v/>
      </c>
      <c r="L35" s="117">
        <f>SUMIF(广告报告!$H$4:$H$990,$A35,广告报告!$T$4:$T$990)</f>
        <v/>
      </c>
      <c r="M35" s="117">
        <f>SUMIF(广告报告!$H$4:$H$990,$A35,广告报告!$U$4:$U$990)</f>
        <v/>
      </c>
      <c r="N35" s="115">
        <f>I35-L35</f>
        <v/>
      </c>
      <c r="O35" s="118">
        <f>SUMIF(广告报告!$H$4:$H$990,$A35,广告报告!$M$4:$M$990)</f>
        <v/>
      </c>
      <c r="P35" s="57">
        <f>IF(K35&gt;0,O35/K35,"-")</f>
        <v/>
      </c>
      <c r="Q35" s="115">
        <f>SUMIF('退货报告(自发货)'!$D$2:$AA$1000,A35,'退货报告(自发货)'!$AA$2:$AA$1000)+SUMIF('退货报告(FBA)'!$F$2:$G$1001,VLOOKUP($A35,业务报告!$B$3:$C$1000,2,0),'退货报告(FBA)'!$G$2:$G$1001)</f>
        <v/>
      </c>
      <c r="R35" s="57">
        <f>IF(I35&gt;0,Q35/I35,"-")</f>
        <v/>
      </c>
      <c r="S35" s="118">
        <f>IF(K35&gt;0,K35*(1-R35)*0.69-O35-(1.8+2.29)*I35,-O35-Q35*15)</f>
        <v/>
      </c>
      <c r="T35" s="119">
        <f>IF(K35&gt;0,S35/K35,"-")</f>
        <v/>
      </c>
      <c r="U35" s="91" t="inlineStr">
        <is>
          <t>2023</t>
        </is>
      </c>
      <c r="V35" s="91" t="inlineStr">
        <is>
          <t>3</t>
        </is>
      </c>
      <c r="W35" s="91" t="inlineStr">
        <is>
          <t>10</t>
        </is>
      </c>
    </row>
    <row r="36">
      <c r="A36" t="inlineStr">
        <is>
          <t>B093FZ6TQ1</t>
        </is>
      </c>
      <c r="B36" s="19">
        <f>VLOOKUP($A36,全部手机型号和壳种类!$B$2:$D$1007,全部手机型号和壳种类!C$1,0)</f>
        <v/>
      </c>
      <c r="C36" s="19">
        <f>VLOOKUP($A36,全部手机型号和壳种类!$B$2:$D$1007,全部手机型号和壳种类!D$1,0)</f>
        <v/>
      </c>
      <c r="D36" s="44">
        <f>SUMIF(业务报告!$B$4:$P$10000,$A36,业务报告!D$4:D$10000)</f>
        <v/>
      </c>
      <c r="E36" s="45">
        <f>SUMIF(业务报告!$B$4:$P$10000,$A36,业务报告!E$4:E$10000)</f>
        <v/>
      </c>
      <c r="F36" s="44">
        <f>SUMIF(业务报告!$B$4:$P$10000,$A36,业务报告!F$4:F$10000)</f>
        <v/>
      </c>
      <c r="G36" s="45">
        <f>SUMIF(业务报告!$B$4:$P$10000,$A36,业务报告!G$4:G$10000)</f>
        <v/>
      </c>
      <c r="H36" s="46">
        <f>SUMIF(业务报告!$B$4:$P$10000,$A36,业务报告!H$4:H$10000)</f>
        <v/>
      </c>
      <c r="I36" s="115">
        <f>SUMIF(业务报告!$B$4:$P$10000,$A36,业务报告!I$4:I$10000)</f>
        <v/>
      </c>
      <c r="J36" s="45">
        <f>SUMIF(业务报告!$B$4:$P$10000,$A36,业务报告!K$4:K$10000)</f>
        <v/>
      </c>
      <c r="K36" s="116">
        <f>SUMIF(业务报告!$B$4:$P$10000,$A36,业务报告!M$4:M$10000)</f>
        <v/>
      </c>
      <c r="L36" s="117">
        <f>SUMIF(广告报告!$H$4:$H$990,$A36,广告报告!$T$4:$T$990)</f>
        <v/>
      </c>
      <c r="M36" s="117">
        <f>SUMIF(广告报告!$H$4:$H$990,$A36,广告报告!$U$4:$U$990)</f>
        <v/>
      </c>
      <c r="N36" s="115">
        <f>I36-L36</f>
        <v/>
      </c>
      <c r="O36" s="118">
        <f>SUMIF(广告报告!$H$4:$H$990,$A36,广告报告!$M$4:$M$990)</f>
        <v/>
      </c>
      <c r="P36" s="57">
        <f>IF(K36&gt;0,O36/K36,"-")</f>
        <v/>
      </c>
      <c r="Q36" s="115">
        <f>SUMIF('退货报告(自发货)'!$D$2:$AA$1000,A36,'退货报告(自发货)'!$AA$2:$AA$1000)+SUMIF('退货报告(FBA)'!$F$2:$G$1001,VLOOKUP($A36,业务报告!$B$3:$C$1000,2,0),'退货报告(FBA)'!$G$2:$G$1001)</f>
        <v/>
      </c>
      <c r="R36" s="57">
        <f>IF(I36&gt;0,Q36/I36,"-")</f>
        <v/>
      </c>
      <c r="S36" s="118">
        <f>IF(K36&gt;0,K36*(1-R36)*0.69-O36-(1.8+2.29)*I36,-O36-Q36*15)</f>
        <v/>
      </c>
      <c r="T36" s="119">
        <f>IF(K36&gt;0,S36/K36,"-")</f>
        <v/>
      </c>
      <c r="U36" s="91" t="inlineStr">
        <is>
          <t>2023</t>
        </is>
      </c>
      <c r="V36" s="91" t="inlineStr">
        <is>
          <t>3</t>
        </is>
      </c>
      <c r="W36" s="91" t="inlineStr">
        <is>
          <t>10</t>
        </is>
      </c>
    </row>
    <row r="37">
      <c r="A37" t="inlineStr">
        <is>
          <t>B093G2KNG7</t>
        </is>
      </c>
      <c r="B37" s="19">
        <f>VLOOKUP($A37,全部手机型号和壳种类!$B$2:$D$1007,全部手机型号和壳种类!C$1,0)</f>
        <v/>
      </c>
      <c r="C37" s="19">
        <f>VLOOKUP($A37,全部手机型号和壳种类!$B$2:$D$1007,全部手机型号和壳种类!D$1,0)</f>
        <v/>
      </c>
      <c r="D37" s="44">
        <f>SUMIF(业务报告!$B$4:$P$10000,$A37,业务报告!D$4:D$10000)</f>
        <v/>
      </c>
      <c r="E37" s="45">
        <f>SUMIF(业务报告!$B$4:$P$10000,$A37,业务报告!E$4:E$10000)</f>
        <v/>
      </c>
      <c r="F37" s="44">
        <f>SUMIF(业务报告!$B$4:$P$10000,$A37,业务报告!F$4:F$10000)</f>
        <v/>
      </c>
      <c r="G37" s="45">
        <f>SUMIF(业务报告!$B$4:$P$10000,$A37,业务报告!G$4:G$10000)</f>
        <v/>
      </c>
      <c r="H37" s="46">
        <f>SUMIF(业务报告!$B$4:$P$10000,$A37,业务报告!H$4:H$10000)</f>
        <v/>
      </c>
      <c r="I37" s="115">
        <f>SUMIF(业务报告!$B$4:$P$10000,$A37,业务报告!I$4:I$10000)</f>
        <v/>
      </c>
      <c r="J37" s="45">
        <f>SUMIF(业务报告!$B$4:$P$10000,$A37,业务报告!K$4:K$10000)</f>
        <v/>
      </c>
      <c r="K37" s="116">
        <f>SUMIF(业务报告!$B$4:$P$10000,$A37,业务报告!M$4:M$10000)</f>
        <v/>
      </c>
      <c r="L37" s="117">
        <f>SUMIF(广告报告!$H$4:$H$990,$A37,广告报告!$T$4:$T$990)</f>
        <v/>
      </c>
      <c r="M37" s="117">
        <f>SUMIF(广告报告!$H$4:$H$990,$A37,广告报告!$U$4:$U$990)</f>
        <v/>
      </c>
      <c r="N37" s="115">
        <f>I37-L37</f>
        <v/>
      </c>
      <c r="O37" s="118">
        <f>SUMIF(广告报告!$H$4:$H$990,$A37,广告报告!$M$4:$M$990)</f>
        <v/>
      </c>
      <c r="P37" s="57">
        <f>IF(K37&gt;0,O37/K37,"-")</f>
        <v/>
      </c>
      <c r="Q37" s="115">
        <f>SUMIF('退货报告(自发货)'!$D$2:$AA$1000,A37,'退货报告(自发货)'!$AA$2:$AA$1000)+SUMIF('退货报告(FBA)'!$F$2:$G$1001,VLOOKUP($A37,业务报告!$B$3:$C$1000,2,0),'退货报告(FBA)'!$G$2:$G$1001)</f>
        <v/>
      </c>
      <c r="R37" s="57">
        <f>IF(I37&gt;0,Q37/I37,"-")</f>
        <v/>
      </c>
      <c r="S37" s="118">
        <f>IF(K37&gt;0,K37*(1-R37)*0.69-O37-(1.8+2.29)*I37,-O37-Q37*15)</f>
        <v/>
      </c>
      <c r="T37" s="119">
        <f>IF(K37&gt;0,S37/K37,"-")</f>
        <v/>
      </c>
      <c r="U37" s="91" t="inlineStr">
        <is>
          <t>2023</t>
        </is>
      </c>
      <c r="V37" s="91" t="inlineStr">
        <is>
          <t>3</t>
        </is>
      </c>
      <c r="W37" s="91" t="inlineStr">
        <is>
          <t>10</t>
        </is>
      </c>
    </row>
    <row r="38">
      <c r="A38" t="inlineStr">
        <is>
          <t>B093G2NFDV</t>
        </is>
      </c>
      <c r="B38" s="19">
        <f>VLOOKUP($A38,全部手机型号和壳种类!$B$2:$D$1007,全部手机型号和壳种类!C$1,0)</f>
        <v/>
      </c>
      <c r="C38" s="19">
        <f>VLOOKUP($A38,全部手机型号和壳种类!$B$2:$D$1007,全部手机型号和壳种类!D$1,0)</f>
        <v/>
      </c>
      <c r="D38" s="44">
        <f>SUMIF(业务报告!$B$4:$P$10000,$A38,业务报告!D$4:D$10000)</f>
        <v/>
      </c>
      <c r="E38" s="45">
        <f>SUMIF(业务报告!$B$4:$P$10000,$A38,业务报告!E$4:E$10000)</f>
        <v/>
      </c>
      <c r="F38" s="44">
        <f>SUMIF(业务报告!$B$4:$P$10000,$A38,业务报告!F$4:F$10000)</f>
        <v/>
      </c>
      <c r="G38" s="45">
        <f>SUMIF(业务报告!$B$4:$P$10000,$A38,业务报告!G$4:G$10000)</f>
        <v/>
      </c>
      <c r="H38" s="46">
        <f>SUMIF(业务报告!$B$4:$P$10000,$A38,业务报告!H$4:H$10000)</f>
        <v/>
      </c>
      <c r="I38" s="115">
        <f>SUMIF(业务报告!$B$4:$P$10000,$A38,业务报告!I$4:I$10000)</f>
        <v/>
      </c>
      <c r="J38" s="45">
        <f>SUMIF(业务报告!$B$4:$P$10000,$A38,业务报告!K$4:K$10000)</f>
        <v/>
      </c>
      <c r="K38" s="116">
        <f>SUMIF(业务报告!$B$4:$P$10000,$A38,业务报告!M$4:M$10000)</f>
        <v/>
      </c>
      <c r="L38" s="117">
        <f>SUMIF(广告报告!$H$4:$H$990,$A38,广告报告!$T$4:$T$990)</f>
        <v/>
      </c>
      <c r="M38" s="117">
        <f>SUMIF(广告报告!$H$4:$H$990,$A38,广告报告!$U$4:$U$990)</f>
        <v/>
      </c>
      <c r="N38" s="115">
        <f>I38-L38</f>
        <v/>
      </c>
      <c r="O38" s="118">
        <f>SUMIF(广告报告!$H$4:$H$990,$A38,广告报告!$M$4:$M$990)</f>
        <v/>
      </c>
      <c r="P38" s="57">
        <f>IF(K38&gt;0,O38/K38,"-")</f>
        <v/>
      </c>
      <c r="Q38" s="115">
        <f>SUMIF('退货报告(自发货)'!$D$2:$AA$1000,A38,'退货报告(自发货)'!$AA$2:$AA$1000)+SUMIF('退货报告(FBA)'!$F$2:$G$1001,VLOOKUP($A38,业务报告!$B$3:$C$1000,2,0),'退货报告(FBA)'!$G$2:$G$1001)</f>
        <v/>
      </c>
      <c r="R38" s="57">
        <f>IF(I38&gt;0,Q38/I38,"-")</f>
        <v/>
      </c>
      <c r="S38" s="118">
        <f>IF(K38&gt;0,K38*(1-R38)*0.69-O38-(1.8+2.29)*I38,-O38-Q38*15)</f>
        <v/>
      </c>
      <c r="T38" s="119">
        <f>IF(K38&gt;0,S38/K38,"-")</f>
        <v/>
      </c>
      <c r="U38" s="91" t="inlineStr">
        <is>
          <t>2023</t>
        </is>
      </c>
      <c r="V38" s="91" t="inlineStr">
        <is>
          <t>3</t>
        </is>
      </c>
      <c r="W38" s="91" t="inlineStr">
        <is>
          <t>10</t>
        </is>
      </c>
    </row>
    <row r="39">
      <c r="A39" t="inlineStr">
        <is>
          <t>B094WYL9G5</t>
        </is>
      </c>
      <c r="B39" s="19">
        <f>VLOOKUP($A39,全部手机型号和壳种类!$B$2:$D$1007,全部手机型号和壳种类!C$1,0)</f>
        <v/>
      </c>
      <c r="C39" s="19">
        <f>VLOOKUP($A39,全部手机型号和壳种类!$B$2:$D$1007,全部手机型号和壳种类!D$1,0)</f>
        <v/>
      </c>
      <c r="D39" s="44">
        <f>SUMIF(业务报告!$B$4:$P$10000,$A39,业务报告!D$4:D$10000)</f>
        <v/>
      </c>
      <c r="E39" s="45">
        <f>SUMIF(业务报告!$B$4:$P$10000,$A39,业务报告!E$4:E$10000)</f>
        <v/>
      </c>
      <c r="F39" s="44">
        <f>SUMIF(业务报告!$B$4:$P$10000,$A39,业务报告!F$4:F$10000)</f>
        <v/>
      </c>
      <c r="G39" s="45">
        <f>SUMIF(业务报告!$B$4:$P$10000,$A39,业务报告!G$4:G$10000)</f>
        <v/>
      </c>
      <c r="H39" s="46">
        <f>SUMIF(业务报告!$B$4:$P$10000,$A39,业务报告!H$4:H$10000)</f>
        <v/>
      </c>
      <c r="I39" s="115">
        <f>SUMIF(业务报告!$B$4:$P$10000,$A39,业务报告!I$4:I$10000)</f>
        <v/>
      </c>
      <c r="J39" s="45">
        <f>SUMIF(业务报告!$B$4:$P$10000,$A39,业务报告!K$4:K$10000)</f>
        <v/>
      </c>
      <c r="K39" s="116">
        <f>SUMIF(业务报告!$B$4:$P$10000,$A39,业务报告!M$4:M$10000)</f>
        <v/>
      </c>
      <c r="L39" s="117">
        <f>SUMIF(广告报告!$H$4:$H$990,$A39,广告报告!$T$4:$T$990)</f>
        <v/>
      </c>
      <c r="M39" s="117">
        <f>SUMIF(广告报告!$H$4:$H$990,$A39,广告报告!$U$4:$U$990)</f>
        <v/>
      </c>
      <c r="N39" s="115">
        <f>I39-L39</f>
        <v/>
      </c>
      <c r="O39" s="118">
        <f>SUMIF(广告报告!$H$4:$H$990,$A39,广告报告!$M$4:$M$990)</f>
        <v/>
      </c>
      <c r="P39" s="57">
        <f>IF(K39&gt;0,O39/K39,"-")</f>
        <v/>
      </c>
      <c r="Q39" s="115">
        <f>SUMIF('退货报告(自发货)'!$D$2:$AA$1000,A39,'退货报告(自发货)'!$AA$2:$AA$1000)+SUMIF('退货报告(FBA)'!$F$2:$G$1001,VLOOKUP($A39,业务报告!$B$3:$C$1000,2,0),'退货报告(FBA)'!$G$2:$G$1001)</f>
        <v/>
      </c>
      <c r="R39" s="57">
        <f>IF(I39&gt;0,Q39/I39,"-")</f>
        <v/>
      </c>
      <c r="S39" s="118">
        <f>IF(K39&gt;0,K39*(1-R39)*0.69-O39-(1.8+2.29)*I39,-O39-Q39*15)</f>
        <v/>
      </c>
      <c r="T39" s="119">
        <f>IF(K39&gt;0,S39/K39,"-")</f>
        <v/>
      </c>
      <c r="U39" s="91" t="inlineStr">
        <is>
          <t>2023</t>
        </is>
      </c>
      <c r="V39" s="91" t="inlineStr">
        <is>
          <t>3</t>
        </is>
      </c>
      <c r="W39" s="91" t="inlineStr">
        <is>
          <t>10</t>
        </is>
      </c>
    </row>
    <row r="40">
      <c r="A40" t="inlineStr">
        <is>
          <t>B094XDWD5S</t>
        </is>
      </c>
      <c r="B40" s="19">
        <f>VLOOKUP($A40,全部手机型号和壳种类!$B$2:$D$1007,全部手机型号和壳种类!C$1,0)</f>
        <v/>
      </c>
      <c r="C40" s="19">
        <f>VLOOKUP($A40,全部手机型号和壳种类!$B$2:$D$1007,全部手机型号和壳种类!D$1,0)</f>
        <v/>
      </c>
      <c r="D40" s="44">
        <f>SUMIF(业务报告!$B$4:$P$10000,$A40,业务报告!D$4:D$10000)</f>
        <v/>
      </c>
      <c r="E40" s="45">
        <f>SUMIF(业务报告!$B$4:$P$10000,$A40,业务报告!E$4:E$10000)</f>
        <v/>
      </c>
      <c r="F40" s="44">
        <f>SUMIF(业务报告!$B$4:$P$10000,$A40,业务报告!F$4:F$10000)</f>
        <v/>
      </c>
      <c r="G40" s="45">
        <f>SUMIF(业务报告!$B$4:$P$10000,$A40,业务报告!G$4:G$10000)</f>
        <v/>
      </c>
      <c r="H40" s="46">
        <f>SUMIF(业务报告!$B$4:$P$10000,$A40,业务报告!H$4:H$10000)</f>
        <v/>
      </c>
      <c r="I40" s="115">
        <f>SUMIF(业务报告!$B$4:$P$10000,$A40,业务报告!I$4:I$10000)</f>
        <v/>
      </c>
      <c r="J40" s="45">
        <f>SUMIF(业务报告!$B$4:$P$10000,$A40,业务报告!K$4:K$10000)</f>
        <v/>
      </c>
      <c r="K40" s="116">
        <f>SUMIF(业务报告!$B$4:$P$10000,$A40,业务报告!M$4:M$10000)</f>
        <v/>
      </c>
      <c r="L40" s="117">
        <f>SUMIF(广告报告!$H$4:$H$990,$A40,广告报告!$T$4:$T$990)</f>
        <v/>
      </c>
      <c r="M40" s="117">
        <f>SUMIF(广告报告!$H$4:$H$990,$A40,广告报告!$U$4:$U$990)</f>
        <v/>
      </c>
      <c r="N40" s="115">
        <f>I40-L40</f>
        <v/>
      </c>
      <c r="O40" s="118">
        <f>SUMIF(广告报告!$H$4:$H$990,$A40,广告报告!$M$4:$M$990)</f>
        <v/>
      </c>
      <c r="P40" s="57">
        <f>IF(K40&gt;0,O40/K40,"-")</f>
        <v/>
      </c>
      <c r="Q40" s="115">
        <f>SUMIF('退货报告(自发货)'!$D$2:$AA$1000,A40,'退货报告(自发货)'!$AA$2:$AA$1000)+SUMIF('退货报告(FBA)'!$F$2:$G$1001,VLOOKUP($A40,业务报告!$B$3:$C$1000,2,0),'退货报告(FBA)'!$G$2:$G$1001)</f>
        <v/>
      </c>
      <c r="R40" s="57">
        <f>IF(I40&gt;0,Q40/I40,"-")</f>
        <v/>
      </c>
      <c r="S40" s="118">
        <f>IF(K40&gt;0,K40*(1-R40)*0.69-O40-(1.8+2.29)*I40,-O40-Q40*15)</f>
        <v/>
      </c>
      <c r="T40" s="119">
        <f>IF(K40&gt;0,S40/K40,"-")</f>
        <v/>
      </c>
      <c r="U40" s="91" t="inlineStr">
        <is>
          <t>2023</t>
        </is>
      </c>
      <c r="V40" s="91" t="inlineStr">
        <is>
          <t>3</t>
        </is>
      </c>
      <c r="W40" s="91" t="inlineStr">
        <is>
          <t>10</t>
        </is>
      </c>
    </row>
    <row r="41">
      <c r="A41" t="inlineStr">
        <is>
          <t>B094XPJB7P</t>
        </is>
      </c>
      <c r="B41" s="19">
        <f>VLOOKUP($A41,全部手机型号和壳种类!$B$2:$D$1007,全部手机型号和壳种类!C$1,0)</f>
        <v/>
      </c>
      <c r="C41" s="19">
        <f>VLOOKUP($A41,全部手机型号和壳种类!$B$2:$D$1007,全部手机型号和壳种类!D$1,0)</f>
        <v/>
      </c>
      <c r="D41" s="44">
        <f>SUMIF(业务报告!$B$4:$P$10000,$A41,业务报告!D$4:D$10000)</f>
        <v/>
      </c>
      <c r="E41" s="45">
        <f>SUMIF(业务报告!$B$4:$P$10000,$A41,业务报告!E$4:E$10000)</f>
        <v/>
      </c>
      <c r="F41" s="44">
        <f>SUMIF(业务报告!$B$4:$P$10000,$A41,业务报告!F$4:F$10000)</f>
        <v/>
      </c>
      <c r="G41" s="45">
        <f>SUMIF(业务报告!$B$4:$P$10000,$A41,业务报告!G$4:G$10000)</f>
        <v/>
      </c>
      <c r="H41" s="46">
        <f>SUMIF(业务报告!$B$4:$P$10000,$A41,业务报告!H$4:H$10000)</f>
        <v/>
      </c>
      <c r="I41" s="115">
        <f>SUMIF(业务报告!$B$4:$P$10000,$A41,业务报告!I$4:I$10000)</f>
        <v/>
      </c>
      <c r="J41" s="45">
        <f>SUMIF(业务报告!$B$4:$P$10000,$A41,业务报告!K$4:K$10000)</f>
        <v/>
      </c>
      <c r="K41" s="116">
        <f>SUMIF(业务报告!$B$4:$P$10000,$A41,业务报告!M$4:M$10000)</f>
        <v/>
      </c>
      <c r="L41" s="117">
        <f>SUMIF(广告报告!$H$4:$H$990,$A41,广告报告!$T$4:$T$990)</f>
        <v/>
      </c>
      <c r="M41" s="117">
        <f>SUMIF(广告报告!$H$4:$H$990,$A41,广告报告!$U$4:$U$990)</f>
        <v/>
      </c>
      <c r="N41" s="115">
        <f>I41-L41</f>
        <v/>
      </c>
      <c r="O41" s="118">
        <f>SUMIF(广告报告!$H$4:$H$990,$A41,广告报告!$M$4:$M$990)</f>
        <v/>
      </c>
      <c r="P41" s="57">
        <f>IF(K41&gt;0,O41/K41,"-")</f>
        <v/>
      </c>
      <c r="Q41" s="115">
        <f>SUMIF('退货报告(自发货)'!$D$2:$AA$1000,A41,'退货报告(自发货)'!$AA$2:$AA$1000)+SUMIF('退货报告(FBA)'!$F$2:$G$1001,VLOOKUP($A41,业务报告!$B$3:$C$1000,2,0),'退货报告(FBA)'!$G$2:$G$1001)</f>
        <v/>
      </c>
      <c r="R41" s="57">
        <f>IF(I41&gt;0,Q41/I41,"-")</f>
        <v/>
      </c>
      <c r="S41" s="118">
        <f>IF(K41&gt;0,K41*(1-R41)*0.69-O41-(1.8+2.29)*I41,-O41-Q41*15)</f>
        <v/>
      </c>
      <c r="T41" s="119">
        <f>IF(K41&gt;0,S41/K41,"-")</f>
        <v/>
      </c>
      <c r="U41" s="91" t="inlineStr">
        <is>
          <t>2023</t>
        </is>
      </c>
      <c r="V41" s="91" t="inlineStr">
        <is>
          <t>3</t>
        </is>
      </c>
      <c r="W41" s="91" t="inlineStr">
        <is>
          <t>10</t>
        </is>
      </c>
    </row>
    <row r="42">
      <c r="A42" t="inlineStr">
        <is>
          <t>B09KMG5C61</t>
        </is>
      </c>
      <c r="B42" s="19">
        <f>VLOOKUP($A42,全部手机型号和壳种类!$B$2:$D$1007,全部手机型号和壳种类!C$1,0)</f>
        <v/>
      </c>
      <c r="C42" s="19">
        <f>VLOOKUP($A42,全部手机型号和壳种类!$B$2:$D$1007,全部手机型号和壳种类!D$1,0)</f>
        <v/>
      </c>
      <c r="D42" s="44">
        <f>SUMIF(业务报告!$B$4:$P$10000,$A42,业务报告!D$4:D$10000)</f>
        <v/>
      </c>
      <c r="E42" s="45">
        <f>SUMIF(业务报告!$B$4:$P$10000,$A42,业务报告!E$4:E$10000)</f>
        <v/>
      </c>
      <c r="F42" s="44">
        <f>SUMIF(业务报告!$B$4:$P$10000,$A42,业务报告!F$4:F$10000)</f>
        <v/>
      </c>
      <c r="G42" s="45">
        <f>SUMIF(业务报告!$B$4:$P$10000,$A42,业务报告!G$4:G$10000)</f>
        <v/>
      </c>
      <c r="H42" s="46">
        <f>SUMIF(业务报告!$B$4:$P$10000,$A42,业务报告!H$4:H$10000)</f>
        <v/>
      </c>
      <c r="I42" s="115">
        <f>SUMIF(业务报告!$B$4:$P$10000,$A42,业务报告!I$4:I$10000)</f>
        <v/>
      </c>
      <c r="J42" s="45">
        <f>SUMIF(业务报告!$B$4:$P$10000,$A42,业务报告!K$4:K$10000)</f>
        <v/>
      </c>
      <c r="K42" s="116">
        <f>SUMIF(业务报告!$B$4:$P$10000,$A42,业务报告!M$4:M$10000)</f>
        <v/>
      </c>
      <c r="L42" s="117">
        <f>SUMIF(广告报告!$H$4:$H$990,$A42,广告报告!$T$4:$T$990)</f>
        <v/>
      </c>
      <c r="M42" s="117">
        <f>SUMIF(广告报告!$H$4:$H$990,$A42,广告报告!$U$4:$U$990)</f>
        <v/>
      </c>
      <c r="N42" s="115">
        <f>I42-L42</f>
        <v/>
      </c>
      <c r="O42" s="118">
        <f>SUMIF(广告报告!$H$4:$H$990,$A42,广告报告!$M$4:$M$990)</f>
        <v/>
      </c>
      <c r="P42" s="57">
        <f>IF(K42&gt;0,O42/K42,"-")</f>
        <v/>
      </c>
      <c r="Q42" s="115">
        <f>SUMIF('退货报告(自发货)'!$D$2:$AA$1000,A42,'退货报告(自发货)'!$AA$2:$AA$1000)+SUMIF('退货报告(FBA)'!$F$2:$G$1001,VLOOKUP($A42,业务报告!$B$3:$C$1000,2,0),'退货报告(FBA)'!$G$2:$G$1001)</f>
        <v/>
      </c>
      <c r="R42" s="57">
        <f>IF(I42&gt;0,Q42/I42,"-")</f>
        <v/>
      </c>
      <c r="S42" s="118">
        <f>IF(K42&gt;0,K42*(1-R42)*0.69-O42-(1.8+2.29)*I42,-O42-Q42*15)</f>
        <v/>
      </c>
      <c r="T42" s="119">
        <f>IF(K42&gt;0,S42/K42,"-")</f>
        <v/>
      </c>
      <c r="U42" s="91" t="inlineStr">
        <is>
          <t>2023</t>
        </is>
      </c>
      <c r="V42" s="91" t="inlineStr">
        <is>
          <t>3</t>
        </is>
      </c>
      <c r="W42" s="91" t="inlineStr">
        <is>
          <t>10</t>
        </is>
      </c>
    </row>
    <row r="43">
      <c r="A43" t="inlineStr">
        <is>
          <t>B09KMGYFR4</t>
        </is>
      </c>
      <c r="B43" s="19">
        <f>VLOOKUP($A43,全部手机型号和壳种类!$B$2:$D$1007,全部手机型号和壳种类!C$1,0)</f>
        <v/>
      </c>
      <c r="C43" s="19">
        <f>VLOOKUP($A43,全部手机型号和壳种类!$B$2:$D$1007,全部手机型号和壳种类!D$1,0)</f>
        <v/>
      </c>
      <c r="D43" s="44">
        <f>SUMIF(业务报告!$B$4:$P$10000,$A43,业务报告!D$4:D$10000)</f>
        <v/>
      </c>
      <c r="E43" s="45">
        <f>SUMIF(业务报告!$B$4:$P$10000,$A43,业务报告!E$4:E$10000)</f>
        <v/>
      </c>
      <c r="F43" s="44">
        <f>SUMIF(业务报告!$B$4:$P$10000,$A43,业务报告!F$4:F$10000)</f>
        <v/>
      </c>
      <c r="G43" s="45">
        <f>SUMIF(业务报告!$B$4:$P$10000,$A43,业务报告!G$4:G$10000)</f>
        <v/>
      </c>
      <c r="H43" s="46">
        <f>SUMIF(业务报告!$B$4:$P$10000,$A43,业务报告!H$4:H$10000)</f>
        <v/>
      </c>
      <c r="I43" s="115">
        <f>SUMIF(业务报告!$B$4:$P$10000,$A43,业务报告!I$4:I$10000)</f>
        <v/>
      </c>
      <c r="J43" s="45">
        <f>SUMIF(业务报告!$B$4:$P$10000,$A43,业务报告!K$4:K$10000)</f>
        <v/>
      </c>
      <c r="K43" s="116">
        <f>SUMIF(业务报告!$B$4:$P$10000,$A43,业务报告!M$4:M$10000)</f>
        <v/>
      </c>
      <c r="L43" s="117">
        <f>SUMIF(广告报告!$H$4:$H$990,$A43,广告报告!$T$4:$T$990)</f>
        <v/>
      </c>
      <c r="M43" s="117">
        <f>SUMIF(广告报告!$H$4:$H$990,$A43,广告报告!$U$4:$U$990)</f>
        <v/>
      </c>
      <c r="N43" s="115">
        <f>I43-L43</f>
        <v/>
      </c>
      <c r="O43" s="118">
        <f>SUMIF(广告报告!$H$4:$H$990,$A43,广告报告!$M$4:$M$990)</f>
        <v/>
      </c>
      <c r="P43" s="57">
        <f>IF(K43&gt;0,O43/K43,"-")</f>
        <v/>
      </c>
      <c r="Q43" s="115">
        <f>SUMIF('退货报告(自发货)'!$D$2:$AA$1000,A43,'退货报告(自发货)'!$AA$2:$AA$1000)+SUMIF('退货报告(FBA)'!$F$2:$G$1001,VLOOKUP($A43,业务报告!$B$3:$C$1000,2,0),'退货报告(FBA)'!$G$2:$G$1001)</f>
        <v/>
      </c>
      <c r="R43" s="57">
        <f>IF(I43&gt;0,Q43/I43,"-")</f>
        <v/>
      </c>
      <c r="S43" s="118">
        <f>IF(K43&gt;0,K43*(1-R43)*0.69-O43-(1.8+2.29)*I43,-O43-Q43*15)</f>
        <v/>
      </c>
      <c r="T43" s="119">
        <f>IF(K43&gt;0,S43/K43,"-")</f>
        <v/>
      </c>
      <c r="U43" s="91" t="inlineStr">
        <is>
          <t>2023</t>
        </is>
      </c>
      <c r="V43" s="91" t="inlineStr">
        <is>
          <t>3</t>
        </is>
      </c>
      <c r="W43" s="91" t="inlineStr">
        <is>
          <t>10</t>
        </is>
      </c>
    </row>
    <row r="44">
      <c r="A44" t="inlineStr">
        <is>
          <t>B09KMHRHN1</t>
        </is>
      </c>
      <c r="B44" s="19">
        <f>VLOOKUP($A44,全部手机型号和壳种类!$B$2:$D$1007,全部手机型号和壳种类!C$1,0)</f>
        <v/>
      </c>
      <c r="C44" s="19">
        <f>VLOOKUP($A44,全部手机型号和壳种类!$B$2:$D$1007,全部手机型号和壳种类!D$1,0)</f>
        <v/>
      </c>
      <c r="D44" s="44">
        <f>SUMIF(业务报告!$B$4:$P$10000,$A44,业务报告!D$4:D$10000)</f>
        <v/>
      </c>
      <c r="E44" s="45">
        <f>SUMIF(业务报告!$B$4:$P$10000,$A44,业务报告!E$4:E$10000)</f>
        <v/>
      </c>
      <c r="F44" s="44">
        <f>SUMIF(业务报告!$B$4:$P$10000,$A44,业务报告!F$4:F$10000)</f>
        <v/>
      </c>
      <c r="G44" s="45">
        <f>SUMIF(业务报告!$B$4:$P$10000,$A44,业务报告!G$4:G$10000)</f>
        <v/>
      </c>
      <c r="H44" s="46">
        <f>SUMIF(业务报告!$B$4:$P$10000,$A44,业务报告!H$4:H$10000)</f>
        <v/>
      </c>
      <c r="I44" s="115">
        <f>SUMIF(业务报告!$B$4:$P$10000,$A44,业务报告!I$4:I$10000)</f>
        <v/>
      </c>
      <c r="J44" s="45">
        <f>SUMIF(业务报告!$B$4:$P$10000,$A44,业务报告!K$4:K$10000)</f>
        <v/>
      </c>
      <c r="K44" s="116">
        <f>SUMIF(业务报告!$B$4:$P$10000,$A44,业务报告!M$4:M$10000)</f>
        <v/>
      </c>
      <c r="L44" s="117">
        <f>SUMIF(广告报告!$H$4:$H$990,$A44,广告报告!$T$4:$T$990)</f>
        <v/>
      </c>
      <c r="M44" s="117">
        <f>SUMIF(广告报告!$H$4:$H$990,$A44,广告报告!$U$4:$U$990)</f>
        <v/>
      </c>
      <c r="N44" s="115">
        <f>I44-L44</f>
        <v/>
      </c>
      <c r="O44" s="118">
        <f>SUMIF(广告报告!$H$4:$H$990,$A44,广告报告!$M$4:$M$990)</f>
        <v/>
      </c>
      <c r="P44" s="57">
        <f>IF(K44&gt;0,O44/K44,"-")</f>
        <v/>
      </c>
      <c r="Q44" s="115">
        <f>SUMIF('退货报告(自发货)'!$D$2:$AA$1000,A44,'退货报告(自发货)'!$AA$2:$AA$1000)+SUMIF('退货报告(FBA)'!$F$2:$G$1001,VLOOKUP($A44,业务报告!$B$3:$C$1000,2,0),'退货报告(FBA)'!$G$2:$G$1001)</f>
        <v/>
      </c>
      <c r="R44" s="57">
        <f>IF(I44&gt;0,Q44/I44,"-")</f>
        <v/>
      </c>
      <c r="S44" s="118">
        <f>IF(K44&gt;0,K44*(1-R44)*0.69-O44-(1.8+2.29)*I44,-O44-Q44*15)</f>
        <v/>
      </c>
      <c r="T44" s="119">
        <f>IF(K44&gt;0,S44/K44,"-")</f>
        <v/>
      </c>
      <c r="U44" s="91" t="inlineStr">
        <is>
          <t>2023</t>
        </is>
      </c>
      <c r="V44" s="91" t="inlineStr">
        <is>
          <t>3</t>
        </is>
      </c>
      <c r="W44" s="91" t="inlineStr">
        <is>
          <t>10</t>
        </is>
      </c>
    </row>
    <row r="45">
      <c r="A45" t="inlineStr">
        <is>
          <t>B09TYBSS2H</t>
        </is>
      </c>
      <c r="B45" s="19">
        <f>VLOOKUP($A45,全部手机型号和壳种类!$B$2:$D$1007,全部手机型号和壳种类!C$1,0)</f>
        <v/>
      </c>
      <c r="C45" s="19">
        <f>VLOOKUP($A45,全部手机型号和壳种类!$B$2:$D$1007,全部手机型号和壳种类!D$1,0)</f>
        <v/>
      </c>
      <c r="D45" s="44">
        <f>SUMIF(业务报告!$B$4:$P$10000,$A45,业务报告!D$4:D$10000)</f>
        <v/>
      </c>
      <c r="E45" s="45">
        <f>SUMIF(业务报告!$B$4:$P$10000,$A45,业务报告!E$4:E$10000)</f>
        <v/>
      </c>
      <c r="F45" s="44">
        <f>SUMIF(业务报告!$B$4:$P$10000,$A45,业务报告!F$4:F$10000)</f>
        <v/>
      </c>
      <c r="G45" s="45">
        <f>SUMIF(业务报告!$B$4:$P$10000,$A45,业务报告!G$4:G$10000)</f>
        <v/>
      </c>
      <c r="H45" s="46">
        <f>SUMIF(业务报告!$B$4:$P$10000,$A45,业务报告!H$4:H$10000)</f>
        <v/>
      </c>
      <c r="I45" s="115">
        <f>SUMIF(业务报告!$B$4:$P$10000,$A45,业务报告!I$4:I$10000)</f>
        <v/>
      </c>
      <c r="J45" s="45">
        <f>SUMIF(业务报告!$B$4:$P$10000,$A45,业务报告!K$4:K$10000)</f>
        <v/>
      </c>
      <c r="K45" s="116">
        <f>SUMIF(业务报告!$B$4:$P$10000,$A45,业务报告!M$4:M$10000)</f>
        <v/>
      </c>
      <c r="L45" s="117">
        <f>SUMIF(广告报告!$H$4:$H$990,$A45,广告报告!$T$4:$T$990)</f>
        <v/>
      </c>
      <c r="M45" s="117">
        <f>SUMIF(广告报告!$H$4:$H$990,$A45,广告报告!$U$4:$U$990)</f>
        <v/>
      </c>
      <c r="N45" s="115">
        <f>I45-L45</f>
        <v/>
      </c>
      <c r="O45" s="118">
        <f>SUMIF(广告报告!$H$4:$H$990,$A45,广告报告!$M$4:$M$990)</f>
        <v/>
      </c>
      <c r="P45" s="57">
        <f>IF(K45&gt;0,O45/K45,"-")</f>
        <v/>
      </c>
      <c r="Q45" s="115">
        <f>SUMIF('退货报告(自发货)'!$D$2:$AA$1000,A45,'退货报告(自发货)'!$AA$2:$AA$1000)+SUMIF('退货报告(FBA)'!$F$2:$G$1001,VLOOKUP($A45,业务报告!$B$3:$C$1000,2,0),'退货报告(FBA)'!$G$2:$G$1001)</f>
        <v/>
      </c>
      <c r="R45" s="57">
        <f>IF(I45&gt;0,Q45/I45,"-")</f>
        <v/>
      </c>
      <c r="S45" s="118">
        <f>IF(K45&gt;0,K45*(1-R45)*0.69-O45-(1.8+2.29)*I45,-O45-Q45*15)</f>
        <v/>
      </c>
      <c r="T45" s="119">
        <f>IF(K45&gt;0,S45/K45,"-")</f>
        <v/>
      </c>
      <c r="U45" s="91" t="inlineStr">
        <is>
          <t>2023</t>
        </is>
      </c>
      <c r="V45" s="91" t="inlineStr">
        <is>
          <t>3</t>
        </is>
      </c>
      <c r="W45" s="91" t="inlineStr">
        <is>
          <t>10</t>
        </is>
      </c>
    </row>
    <row r="46">
      <c r="A46" t="inlineStr">
        <is>
          <t>B09WM3PXMF</t>
        </is>
      </c>
      <c r="B46" s="19">
        <f>VLOOKUP($A46,全部手机型号和壳种类!$B$2:$D$1007,全部手机型号和壳种类!C$1,0)</f>
        <v/>
      </c>
      <c r="C46" s="19">
        <f>VLOOKUP($A46,全部手机型号和壳种类!$B$2:$D$1007,全部手机型号和壳种类!D$1,0)</f>
        <v/>
      </c>
      <c r="D46" s="44">
        <f>SUMIF(业务报告!$B$4:$P$10000,$A46,业务报告!D$4:D$10000)</f>
        <v/>
      </c>
      <c r="E46" s="45">
        <f>SUMIF(业务报告!$B$4:$P$10000,$A46,业务报告!E$4:E$10000)</f>
        <v/>
      </c>
      <c r="F46" s="44">
        <f>SUMIF(业务报告!$B$4:$P$10000,$A46,业务报告!F$4:F$10000)</f>
        <v/>
      </c>
      <c r="G46" s="45">
        <f>SUMIF(业务报告!$B$4:$P$10000,$A46,业务报告!G$4:G$10000)</f>
        <v/>
      </c>
      <c r="H46" s="46">
        <f>SUMIF(业务报告!$B$4:$P$10000,$A46,业务报告!H$4:H$10000)</f>
        <v/>
      </c>
      <c r="I46" s="115">
        <f>SUMIF(业务报告!$B$4:$P$10000,$A46,业务报告!I$4:I$10000)</f>
        <v/>
      </c>
      <c r="J46" s="45">
        <f>SUMIF(业务报告!$B$4:$P$10000,$A46,业务报告!K$4:K$10000)</f>
        <v/>
      </c>
      <c r="K46" s="116">
        <f>SUMIF(业务报告!$B$4:$P$10000,$A46,业务报告!M$4:M$10000)</f>
        <v/>
      </c>
      <c r="L46" s="117">
        <f>SUMIF(广告报告!$H$4:$H$990,$A46,广告报告!$T$4:$T$990)</f>
        <v/>
      </c>
      <c r="M46" s="117">
        <f>SUMIF(广告报告!$H$4:$H$990,$A46,广告报告!$U$4:$U$990)</f>
        <v/>
      </c>
      <c r="N46" s="115">
        <f>I46-L46</f>
        <v/>
      </c>
      <c r="O46" s="118">
        <f>SUMIF(广告报告!$H$4:$H$990,$A46,广告报告!$M$4:$M$990)</f>
        <v/>
      </c>
      <c r="P46" s="57">
        <f>IF(K46&gt;0,O46/K46,"-")</f>
        <v/>
      </c>
      <c r="Q46" s="115">
        <f>SUMIF('退货报告(自发货)'!$D$2:$AA$1000,A46,'退货报告(自发货)'!$AA$2:$AA$1000)+SUMIF('退货报告(FBA)'!$F$2:$G$1001,VLOOKUP($A46,业务报告!$B$3:$C$1000,2,0),'退货报告(FBA)'!$G$2:$G$1001)</f>
        <v/>
      </c>
      <c r="R46" s="57">
        <f>IF(I46&gt;0,Q46/I46,"-")</f>
        <v/>
      </c>
      <c r="S46" s="118">
        <f>IF(K46&gt;0,K46*(1-R46)*0.69-O46-(1.8+2.29)*I46,-O46-Q46*15)</f>
        <v/>
      </c>
      <c r="T46" s="119">
        <f>IF(K46&gt;0,S46/K46,"-")</f>
        <v/>
      </c>
      <c r="U46" s="91" t="inlineStr">
        <is>
          <t>2023</t>
        </is>
      </c>
      <c r="V46" s="91" t="inlineStr">
        <is>
          <t>3</t>
        </is>
      </c>
      <c r="W46" s="91" t="inlineStr">
        <is>
          <t>10</t>
        </is>
      </c>
    </row>
    <row r="47">
      <c r="A47" t="inlineStr">
        <is>
          <t>B07TK4G5GP</t>
        </is>
      </c>
      <c r="B47" s="19">
        <f>VLOOKUP($A47,全部手机型号和壳种类!$B$2:$D$1007,全部手机型号和壳种类!C$1,0)</f>
        <v/>
      </c>
      <c r="C47" s="19">
        <f>VLOOKUP($A47,全部手机型号和壳种类!$B$2:$D$1007,全部手机型号和壳种类!D$1,0)</f>
        <v/>
      </c>
      <c r="D47" s="44">
        <f>SUMIF(业务报告!$B$4:$P$10000,$A47,业务报告!D$4:D$10000)</f>
        <v/>
      </c>
      <c r="E47" s="45">
        <f>SUMIF(业务报告!$B$4:$P$10000,$A47,业务报告!E$4:E$10000)</f>
        <v/>
      </c>
      <c r="F47" s="44">
        <f>SUMIF(业务报告!$B$4:$P$10000,$A47,业务报告!F$4:F$10000)</f>
        <v/>
      </c>
      <c r="G47" s="45">
        <f>SUMIF(业务报告!$B$4:$P$10000,$A47,业务报告!G$4:G$10000)</f>
        <v/>
      </c>
      <c r="H47" s="46">
        <f>SUMIF(业务报告!$B$4:$P$10000,$A47,业务报告!H$4:H$10000)</f>
        <v/>
      </c>
      <c r="I47" s="115">
        <f>SUMIF(业务报告!$B$4:$P$10000,$A47,业务报告!I$4:I$10000)</f>
        <v/>
      </c>
      <c r="J47" s="45">
        <f>SUMIF(业务报告!$B$4:$P$10000,$A47,业务报告!K$4:K$10000)</f>
        <v/>
      </c>
      <c r="K47" s="116">
        <f>SUMIF(业务报告!$B$4:$P$10000,$A47,业务报告!M$4:M$10000)</f>
        <v/>
      </c>
      <c r="L47" s="117">
        <f>SUMIF(广告报告!$H$4:$H$990,$A47,广告报告!$T$4:$T$990)</f>
        <v/>
      </c>
      <c r="M47" s="117">
        <f>SUMIF(广告报告!$H$4:$H$990,$A47,广告报告!$U$4:$U$990)</f>
        <v/>
      </c>
      <c r="N47" s="115">
        <f>I47-L47</f>
        <v/>
      </c>
      <c r="O47" s="118">
        <f>SUMIF(广告报告!$H$4:$H$990,$A47,广告报告!$M$4:$M$990)</f>
        <v/>
      </c>
      <c r="P47" s="57">
        <f>IF(K47&gt;0,O47/K47,"-")</f>
        <v/>
      </c>
      <c r="Q47" s="115">
        <f>SUMIF('退货报告(自发货)'!$D$2:$AA$1000,A47,'退货报告(自发货)'!$AA$2:$AA$1000)+SUMIF('退货报告(FBA)'!$F$2:$G$1001,VLOOKUP($A47,业务报告!$B$3:$C$1000,2,0),'退货报告(FBA)'!$G$2:$G$1001)</f>
        <v/>
      </c>
      <c r="R47" s="57">
        <f>IF(I47&gt;0,Q47/I47,"-")</f>
        <v/>
      </c>
      <c r="S47" s="118">
        <f>IF(K47&gt;0,K47*(1-R47)*0.69-O47-(1.8+2.29)*I47,-O47-Q47*15)</f>
        <v/>
      </c>
      <c r="T47" s="119">
        <f>IF(K47&gt;0,S47/K47,"-")</f>
        <v/>
      </c>
      <c r="U47" s="91" t="inlineStr">
        <is>
          <t>2023</t>
        </is>
      </c>
      <c r="V47" s="91" t="inlineStr">
        <is>
          <t>3</t>
        </is>
      </c>
      <c r="W47" s="91" t="inlineStr">
        <is>
          <t>10</t>
        </is>
      </c>
    </row>
    <row r="48">
      <c r="A48" t="inlineStr">
        <is>
          <t>B07TT8DZ6N</t>
        </is>
      </c>
      <c r="B48" s="19">
        <f>VLOOKUP($A48,全部手机型号和壳种类!$B$2:$D$1007,全部手机型号和壳种类!C$1,0)</f>
        <v/>
      </c>
      <c r="C48" s="19">
        <f>VLOOKUP($A48,全部手机型号和壳种类!$B$2:$D$1007,全部手机型号和壳种类!D$1,0)</f>
        <v/>
      </c>
      <c r="D48" s="44">
        <f>SUMIF(业务报告!$B$4:$P$10000,$A48,业务报告!D$4:D$10000)</f>
        <v/>
      </c>
      <c r="E48" s="45">
        <f>SUMIF(业务报告!$B$4:$P$10000,$A48,业务报告!E$4:E$10000)</f>
        <v/>
      </c>
      <c r="F48" s="44">
        <f>SUMIF(业务报告!$B$4:$P$10000,$A48,业务报告!F$4:F$10000)</f>
        <v/>
      </c>
      <c r="G48" s="45">
        <f>SUMIF(业务报告!$B$4:$P$10000,$A48,业务报告!G$4:G$10000)</f>
        <v/>
      </c>
      <c r="H48" s="46">
        <f>SUMIF(业务报告!$B$4:$P$10000,$A48,业务报告!H$4:H$10000)</f>
        <v/>
      </c>
      <c r="I48" s="115">
        <f>SUMIF(业务报告!$B$4:$P$10000,$A48,业务报告!I$4:I$10000)</f>
        <v/>
      </c>
      <c r="J48" s="45">
        <f>SUMIF(业务报告!$B$4:$P$10000,$A48,业务报告!K$4:K$10000)</f>
        <v/>
      </c>
      <c r="K48" s="116">
        <f>SUMIF(业务报告!$B$4:$P$10000,$A48,业务报告!M$4:M$10000)</f>
        <v/>
      </c>
      <c r="L48" s="117">
        <f>SUMIF(广告报告!$H$4:$H$990,$A48,广告报告!$T$4:$T$990)</f>
        <v/>
      </c>
      <c r="M48" s="117">
        <f>SUMIF(广告报告!$H$4:$H$990,$A48,广告报告!$U$4:$U$990)</f>
        <v/>
      </c>
      <c r="N48" s="115">
        <f>I48-L48</f>
        <v/>
      </c>
      <c r="O48" s="118">
        <f>SUMIF(广告报告!$H$4:$H$990,$A48,广告报告!$M$4:$M$990)</f>
        <v/>
      </c>
      <c r="P48" s="57">
        <f>IF(K48&gt;0,O48/K48,"-")</f>
        <v/>
      </c>
      <c r="Q48" s="115">
        <f>SUMIF('退货报告(自发货)'!$D$2:$AA$1000,A48,'退货报告(自发货)'!$AA$2:$AA$1000)+SUMIF('退货报告(FBA)'!$F$2:$G$1001,VLOOKUP($A48,业务报告!$B$3:$C$1000,2,0),'退货报告(FBA)'!$G$2:$G$1001)</f>
        <v/>
      </c>
      <c r="R48" s="57">
        <f>IF(I48&gt;0,Q48/I48,"-")</f>
        <v/>
      </c>
      <c r="S48" s="118">
        <f>IF(K48&gt;0,K48*(1-R48)*0.69-O48-(1.8+2.29)*I48,-O48-Q48*15)</f>
        <v/>
      </c>
      <c r="T48" s="119">
        <f>IF(K48&gt;0,S48/K48,"-")</f>
        <v/>
      </c>
      <c r="U48" s="91" t="inlineStr">
        <is>
          <t>2023</t>
        </is>
      </c>
      <c r="V48" s="91" t="inlineStr">
        <is>
          <t>3</t>
        </is>
      </c>
      <c r="W48" s="91" t="inlineStr">
        <is>
          <t>10</t>
        </is>
      </c>
    </row>
    <row r="49">
      <c r="A49" t="inlineStr">
        <is>
          <t>B086Z4FWF7</t>
        </is>
      </c>
      <c r="B49" s="19">
        <f>VLOOKUP($A49,全部手机型号和壳种类!$B$2:$D$1007,全部手机型号和壳种类!C$1,0)</f>
        <v/>
      </c>
      <c r="C49" s="19">
        <f>VLOOKUP($A49,全部手机型号和壳种类!$B$2:$D$1007,全部手机型号和壳种类!D$1,0)</f>
        <v/>
      </c>
      <c r="D49" s="44">
        <f>SUMIF(业务报告!$B$4:$P$10000,$A49,业务报告!D$4:D$10000)</f>
        <v/>
      </c>
      <c r="E49" s="45">
        <f>SUMIF(业务报告!$B$4:$P$10000,$A49,业务报告!E$4:E$10000)</f>
        <v/>
      </c>
      <c r="F49" s="44">
        <f>SUMIF(业务报告!$B$4:$P$10000,$A49,业务报告!F$4:F$10000)</f>
        <v/>
      </c>
      <c r="G49" s="45">
        <f>SUMIF(业务报告!$B$4:$P$10000,$A49,业务报告!G$4:G$10000)</f>
        <v/>
      </c>
      <c r="H49" s="46">
        <f>SUMIF(业务报告!$B$4:$P$10000,$A49,业务报告!H$4:H$10000)</f>
        <v/>
      </c>
      <c r="I49" s="115">
        <f>SUMIF(业务报告!$B$4:$P$10000,$A49,业务报告!I$4:I$10000)</f>
        <v/>
      </c>
      <c r="J49" s="45">
        <f>SUMIF(业务报告!$B$4:$P$10000,$A49,业务报告!K$4:K$10000)</f>
        <v/>
      </c>
      <c r="K49" s="116">
        <f>SUMIF(业务报告!$B$4:$P$10000,$A49,业务报告!M$4:M$10000)</f>
        <v/>
      </c>
      <c r="L49" s="117">
        <f>SUMIF(广告报告!$H$4:$H$990,$A49,广告报告!$T$4:$T$990)</f>
        <v/>
      </c>
      <c r="M49" s="117">
        <f>SUMIF(广告报告!$H$4:$H$990,$A49,广告报告!$U$4:$U$990)</f>
        <v/>
      </c>
      <c r="N49" s="115">
        <f>I49-L49</f>
        <v/>
      </c>
      <c r="O49" s="118">
        <f>SUMIF(广告报告!$H$4:$H$990,$A49,广告报告!$M$4:$M$990)</f>
        <v/>
      </c>
      <c r="P49" s="57">
        <f>IF(K49&gt;0,O49/K49,"-")</f>
        <v/>
      </c>
      <c r="Q49" s="115">
        <f>SUMIF('退货报告(自发货)'!$D$2:$AA$1000,A49,'退货报告(自发货)'!$AA$2:$AA$1000)+SUMIF('退货报告(FBA)'!$F$2:$G$1001,VLOOKUP($A49,业务报告!$B$3:$C$1000,2,0),'退货报告(FBA)'!$G$2:$G$1001)</f>
        <v/>
      </c>
      <c r="R49" s="57">
        <f>IF(I49&gt;0,Q49/I49,"-")</f>
        <v/>
      </c>
      <c r="S49" s="118">
        <f>IF(K49&gt;0,K49*(1-R49)*0.69-O49-(1.8+2.29)*I49,-O49-Q49*15)</f>
        <v/>
      </c>
      <c r="T49" s="119">
        <f>IF(K49&gt;0,S49/K49,"-")</f>
        <v/>
      </c>
      <c r="U49" s="91" t="inlineStr">
        <is>
          <t>2023</t>
        </is>
      </c>
      <c r="V49" s="91" t="inlineStr">
        <is>
          <t>3</t>
        </is>
      </c>
      <c r="W49" s="91" t="inlineStr">
        <is>
          <t>10</t>
        </is>
      </c>
    </row>
    <row r="50">
      <c r="A50" t="inlineStr">
        <is>
          <t>B087QS5VSC</t>
        </is>
      </c>
      <c r="B50" s="19">
        <f>VLOOKUP($A50,全部手机型号和壳种类!$B$2:$D$1007,全部手机型号和壳种类!C$1,0)</f>
        <v/>
      </c>
      <c r="C50" s="19">
        <f>VLOOKUP($A50,全部手机型号和壳种类!$B$2:$D$1007,全部手机型号和壳种类!D$1,0)</f>
        <v/>
      </c>
      <c r="D50" s="44">
        <f>SUMIF(业务报告!$B$4:$P$10000,$A50,业务报告!D$4:D$10000)</f>
        <v/>
      </c>
      <c r="E50" s="45">
        <f>SUMIF(业务报告!$B$4:$P$10000,$A50,业务报告!E$4:E$10000)</f>
        <v/>
      </c>
      <c r="F50" s="44">
        <f>SUMIF(业务报告!$B$4:$P$10000,$A50,业务报告!F$4:F$10000)</f>
        <v/>
      </c>
      <c r="G50" s="45">
        <f>SUMIF(业务报告!$B$4:$P$10000,$A50,业务报告!G$4:G$10000)</f>
        <v/>
      </c>
      <c r="H50" s="46">
        <f>SUMIF(业务报告!$B$4:$P$10000,$A50,业务报告!H$4:H$10000)</f>
        <v/>
      </c>
      <c r="I50" s="115">
        <f>SUMIF(业务报告!$B$4:$P$10000,$A50,业务报告!I$4:I$10000)</f>
        <v/>
      </c>
      <c r="J50" s="45">
        <f>SUMIF(业务报告!$B$4:$P$10000,$A50,业务报告!K$4:K$10000)</f>
        <v/>
      </c>
      <c r="K50" s="116">
        <f>SUMIF(业务报告!$B$4:$P$10000,$A50,业务报告!M$4:M$10000)</f>
        <v/>
      </c>
      <c r="L50" s="117">
        <f>SUMIF(广告报告!$H$4:$H$990,$A50,广告报告!$T$4:$T$990)</f>
        <v/>
      </c>
      <c r="M50" s="117">
        <f>SUMIF(广告报告!$H$4:$H$990,$A50,广告报告!$U$4:$U$990)</f>
        <v/>
      </c>
      <c r="N50" s="115">
        <f>I50-L50</f>
        <v/>
      </c>
      <c r="O50" s="118">
        <f>SUMIF(广告报告!$H$4:$H$990,$A50,广告报告!$M$4:$M$990)</f>
        <v/>
      </c>
      <c r="P50" s="57">
        <f>IF(K50&gt;0,O50/K50,"-")</f>
        <v/>
      </c>
      <c r="Q50" s="115">
        <f>SUMIF('退货报告(自发货)'!$D$2:$AA$1000,A50,'退货报告(自发货)'!$AA$2:$AA$1000)+SUMIF('退货报告(FBA)'!$F$2:$G$1001,VLOOKUP($A50,业务报告!$B$3:$C$1000,2,0),'退货报告(FBA)'!$G$2:$G$1001)</f>
        <v/>
      </c>
      <c r="R50" s="57">
        <f>IF(I50&gt;0,Q50/I50,"-")</f>
        <v/>
      </c>
      <c r="S50" s="118">
        <f>IF(K50&gt;0,K50*(1-R50)*0.69-O50-(1.8+2.29)*I50,-O50-Q50*15)</f>
        <v/>
      </c>
      <c r="T50" s="119">
        <f>IF(K50&gt;0,S50/K50,"-")</f>
        <v/>
      </c>
      <c r="U50" s="91" t="inlineStr">
        <is>
          <t>2023</t>
        </is>
      </c>
      <c r="V50" s="91" t="inlineStr">
        <is>
          <t>3</t>
        </is>
      </c>
      <c r="W50" s="91" t="inlineStr">
        <is>
          <t>10</t>
        </is>
      </c>
    </row>
    <row r="51">
      <c r="A51" t="inlineStr">
        <is>
          <t>B088P6WNB6</t>
        </is>
      </c>
      <c r="B51" s="19">
        <f>VLOOKUP($A51,全部手机型号和壳种类!$B$2:$D$1007,全部手机型号和壳种类!C$1,0)</f>
        <v/>
      </c>
      <c r="C51" s="19">
        <f>VLOOKUP($A51,全部手机型号和壳种类!$B$2:$D$1007,全部手机型号和壳种类!D$1,0)</f>
        <v/>
      </c>
      <c r="D51" s="44">
        <f>SUMIF(业务报告!$B$4:$P$10000,$A51,业务报告!D$4:D$10000)</f>
        <v/>
      </c>
      <c r="E51" s="45">
        <f>SUMIF(业务报告!$B$4:$P$10000,$A51,业务报告!E$4:E$10000)</f>
        <v/>
      </c>
      <c r="F51" s="44">
        <f>SUMIF(业务报告!$B$4:$P$10000,$A51,业务报告!F$4:F$10000)</f>
        <v/>
      </c>
      <c r="G51" s="45">
        <f>SUMIF(业务报告!$B$4:$P$10000,$A51,业务报告!G$4:G$10000)</f>
        <v/>
      </c>
      <c r="H51" s="46">
        <f>SUMIF(业务报告!$B$4:$P$10000,$A51,业务报告!H$4:H$10000)</f>
        <v/>
      </c>
      <c r="I51" s="115">
        <f>SUMIF(业务报告!$B$4:$P$10000,$A51,业务报告!I$4:I$10000)</f>
        <v/>
      </c>
      <c r="J51" s="45">
        <f>SUMIF(业务报告!$B$4:$P$10000,$A51,业务报告!K$4:K$10000)</f>
        <v/>
      </c>
      <c r="K51" s="116">
        <f>SUMIF(业务报告!$B$4:$P$10000,$A51,业务报告!M$4:M$10000)</f>
        <v/>
      </c>
      <c r="L51" s="117">
        <f>SUMIF(广告报告!$H$4:$H$990,$A51,广告报告!$T$4:$T$990)</f>
        <v/>
      </c>
      <c r="M51" s="117">
        <f>SUMIF(广告报告!$H$4:$H$990,$A51,广告报告!$U$4:$U$990)</f>
        <v/>
      </c>
      <c r="N51" s="115">
        <f>I51-L51</f>
        <v/>
      </c>
      <c r="O51" s="118">
        <f>SUMIF(广告报告!$H$4:$H$990,$A51,广告报告!$M$4:$M$990)</f>
        <v/>
      </c>
      <c r="P51" s="57">
        <f>IF(K51&gt;0,O51/K51,"-")</f>
        <v/>
      </c>
      <c r="Q51" s="115">
        <f>SUMIF('退货报告(自发货)'!$D$2:$AA$1000,A51,'退货报告(自发货)'!$AA$2:$AA$1000)+SUMIF('退货报告(FBA)'!$F$2:$G$1001,VLOOKUP($A51,业务报告!$B$3:$C$1000,2,0),'退货报告(FBA)'!$G$2:$G$1001)</f>
        <v/>
      </c>
      <c r="R51" s="57">
        <f>IF(I51&gt;0,Q51/I51,"-")</f>
        <v/>
      </c>
      <c r="S51" s="118">
        <f>IF(K51&gt;0,K51*(1-R51)*0.69-O51-(1.8+2.29)*I51,-O51-Q51*15)</f>
        <v/>
      </c>
      <c r="T51" s="119">
        <f>IF(K51&gt;0,S51/K51,"-")</f>
        <v/>
      </c>
      <c r="U51" s="91" t="inlineStr">
        <is>
          <t>2023</t>
        </is>
      </c>
      <c r="V51" s="91" t="inlineStr">
        <is>
          <t>3</t>
        </is>
      </c>
      <c r="W51" s="91" t="inlineStr">
        <is>
          <t>10</t>
        </is>
      </c>
    </row>
    <row r="52">
      <c r="A52" t="inlineStr">
        <is>
          <t>B08K1S6LZ8</t>
        </is>
      </c>
      <c r="B52" s="19">
        <f>VLOOKUP($A52,全部手机型号和壳种类!$B$2:$D$1007,全部手机型号和壳种类!C$1,0)</f>
        <v/>
      </c>
      <c r="C52" s="19">
        <f>VLOOKUP($A52,全部手机型号和壳种类!$B$2:$D$1007,全部手机型号和壳种类!D$1,0)</f>
        <v/>
      </c>
      <c r="D52" s="44">
        <f>SUMIF(业务报告!$B$4:$P$10000,$A52,业务报告!D$4:D$10000)</f>
        <v/>
      </c>
      <c r="E52" s="45">
        <f>SUMIF(业务报告!$B$4:$P$10000,$A52,业务报告!E$4:E$10000)</f>
        <v/>
      </c>
      <c r="F52" s="44">
        <f>SUMIF(业务报告!$B$4:$P$10000,$A52,业务报告!F$4:F$10000)</f>
        <v/>
      </c>
      <c r="G52" s="45">
        <f>SUMIF(业务报告!$B$4:$P$10000,$A52,业务报告!G$4:G$10000)</f>
        <v/>
      </c>
      <c r="H52" s="46">
        <f>SUMIF(业务报告!$B$4:$P$10000,$A52,业务报告!H$4:H$10000)</f>
        <v/>
      </c>
      <c r="I52" s="115">
        <f>SUMIF(业务报告!$B$4:$P$10000,$A52,业务报告!I$4:I$10000)</f>
        <v/>
      </c>
      <c r="J52" s="45">
        <f>SUMIF(业务报告!$B$4:$P$10000,$A52,业务报告!K$4:K$10000)</f>
        <v/>
      </c>
      <c r="K52" s="116">
        <f>SUMIF(业务报告!$B$4:$P$10000,$A52,业务报告!M$4:M$10000)</f>
        <v/>
      </c>
      <c r="L52" s="117">
        <f>SUMIF(广告报告!$H$4:$H$990,$A52,广告报告!$T$4:$T$990)</f>
        <v/>
      </c>
      <c r="M52" s="117">
        <f>SUMIF(广告报告!$H$4:$H$990,$A52,广告报告!$U$4:$U$990)</f>
        <v/>
      </c>
      <c r="N52" s="115">
        <f>I52-L52</f>
        <v/>
      </c>
      <c r="O52" s="118">
        <f>SUMIF(广告报告!$H$4:$H$990,$A52,广告报告!$M$4:$M$990)</f>
        <v/>
      </c>
      <c r="P52" s="57">
        <f>IF(K52&gt;0,O52/K52,"-")</f>
        <v/>
      </c>
      <c r="Q52" s="115">
        <f>SUMIF('退货报告(自发货)'!$D$2:$AA$1000,A52,'退货报告(自发货)'!$AA$2:$AA$1000)+SUMIF('退货报告(FBA)'!$F$2:$G$1001,VLOOKUP($A52,业务报告!$B$3:$C$1000,2,0),'退货报告(FBA)'!$G$2:$G$1001)</f>
        <v/>
      </c>
      <c r="R52" s="57">
        <f>IF(I52&gt;0,Q52/I52,"-")</f>
        <v/>
      </c>
      <c r="S52" s="118">
        <f>IF(K52&gt;0,K52*(1-R52)*0.69-O52-(1.8+2.29)*I52,-O52-Q52*15)</f>
        <v/>
      </c>
      <c r="T52" s="119">
        <f>IF(K52&gt;0,S52/K52,"-")</f>
        <v/>
      </c>
      <c r="U52" s="91" t="inlineStr">
        <is>
          <t>2023</t>
        </is>
      </c>
      <c r="V52" s="91" t="inlineStr">
        <is>
          <t>3</t>
        </is>
      </c>
      <c r="W52" s="91" t="inlineStr">
        <is>
          <t>10</t>
        </is>
      </c>
    </row>
    <row r="53">
      <c r="A53" t="inlineStr">
        <is>
          <t>B08K24PFKB</t>
        </is>
      </c>
      <c r="B53" s="19">
        <f>VLOOKUP($A53,全部手机型号和壳种类!$B$2:$D$1007,全部手机型号和壳种类!C$1,0)</f>
        <v/>
      </c>
      <c r="C53" s="19">
        <f>VLOOKUP($A53,全部手机型号和壳种类!$B$2:$D$1007,全部手机型号和壳种类!D$1,0)</f>
        <v/>
      </c>
      <c r="D53" s="44">
        <f>SUMIF(业务报告!$B$4:$P$10000,$A53,业务报告!D$4:D$10000)</f>
        <v/>
      </c>
      <c r="E53" s="45">
        <f>SUMIF(业务报告!$B$4:$P$10000,$A53,业务报告!E$4:E$10000)</f>
        <v/>
      </c>
      <c r="F53" s="44">
        <f>SUMIF(业务报告!$B$4:$P$10000,$A53,业务报告!F$4:F$10000)</f>
        <v/>
      </c>
      <c r="G53" s="45">
        <f>SUMIF(业务报告!$B$4:$P$10000,$A53,业务报告!G$4:G$10000)</f>
        <v/>
      </c>
      <c r="H53" s="46">
        <f>SUMIF(业务报告!$B$4:$P$10000,$A53,业务报告!H$4:H$10000)</f>
        <v/>
      </c>
      <c r="I53" s="115">
        <f>SUMIF(业务报告!$B$4:$P$10000,$A53,业务报告!I$4:I$10000)</f>
        <v/>
      </c>
      <c r="J53" s="45">
        <f>SUMIF(业务报告!$B$4:$P$10000,$A53,业务报告!K$4:K$10000)</f>
        <v/>
      </c>
      <c r="K53" s="116">
        <f>SUMIF(业务报告!$B$4:$P$10000,$A53,业务报告!M$4:M$10000)</f>
        <v/>
      </c>
      <c r="L53" s="117">
        <f>SUMIF(广告报告!$H$4:$H$990,$A53,广告报告!$T$4:$T$990)</f>
        <v/>
      </c>
      <c r="M53" s="117">
        <f>SUMIF(广告报告!$H$4:$H$990,$A53,广告报告!$U$4:$U$990)</f>
        <v/>
      </c>
      <c r="N53" s="115">
        <f>I53-L53</f>
        <v/>
      </c>
      <c r="O53" s="118">
        <f>SUMIF(广告报告!$H$4:$H$990,$A53,广告报告!$M$4:$M$990)</f>
        <v/>
      </c>
      <c r="P53" s="57">
        <f>IF(K53&gt;0,O53/K53,"-")</f>
        <v/>
      </c>
      <c r="Q53" s="115">
        <f>SUMIF('退货报告(自发货)'!$D$2:$AA$1000,A53,'退货报告(自发货)'!$AA$2:$AA$1000)+SUMIF('退货报告(FBA)'!$F$2:$G$1001,VLOOKUP($A53,业务报告!$B$3:$C$1000,2,0),'退货报告(FBA)'!$G$2:$G$1001)</f>
        <v/>
      </c>
      <c r="R53" s="57">
        <f>IF(I53&gt;0,Q53/I53,"-")</f>
        <v/>
      </c>
      <c r="S53" s="118">
        <f>IF(K53&gt;0,K53*(1-R53)*0.69-O53-(1.8+2.29)*I53,-O53-Q53*15)</f>
        <v/>
      </c>
      <c r="T53" s="119">
        <f>IF(K53&gt;0,S53/K53,"-")</f>
        <v/>
      </c>
      <c r="U53" s="91" t="inlineStr">
        <is>
          <t>2023</t>
        </is>
      </c>
      <c r="V53" s="91" t="inlineStr">
        <is>
          <t>3</t>
        </is>
      </c>
      <c r="W53" s="91" t="inlineStr">
        <is>
          <t>10</t>
        </is>
      </c>
    </row>
    <row r="54">
      <c r="A54" t="inlineStr">
        <is>
          <t>B08LBVVX39</t>
        </is>
      </c>
      <c r="B54" s="19">
        <f>VLOOKUP($A54,全部手机型号和壳种类!$B$2:$D$1007,全部手机型号和壳种类!C$1,0)</f>
        <v/>
      </c>
      <c r="C54" s="19">
        <f>VLOOKUP($A54,全部手机型号和壳种类!$B$2:$D$1007,全部手机型号和壳种类!D$1,0)</f>
        <v/>
      </c>
      <c r="D54" s="44">
        <f>SUMIF(业务报告!$B$4:$P$10000,$A54,业务报告!D$4:D$10000)</f>
        <v/>
      </c>
      <c r="E54" s="45">
        <f>SUMIF(业务报告!$B$4:$P$10000,$A54,业务报告!E$4:E$10000)</f>
        <v/>
      </c>
      <c r="F54" s="44">
        <f>SUMIF(业务报告!$B$4:$P$10000,$A54,业务报告!F$4:F$10000)</f>
        <v/>
      </c>
      <c r="G54" s="45">
        <f>SUMIF(业务报告!$B$4:$P$10000,$A54,业务报告!G$4:G$10000)</f>
        <v/>
      </c>
      <c r="H54" s="46">
        <f>SUMIF(业务报告!$B$4:$P$10000,$A54,业务报告!H$4:H$10000)</f>
        <v/>
      </c>
      <c r="I54" s="115">
        <f>SUMIF(业务报告!$B$4:$P$10000,$A54,业务报告!I$4:I$10000)</f>
        <v/>
      </c>
      <c r="J54" s="45">
        <f>SUMIF(业务报告!$B$4:$P$10000,$A54,业务报告!K$4:K$10000)</f>
        <v/>
      </c>
      <c r="K54" s="116">
        <f>SUMIF(业务报告!$B$4:$P$10000,$A54,业务报告!M$4:M$10000)</f>
        <v/>
      </c>
      <c r="L54" s="117">
        <f>SUMIF(广告报告!$H$4:$H$990,$A54,广告报告!$T$4:$T$990)</f>
        <v/>
      </c>
      <c r="M54" s="117">
        <f>SUMIF(广告报告!$H$4:$H$990,$A54,广告报告!$U$4:$U$990)</f>
        <v/>
      </c>
      <c r="N54" s="115">
        <f>I54-L54</f>
        <v/>
      </c>
      <c r="O54" s="118">
        <f>SUMIF(广告报告!$H$4:$H$990,$A54,广告报告!$M$4:$M$990)</f>
        <v/>
      </c>
      <c r="P54" s="57">
        <f>IF(K54&gt;0,O54/K54,"-")</f>
        <v/>
      </c>
      <c r="Q54" s="115">
        <f>SUMIF('退货报告(自发货)'!$D$2:$AA$1000,A54,'退货报告(自发货)'!$AA$2:$AA$1000)+SUMIF('退货报告(FBA)'!$F$2:$G$1001,VLOOKUP($A54,业务报告!$B$3:$C$1000,2,0),'退货报告(FBA)'!$G$2:$G$1001)</f>
        <v/>
      </c>
      <c r="R54" s="57">
        <f>IF(I54&gt;0,Q54/I54,"-")</f>
        <v/>
      </c>
      <c r="S54" s="118">
        <f>IF(K54&gt;0,K54*(1-R54)*0.69-O54-(1.8+2.29)*I54,-O54-Q54*15)</f>
        <v/>
      </c>
      <c r="T54" s="119">
        <f>IF(K54&gt;0,S54/K54,"-")</f>
        <v/>
      </c>
      <c r="U54" s="91" t="inlineStr">
        <is>
          <t>2023</t>
        </is>
      </c>
      <c r="V54" s="91" t="inlineStr">
        <is>
          <t>3</t>
        </is>
      </c>
      <c r="W54" s="91" t="inlineStr">
        <is>
          <t>10</t>
        </is>
      </c>
    </row>
    <row r="55">
      <c r="A55" t="inlineStr">
        <is>
          <t>B08LBWKPK1</t>
        </is>
      </c>
      <c r="B55" s="19">
        <f>VLOOKUP($A55,全部手机型号和壳种类!$B$2:$D$1007,全部手机型号和壳种类!C$1,0)</f>
        <v/>
      </c>
      <c r="C55" s="19">
        <f>VLOOKUP($A55,全部手机型号和壳种类!$B$2:$D$1007,全部手机型号和壳种类!D$1,0)</f>
        <v/>
      </c>
      <c r="D55" s="44">
        <f>SUMIF(业务报告!$B$4:$P$10000,$A55,业务报告!D$4:D$10000)</f>
        <v/>
      </c>
      <c r="E55" s="45">
        <f>SUMIF(业务报告!$B$4:$P$10000,$A55,业务报告!E$4:E$10000)</f>
        <v/>
      </c>
      <c r="F55" s="44">
        <f>SUMIF(业务报告!$B$4:$P$10000,$A55,业务报告!F$4:F$10000)</f>
        <v/>
      </c>
      <c r="G55" s="45">
        <f>SUMIF(业务报告!$B$4:$P$10000,$A55,业务报告!G$4:G$10000)</f>
        <v/>
      </c>
      <c r="H55" s="46">
        <f>SUMIF(业务报告!$B$4:$P$10000,$A55,业务报告!H$4:H$10000)</f>
        <v/>
      </c>
      <c r="I55" s="115">
        <f>SUMIF(业务报告!$B$4:$P$10000,$A55,业务报告!I$4:I$10000)</f>
        <v/>
      </c>
      <c r="J55" s="45">
        <f>SUMIF(业务报告!$B$4:$P$10000,$A55,业务报告!K$4:K$10000)</f>
        <v/>
      </c>
      <c r="K55" s="116">
        <f>SUMIF(业务报告!$B$4:$P$10000,$A55,业务报告!M$4:M$10000)</f>
        <v/>
      </c>
      <c r="L55" s="117">
        <f>SUMIF(广告报告!$H$4:$H$990,$A55,广告报告!$T$4:$T$990)</f>
        <v/>
      </c>
      <c r="M55" s="117">
        <f>SUMIF(广告报告!$H$4:$H$990,$A55,广告报告!$U$4:$U$990)</f>
        <v/>
      </c>
      <c r="N55" s="115">
        <f>I55-L55</f>
        <v/>
      </c>
      <c r="O55" s="118">
        <f>SUMIF(广告报告!$H$4:$H$990,$A55,广告报告!$M$4:$M$990)</f>
        <v/>
      </c>
      <c r="P55" s="57">
        <f>IF(K55&gt;0,O55/K55,"-")</f>
        <v/>
      </c>
      <c r="Q55" s="115">
        <f>SUMIF('退货报告(自发货)'!$D$2:$AA$1000,A55,'退货报告(自发货)'!$AA$2:$AA$1000)+SUMIF('退货报告(FBA)'!$F$2:$G$1001,VLOOKUP($A55,业务报告!$B$3:$C$1000,2,0),'退货报告(FBA)'!$G$2:$G$1001)</f>
        <v/>
      </c>
      <c r="R55" s="57">
        <f>IF(I55&gt;0,Q55/I55,"-")</f>
        <v/>
      </c>
      <c r="S55" s="118">
        <f>IF(K55&gt;0,K55*(1-R55)*0.69-O55-(1.8+2.29)*I55,-O55-Q55*15)</f>
        <v/>
      </c>
      <c r="T55" s="119">
        <f>IF(K55&gt;0,S55/K55,"-")</f>
        <v/>
      </c>
      <c r="U55" s="91" t="inlineStr">
        <is>
          <t>2023</t>
        </is>
      </c>
      <c r="V55" s="91" t="inlineStr">
        <is>
          <t>3</t>
        </is>
      </c>
      <c r="W55" s="91" t="inlineStr">
        <is>
          <t>10</t>
        </is>
      </c>
    </row>
    <row r="56">
      <c r="A56" t="inlineStr">
        <is>
          <t>B08LBWRGPB</t>
        </is>
      </c>
      <c r="B56" s="19">
        <f>VLOOKUP($A56,全部手机型号和壳种类!$B$2:$D$1007,全部手机型号和壳种类!C$1,0)</f>
        <v/>
      </c>
      <c r="C56" s="19">
        <f>VLOOKUP($A56,全部手机型号和壳种类!$B$2:$D$1007,全部手机型号和壳种类!D$1,0)</f>
        <v/>
      </c>
      <c r="D56" s="44">
        <f>SUMIF(业务报告!$B$4:$P$10000,$A56,业务报告!D$4:D$10000)</f>
        <v/>
      </c>
      <c r="E56" s="45">
        <f>SUMIF(业务报告!$B$4:$P$10000,$A56,业务报告!E$4:E$10000)</f>
        <v/>
      </c>
      <c r="F56" s="44">
        <f>SUMIF(业务报告!$B$4:$P$10000,$A56,业务报告!F$4:F$10000)</f>
        <v/>
      </c>
      <c r="G56" s="45">
        <f>SUMIF(业务报告!$B$4:$P$10000,$A56,业务报告!G$4:G$10000)</f>
        <v/>
      </c>
      <c r="H56" s="46">
        <f>SUMIF(业务报告!$B$4:$P$10000,$A56,业务报告!H$4:H$10000)</f>
        <v/>
      </c>
      <c r="I56" s="115">
        <f>SUMIF(业务报告!$B$4:$P$10000,$A56,业务报告!I$4:I$10000)</f>
        <v/>
      </c>
      <c r="J56" s="45">
        <f>SUMIF(业务报告!$B$4:$P$10000,$A56,业务报告!K$4:K$10000)</f>
        <v/>
      </c>
      <c r="K56" s="116">
        <f>SUMIF(业务报告!$B$4:$P$10000,$A56,业务报告!M$4:M$10000)</f>
        <v/>
      </c>
      <c r="L56" s="117">
        <f>SUMIF(广告报告!$H$4:$H$990,$A56,广告报告!$T$4:$T$990)</f>
        <v/>
      </c>
      <c r="M56" s="117">
        <f>SUMIF(广告报告!$H$4:$H$990,$A56,广告报告!$U$4:$U$990)</f>
        <v/>
      </c>
      <c r="N56" s="115">
        <f>I56-L56</f>
        <v/>
      </c>
      <c r="O56" s="118">
        <f>SUMIF(广告报告!$H$4:$H$990,$A56,广告报告!$M$4:$M$990)</f>
        <v/>
      </c>
      <c r="P56" s="57">
        <f>IF(K56&gt;0,O56/K56,"-")</f>
        <v/>
      </c>
      <c r="Q56" s="115">
        <f>SUMIF('退货报告(自发货)'!$D$2:$AA$1000,A56,'退货报告(自发货)'!$AA$2:$AA$1000)+SUMIF('退货报告(FBA)'!$F$2:$G$1001,VLOOKUP($A56,业务报告!$B$3:$C$1000,2,0),'退货报告(FBA)'!$G$2:$G$1001)</f>
        <v/>
      </c>
      <c r="R56" s="57">
        <f>IF(I56&gt;0,Q56/I56,"-")</f>
        <v/>
      </c>
      <c r="S56" s="118">
        <f>IF(K56&gt;0,K56*(1-R56)*0.69-O56-(1.8+2.29)*I56,-O56-Q56*15)</f>
        <v/>
      </c>
      <c r="T56" s="119">
        <f>IF(K56&gt;0,S56/K56,"-")</f>
        <v/>
      </c>
      <c r="U56" s="91" t="inlineStr">
        <is>
          <t>2023</t>
        </is>
      </c>
      <c r="V56" s="91" t="inlineStr">
        <is>
          <t>3</t>
        </is>
      </c>
      <c r="W56" s="91" t="inlineStr">
        <is>
          <t>10</t>
        </is>
      </c>
    </row>
    <row r="57">
      <c r="A57" t="inlineStr">
        <is>
          <t>B08LBWZNCG</t>
        </is>
      </c>
      <c r="B57" s="19">
        <f>VLOOKUP($A57,全部手机型号和壳种类!$B$2:$D$1007,全部手机型号和壳种类!C$1,0)</f>
        <v/>
      </c>
      <c r="C57" s="19">
        <f>VLOOKUP($A57,全部手机型号和壳种类!$B$2:$D$1007,全部手机型号和壳种类!D$1,0)</f>
        <v/>
      </c>
      <c r="D57" s="44">
        <f>SUMIF(业务报告!$B$4:$P$10000,$A57,业务报告!D$4:D$10000)</f>
        <v/>
      </c>
      <c r="E57" s="45">
        <f>SUMIF(业务报告!$B$4:$P$10000,$A57,业务报告!E$4:E$10000)</f>
        <v/>
      </c>
      <c r="F57" s="44">
        <f>SUMIF(业务报告!$B$4:$P$10000,$A57,业务报告!F$4:F$10000)</f>
        <v/>
      </c>
      <c r="G57" s="45">
        <f>SUMIF(业务报告!$B$4:$P$10000,$A57,业务报告!G$4:G$10000)</f>
        <v/>
      </c>
      <c r="H57" s="46">
        <f>SUMIF(业务报告!$B$4:$P$10000,$A57,业务报告!H$4:H$10000)</f>
        <v/>
      </c>
      <c r="I57" s="115">
        <f>SUMIF(业务报告!$B$4:$P$10000,$A57,业务报告!I$4:I$10000)</f>
        <v/>
      </c>
      <c r="J57" s="45">
        <f>SUMIF(业务报告!$B$4:$P$10000,$A57,业务报告!K$4:K$10000)</f>
        <v/>
      </c>
      <c r="K57" s="116">
        <f>SUMIF(业务报告!$B$4:$P$10000,$A57,业务报告!M$4:M$10000)</f>
        <v/>
      </c>
      <c r="L57" s="117">
        <f>SUMIF(广告报告!$H$4:$H$990,$A57,广告报告!$T$4:$T$990)</f>
        <v/>
      </c>
      <c r="M57" s="117">
        <f>SUMIF(广告报告!$H$4:$H$990,$A57,广告报告!$U$4:$U$990)</f>
        <v/>
      </c>
      <c r="N57" s="115">
        <f>I57-L57</f>
        <v/>
      </c>
      <c r="O57" s="118">
        <f>SUMIF(广告报告!$H$4:$H$990,$A57,广告报告!$M$4:$M$990)</f>
        <v/>
      </c>
      <c r="P57" s="57">
        <f>IF(K57&gt;0,O57/K57,"-")</f>
        <v/>
      </c>
      <c r="Q57" s="115">
        <f>SUMIF('退货报告(自发货)'!$D$2:$AA$1000,A57,'退货报告(自发货)'!$AA$2:$AA$1000)+SUMIF('退货报告(FBA)'!$F$2:$G$1001,VLOOKUP($A57,业务报告!$B$3:$C$1000,2,0),'退货报告(FBA)'!$G$2:$G$1001)</f>
        <v/>
      </c>
      <c r="R57" s="57">
        <f>IF(I57&gt;0,Q57/I57,"-")</f>
        <v/>
      </c>
      <c r="S57" s="118">
        <f>IF(K57&gt;0,K57*(1-R57)*0.69-O57-(1.8+2.29)*I57,-O57-Q57*15)</f>
        <v/>
      </c>
      <c r="T57" s="119">
        <f>IF(K57&gt;0,S57/K57,"-")</f>
        <v/>
      </c>
      <c r="U57" s="91" t="inlineStr">
        <is>
          <t>2023</t>
        </is>
      </c>
      <c r="V57" s="91" t="inlineStr">
        <is>
          <t>3</t>
        </is>
      </c>
      <c r="W57" s="91" t="inlineStr">
        <is>
          <t>10</t>
        </is>
      </c>
    </row>
    <row r="58">
      <c r="A58" t="inlineStr">
        <is>
          <t>B08LBXJRS1</t>
        </is>
      </c>
      <c r="B58" s="19">
        <f>VLOOKUP($A58,全部手机型号和壳种类!$B$2:$D$1007,全部手机型号和壳种类!C$1,0)</f>
        <v/>
      </c>
      <c r="C58" s="19">
        <f>VLOOKUP($A58,全部手机型号和壳种类!$B$2:$D$1007,全部手机型号和壳种类!D$1,0)</f>
        <v/>
      </c>
      <c r="D58" s="44">
        <f>SUMIF(业务报告!$B$4:$P$10000,$A58,业务报告!D$4:D$10000)</f>
        <v/>
      </c>
      <c r="E58" s="45">
        <f>SUMIF(业务报告!$B$4:$P$10000,$A58,业务报告!E$4:E$10000)</f>
        <v/>
      </c>
      <c r="F58" s="44">
        <f>SUMIF(业务报告!$B$4:$P$10000,$A58,业务报告!F$4:F$10000)</f>
        <v/>
      </c>
      <c r="G58" s="45">
        <f>SUMIF(业务报告!$B$4:$P$10000,$A58,业务报告!G$4:G$10000)</f>
        <v/>
      </c>
      <c r="H58" s="46">
        <f>SUMIF(业务报告!$B$4:$P$10000,$A58,业务报告!H$4:H$10000)</f>
        <v/>
      </c>
      <c r="I58" s="115">
        <f>SUMIF(业务报告!$B$4:$P$10000,$A58,业务报告!I$4:I$10000)</f>
        <v/>
      </c>
      <c r="J58" s="45">
        <f>SUMIF(业务报告!$B$4:$P$10000,$A58,业务报告!K$4:K$10000)</f>
        <v/>
      </c>
      <c r="K58" s="116">
        <f>SUMIF(业务报告!$B$4:$P$10000,$A58,业务报告!M$4:M$10000)</f>
        <v/>
      </c>
      <c r="L58" s="117">
        <f>SUMIF(广告报告!$H$4:$H$990,$A58,广告报告!$T$4:$T$990)</f>
        <v/>
      </c>
      <c r="M58" s="117">
        <f>SUMIF(广告报告!$H$4:$H$990,$A58,广告报告!$U$4:$U$990)</f>
        <v/>
      </c>
      <c r="N58" s="115">
        <f>I58-L58</f>
        <v/>
      </c>
      <c r="O58" s="118">
        <f>SUMIF(广告报告!$H$4:$H$990,$A58,广告报告!$M$4:$M$990)</f>
        <v/>
      </c>
      <c r="P58" s="57">
        <f>IF(K58&gt;0,O58/K58,"-")</f>
        <v/>
      </c>
      <c r="Q58" s="115">
        <f>SUMIF('退货报告(自发货)'!$D$2:$AA$1000,A58,'退货报告(自发货)'!$AA$2:$AA$1000)+SUMIF('退货报告(FBA)'!$F$2:$G$1001,VLOOKUP($A58,业务报告!$B$3:$C$1000,2,0),'退货报告(FBA)'!$G$2:$G$1001)</f>
        <v/>
      </c>
      <c r="R58" s="57">
        <f>IF(I58&gt;0,Q58/I58,"-")</f>
        <v/>
      </c>
      <c r="S58" s="118">
        <f>IF(K58&gt;0,K58*(1-R58)*0.69-O58-(1.8+2.29)*I58,-O58-Q58*15)</f>
        <v/>
      </c>
      <c r="T58" s="119">
        <f>IF(K58&gt;0,S58/K58,"-")</f>
        <v/>
      </c>
      <c r="U58" s="91" t="inlineStr">
        <is>
          <t>2023</t>
        </is>
      </c>
      <c r="V58" s="91" t="inlineStr">
        <is>
          <t>3</t>
        </is>
      </c>
      <c r="W58" s="91" t="inlineStr">
        <is>
          <t>10</t>
        </is>
      </c>
    </row>
    <row r="59">
      <c r="A59" t="inlineStr">
        <is>
          <t>B08LBXSP79</t>
        </is>
      </c>
      <c r="B59" s="19">
        <f>VLOOKUP($A59,全部手机型号和壳种类!$B$2:$D$1007,全部手机型号和壳种类!C$1,0)</f>
        <v/>
      </c>
      <c r="C59" s="19">
        <f>VLOOKUP($A59,全部手机型号和壳种类!$B$2:$D$1007,全部手机型号和壳种类!D$1,0)</f>
        <v/>
      </c>
      <c r="D59" s="44">
        <f>SUMIF(业务报告!$B$4:$P$10000,$A59,业务报告!D$4:D$10000)</f>
        <v/>
      </c>
      <c r="E59" s="45">
        <f>SUMIF(业务报告!$B$4:$P$10000,$A59,业务报告!E$4:E$10000)</f>
        <v/>
      </c>
      <c r="F59" s="44">
        <f>SUMIF(业务报告!$B$4:$P$10000,$A59,业务报告!F$4:F$10000)</f>
        <v/>
      </c>
      <c r="G59" s="45">
        <f>SUMIF(业务报告!$B$4:$P$10000,$A59,业务报告!G$4:G$10000)</f>
        <v/>
      </c>
      <c r="H59" s="46">
        <f>SUMIF(业务报告!$B$4:$P$10000,$A59,业务报告!H$4:H$10000)</f>
        <v/>
      </c>
      <c r="I59" s="115">
        <f>SUMIF(业务报告!$B$4:$P$10000,$A59,业务报告!I$4:I$10000)</f>
        <v/>
      </c>
      <c r="J59" s="45">
        <f>SUMIF(业务报告!$B$4:$P$10000,$A59,业务报告!K$4:K$10000)</f>
        <v/>
      </c>
      <c r="K59" s="116">
        <f>SUMIF(业务报告!$B$4:$P$10000,$A59,业务报告!M$4:M$10000)</f>
        <v/>
      </c>
      <c r="L59" s="117">
        <f>SUMIF(广告报告!$H$4:$H$990,$A59,广告报告!$T$4:$T$990)</f>
        <v/>
      </c>
      <c r="M59" s="117">
        <f>SUMIF(广告报告!$H$4:$H$990,$A59,广告报告!$U$4:$U$990)</f>
        <v/>
      </c>
      <c r="N59" s="115">
        <f>I59-L59</f>
        <v/>
      </c>
      <c r="O59" s="118">
        <f>SUMIF(广告报告!$H$4:$H$990,$A59,广告报告!$M$4:$M$990)</f>
        <v/>
      </c>
      <c r="P59" s="57">
        <f>IF(K59&gt;0,O59/K59,"-")</f>
        <v/>
      </c>
      <c r="Q59" s="115">
        <f>SUMIF('退货报告(自发货)'!$D$2:$AA$1000,A59,'退货报告(自发货)'!$AA$2:$AA$1000)+SUMIF('退货报告(FBA)'!$F$2:$G$1001,VLOOKUP($A59,业务报告!$B$3:$C$1000,2,0),'退货报告(FBA)'!$G$2:$G$1001)</f>
        <v/>
      </c>
      <c r="R59" s="57">
        <f>IF(I59&gt;0,Q59/I59,"-")</f>
        <v/>
      </c>
      <c r="S59" s="118">
        <f>IF(K59&gt;0,K59*(1-R59)*0.69-O59-(1.8+2.29)*I59,-O59-Q59*15)</f>
        <v/>
      </c>
      <c r="T59" s="119">
        <f>IF(K59&gt;0,S59/K59,"-")</f>
        <v/>
      </c>
      <c r="U59" s="91" t="inlineStr">
        <is>
          <t>2023</t>
        </is>
      </c>
      <c r="V59" s="91" t="inlineStr">
        <is>
          <t>3</t>
        </is>
      </c>
      <c r="W59" s="91" t="inlineStr">
        <is>
          <t>10</t>
        </is>
      </c>
    </row>
    <row r="60">
      <c r="A60" t="inlineStr">
        <is>
          <t>B08MWQJG24</t>
        </is>
      </c>
      <c r="B60" s="19">
        <f>VLOOKUP($A60,全部手机型号和壳种类!$B$2:$D$1007,全部手机型号和壳种类!C$1,0)</f>
        <v/>
      </c>
      <c r="C60" s="19">
        <f>VLOOKUP($A60,全部手机型号和壳种类!$B$2:$D$1007,全部手机型号和壳种类!D$1,0)</f>
        <v/>
      </c>
      <c r="D60" s="44">
        <f>SUMIF(业务报告!$B$4:$P$10000,$A60,业务报告!D$4:D$10000)</f>
        <v/>
      </c>
      <c r="E60" s="45">
        <f>SUMIF(业务报告!$B$4:$P$10000,$A60,业务报告!E$4:E$10000)</f>
        <v/>
      </c>
      <c r="F60" s="44">
        <f>SUMIF(业务报告!$B$4:$P$10000,$A60,业务报告!F$4:F$10000)</f>
        <v/>
      </c>
      <c r="G60" s="45">
        <f>SUMIF(业务报告!$B$4:$P$10000,$A60,业务报告!G$4:G$10000)</f>
        <v/>
      </c>
      <c r="H60" s="46">
        <f>SUMIF(业务报告!$B$4:$P$10000,$A60,业务报告!H$4:H$10000)</f>
        <v/>
      </c>
      <c r="I60" s="115">
        <f>SUMIF(业务报告!$B$4:$P$10000,$A60,业务报告!I$4:I$10000)</f>
        <v/>
      </c>
      <c r="J60" s="45">
        <f>SUMIF(业务报告!$B$4:$P$10000,$A60,业务报告!K$4:K$10000)</f>
        <v/>
      </c>
      <c r="K60" s="116">
        <f>SUMIF(业务报告!$B$4:$P$10000,$A60,业务报告!M$4:M$10000)</f>
        <v/>
      </c>
      <c r="L60" s="117">
        <f>SUMIF(广告报告!$H$4:$H$990,$A60,广告报告!$T$4:$T$990)</f>
        <v/>
      </c>
      <c r="M60" s="117">
        <f>SUMIF(广告报告!$H$4:$H$990,$A60,广告报告!$U$4:$U$990)</f>
        <v/>
      </c>
      <c r="N60" s="115">
        <f>I60-L60</f>
        <v/>
      </c>
      <c r="O60" s="118">
        <f>SUMIF(广告报告!$H$4:$H$990,$A60,广告报告!$M$4:$M$990)</f>
        <v/>
      </c>
      <c r="P60" s="57">
        <f>IF(K60&gt;0,O60/K60,"-")</f>
        <v/>
      </c>
      <c r="Q60" s="115">
        <f>SUMIF('退货报告(自发货)'!$D$2:$AA$1000,A60,'退货报告(自发货)'!$AA$2:$AA$1000)+SUMIF('退货报告(FBA)'!$F$2:$G$1001,VLOOKUP($A60,业务报告!$B$3:$C$1000,2,0),'退货报告(FBA)'!$G$2:$G$1001)</f>
        <v/>
      </c>
      <c r="R60" s="57">
        <f>IF(I60&gt;0,Q60/I60,"-")</f>
        <v/>
      </c>
      <c r="S60" s="118">
        <f>IF(K60&gt;0,K60*(1-R60)*0.69-O60-(1.8+2.29)*I60,-O60-Q60*15)</f>
        <v/>
      </c>
      <c r="T60" s="119">
        <f>IF(K60&gt;0,S60/K60,"-")</f>
        <v/>
      </c>
      <c r="U60" s="91" t="inlineStr">
        <is>
          <t>2023</t>
        </is>
      </c>
      <c r="V60" s="91" t="inlineStr">
        <is>
          <t>3</t>
        </is>
      </c>
      <c r="W60" s="91" t="inlineStr">
        <is>
          <t>10</t>
        </is>
      </c>
    </row>
    <row r="61">
      <c r="A61" t="inlineStr">
        <is>
          <t>B08MWQN49G</t>
        </is>
      </c>
      <c r="B61" s="19">
        <f>VLOOKUP($A61,全部手机型号和壳种类!$B$2:$D$1007,全部手机型号和壳种类!C$1,0)</f>
        <v/>
      </c>
      <c r="C61" s="19">
        <f>VLOOKUP($A61,全部手机型号和壳种类!$B$2:$D$1007,全部手机型号和壳种类!D$1,0)</f>
        <v/>
      </c>
      <c r="D61" s="44">
        <f>SUMIF(业务报告!$B$4:$P$10000,$A61,业务报告!D$4:D$10000)</f>
        <v/>
      </c>
      <c r="E61" s="45">
        <f>SUMIF(业务报告!$B$4:$P$10000,$A61,业务报告!E$4:E$10000)</f>
        <v/>
      </c>
      <c r="F61" s="44">
        <f>SUMIF(业务报告!$B$4:$P$10000,$A61,业务报告!F$4:F$10000)</f>
        <v/>
      </c>
      <c r="G61" s="45">
        <f>SUMIF(业务报告!$B$4:$P$10000,$A61,业务报告!G$4:G$10000)</f>
        <v/>
      </c>
      <c r="H61" s="46">
        <f>SUMIF(业务报告!$B$4:$P$10000,$A61,业务报告!H$4:H$10000)</f>
        <v/>
      </c>
      <c r="I61" s="115">
        <f>SUMIF(业务报告!$B$4:$P$10000,$A61,业务报告!I$4:I$10000)</f>
        <v/>
      </c>
      <c r="J61" s="45">
        <f>SUMIF(业务报告!$B$4:$P$10000,$A61,业务报告!K$4:K$10000)</f>
        <v/>
      </c>
      <c r="K61" s="116">
        <f>SUMIF(业务报告!$B$4:$P$10000,$A61,业务报告!M$4:M$10000)</f>
        <v/>
      </c>
      <c r="L61" s="117">
        <f>SUMIF(广告报告!$H$4:$H$990,$A61,广告报告!$T$4:$T$990)</f>
        <v/>
      </c>
      <c r="M61" s="117">
        <f>SUMIF(广告报告!$H$4:$H$990,$A61,广告报告!$U$4:$U$990)</f>
        <v/>
      </c>
      <c r="N61" s="115">
        <f>I61-L61</f>
        <v/>
      </c>
      <c r="O61" s="118">
        <f>SUMIF(广告报告!$H$4:$H$990,$A61,广告报告!$M$4:$M$990)</f>
        <v/>
      </c>
      <c r="P61" s="57">
        <f>IF(K61&gt;0,O61/K61,"-")</f>
        <v/>
      </c>
      <c r="Q61" s="115">
        <f>SUMIF('退货报告(自发货)'!$D$2:$AA$1000,A61,'退货报告(自发货)'!$AA$2:$AA$1000)+SUMIF('退货报告(FBA)'!$F$2:$G$1001,VLOOKUP($A61,业务报告!$B$3:$C$1000,2,0),'退货报告(FBA)'!$G$2:$G$1001)</f>
        <v/>
      </c>
      <c r="R61" s="57">
        <f>IF(I61&gt;0,Q61/I61,"-")</f>
        <v/>
      </c>
      <c r="S61" s="118">
        <f>IF(K61&gt;0,K61*(1-R61)*0.69-O61-(1.8+2.29)*I61,-O61-Q61*15)</f>
        <v/>
      </c>
      <c r="T61" s="119">
        <f>IF(K61&gt;0,S61/K61,"-")</f>
        <v/>
      </c>
      <c r="U61" s="91" t="inlineStr">
        <is>
          <t>2023</t>
        </is>
      </c>
      <c r="V61" s="91" t="inlineStr">
        <is>
          <t>3</t>
        </is>
      </c>
      <c r="W61" s="91" t="inlineStr">
        <is>
          <t>10</t>
        </is>
      </c>
    </row>
    <row r="62">
      <c r="A62" t="inlineStr">
        <is>
          <t>B08MWQQXHL</t>
        </is>
      </c>
      <c r="B62" s="19">
        <f>VLOOKUP($A62,全部手机型号和壳种类!$B$2:$D$1007,全部手机型号和壳种类!C$1,0)</f>
        <v/>
      </c>
      <c r="C62" s="19">
        <f>VLOOKUP($A62,全部手机型号和壳种类!$B$2:$D$1007,全部手机型号和壳种类!D$1,0)</f>
        <v/>
      </c>
      <c r="D62" s="44">
        <f>SUMIF(业务报告!$B$4:$P$10000,$A62,业务报告!D$4:D$10000)</f>
        <v/>
      </c>
      <c r="E62" s="45">
        <f>SUMIF(业务报告!$B$4:$P$10000,$A62,业务报告!E$4:E$10000)</f>
        <v/>
      </c>
      <c r="F62" s="44">
        <f>SUMIF(业务报告!$B$4:$P$10000,$A62,业务报告!F$4:F$10000)</f>
        <v/>
      </c>
      <c r="G62" s="45">
        <f>SUMIF(业务报告!$B$4:$P$10000,$A62,业务报告!G$4:G$10000)</f>
        <v/>
      </c>
      <c r="H62" s="46">
        <f>SUMIF(业务报告!$B$4:$P$10000,$A62,业务报告!H$4:H$10000)</f>
        <v/>
      </c>
      <c r="I62" s="115">
        <f>SUMIF(业务报告!$B$4:$P$10000,$A62,业务报告!I$4:I$10000)</f>
        <v/>
      </c>
      <c r="J62" s="45">
        <f>SUMIF(业务报告!$B$4:$P$10000,$A62,业务报告!K$4:K$10000)</f>
        <v/>
      </c>
      <c r="K62" s="116">
        <f>SUMIF(业务报告!$B$4:$P$10000,$A62,业务报告!M$4:M$10000)</f>
        <v/>
      </c>
      <c r="L62" s="117">
        <f>SUMIF(广告报告!$H$4:$H$990,$A62,广告报告!$T$4:$T$990)</f>
        <v/>
      </c>
      <c r="M62" s="117">
        <f>SUMIF(广告报告!$H$4:$H$990,$A62,广告报告!$U$4:$U$990)</f>
        <v/>
      </c>
      <c r="N62" s="115">
        <f>I62-L62</f>
        <v/>
      </c>
      <c r="O62" s="118">
        <f>SUMIF(广告报告!$H$4:$H$990,$A62,广告报告!$M$4:$M$990)</f>
        <v/>
      </c>
      <c r="P62" s="57">
        <f>IF(K62&gt;0,O62/K62,"-")</f>
        <v/>
      </c>
      <c r="Q62" s="115">
        <f>SUMIF('退货报告(自发货)'!$D$2:$AA$1000,A62,'退货报告(自发货)'!$AA$2:$AA$1000)+SUMIF('退货报告(FBA)'!$F$2:$G$1001,VLOOKUP($A62,业务报告!$B$3:$C$1000,2,0),'退货报告(FBA)'!$G$2:$G$1001)</f>
        <v/>
      </c>
      <c r="R62" s="57">
        <f>IF(I62&gt;0,Q62/I62,"-")</f>
        <v/>
      </c>
      <c r="S62" s="118">
        <f>IF(K62&gt;0,K62*(1-R62)*0.69-O62-(1.8+2.29)*I62,-O62-Q62*15)</f>
        <v/>
      </c>
      <c r="T62" s="119">
        <f>IF(K62&gt;0,S62/K62,"-")</f>
        <v/>
      </c>
      <c r="U62" s="91" t="inlineStr">
        <is>
          <t>2023</t>
        </is>
      </c>
      <c r="V62" s="91" t="inlineStr">
        <is>
          <t>3</t>
        </is>
      </c>
      <c r="W62" s="91" t="inlineStr">
        <is>
          <t>10</t>
        </is>
      </c>
    </row>
    <row r="63">
      <c r="A63" t="inlineStr">
        <is>
          <t>B08MWS12JK</t>
        </is>
      </c>
      <c r="B63" s="19">
        <f>VLOOKUP($A63,全部手机型号和壳种类!$B$2:$D$1007,全部手机型号和壳种类!C$1,0)</f>
        <v/>
      </c>
      <c r="C63" s="19">
        <f>VLOOKUP($A63,全部手机型号和壳种类!$B$2:$D$1007,全部手机型号和壳种类!D$1,0)</f>
        <v/>
      </c>
      <c r="D63" s="44">
        <f>SUMIF(业务报告!$B$4:$P$10000,$A63,业务报告!D$4:D$10000)</f>
        <v/>
      </c>
      <c r="E63" s="45">
        <f>SUMIF(业务报告!$B$4:$P$10000,$A63,业务报告!E$4:E$10000)</f>
        <v/>
      </c>
      <c r="F63" s="44">
        <f>SUMIF(业务报告!$B$4:$P$10000,$A63,业务报告!F$4:F$10000)</f>
        <v/>
      </c>
      <c r="G63" s="45">
        <f>SUMIF(业务报告!$B$4:$P$10000,$A63,业务报告!G$4:G$10000)</f>
        <v/>
      </c>
      <c r="H63" s="46">
        <f>SUMIF(业务报告!$B$4:$P$10000,$A63,业务报告!H$4:H$10000)</f>
        <v/>
      </c>
      <c r="I63" s="115">
        <f>SUMIF(业务报告!$B$4:$P$10000,$A63,业务报告!I$4:I$10000)</f>
        <v/>
      </c>
      <c r="J63" s="45">
        <f>SUMIF(业务报告!$B$4:$P$10000,$A63,业务报告!K$4:K$10000)</f>
        <v/>
      </c>
      <c r="K63" s="116">
        <f>SUMIF(业务报告!$B$4:$P$10000,$A63,业务报告!M$4:M$10000)</f>
        <v/>
      </c>
      <c r="L63" s="117">
        <f>SUMIF(广告报告!$H$4:$H$990,$A63,广告报告!$T$4:$T$990)</f>
        <v/>
      </c>
      <c r="M63" s="117">
        <f>SUMIF(广告报告!$H$4:$H$990,$A63,广告报告!$U$4:$U$990)</f>
        <v/>
      </c>
      <c r="N63" s="115">
        <f>I63-L63</f>
        <v/>
      </c>
      <c r="O63" s="118">
        <f>SUMIF(广告报告!$H$4:$H$990,$A63,广告报告!$M$4:$M$990)</f>
        <v/>
      </c>
      <c r="P63" s="57">
        <f>IF(K63&gt;0,O63/K63,"-")</f>
        <v/>
      </c>
      <c r="Q63" s="115">
        <f>SUMIF('退货报告(自发货)'!$D$2:$AA$1000,A63,'退货报告(自发货)'!$AA$2:$AA$1000)+SUMIF('退货报告(FBA)'!$F$2:$G$1001,VLOOKUP($A63,业务报告!$B$3:$C$1000,2,0),'退货报告(FBA)'!$G$2:$G$1001)</f>
        <v/>
      </c>
      <c r="R63" s="57">
        <f>IF(I63&gt;0,Q63/I63,"-")</f>
        <v/>
      </c>
      <c r="S63" s="118">
        <f>IF(K63&gt;0,K63*(1-R63)*0.69-O63-(1.8+2.29)*I63,-O63-Q63*15)</f>
        <v/>
      </c>
      <c r="T63" s="119">
        <f>IF(K63&gt;0,S63/K63,"-")</f>
        <v/>
      </c>
      <c r="U63" s="91" t="inlineStr">
        <is>
          <t>2023</t>
        </is>
      </c>
      <c r="V63" s="91" t="inlineStr">
        <is>
          <t>3</t>
        </is>
      </c>
      <c r="W63" s="91" t="inlineStr">
        <is>
          <t>10</t>
        </is>
      </c>
    </row>
    <row r="64">
      <c r="A64" t="inlineStr">
        <is>
          <t>B08MWTGHKR</t>
        </is>
      </c>
      <c r="B64" s="19">
        <f>VLOOKUP($A64,全部手机型号和壳种类!$B$2:$D$1007,全部手机型号和壳种类!C$1,0)</f>
        <v/>
      </c>
      <c r="C64" s="19">
        <f>VLOOKUP($A64,全部手机型号和壳种类!$B$2:$D$1007,全部手机型号和壳种类!D$1,0)</f>
        <v/>
      </c>
      <c r="D64" s="44">
        <f>SUMIF(业务报告!$B$4:$P$10000,$A64,业务报告!D$4:D$10000)</f>
        <v/>
      </c>
      <c r="E64" s="45">
        <f>SUMIF(业务报告!$B$4:$P$10000,$A64,业务报告!E$4:E$10000)</f>
        <v/>
      </c>
      <c r="F64" s="44">
        <f>SUMIF(业务报告!$B$4:$P$10000,$A64,业务报告!F$4:F$10000)</f>
        <v/>
      </c>
      <c r="G64" s="45">
        <f>SUMIF(业务报告!$B$4:$P$10000,$A64,业务报告!G$4:G$10000)</f>
        <v/>
      </c>
      <c r="H64" s="46">
        <f>SUMIF(业务报告!$B$4:$P$10000,$A64,业务报告!H$4:H$10000)</f>
        <v/>
      </c>
      <c r="I64" s="115">
        <f>SUMIF(业务报告!$B$4:$P$10000,$A64,业务报告!I$4:I$10000)</f>
        <v/>
      </c>
      <c r="J64" s="45">
        <f>SUMIF(业务报告!$B$4:$P$10000,$A64,业务报告!K$4:K$10000)</f>
        <v/>
      </c>
      <c r="K64" s="116">
        <f>SUMIF(业务报告!$B$4:$P$10000,$A64,业务报告!M$4:M$10000)</f>
        <v/>
      </c>
      <c r="L64" s="117">
        <f>SUMIF(广告报告!$H$4:$H$990,$A64,广告报告!$T$4:$T$990)</f>
        <v/>
      </c>
      <c r="M64" s="117">
        <f>SUMIF(广告报告!$H$4:$H$990,$A64,广告报告!$U$4:$U$990)</f>
        <v/>
      </c>
      <c r="N64" s="115">
        <f>I64-L64</f>
        <v/>
      </c>
      <c r="O64" s="118">
        <f>SUMIF(广告报告!$H$4:$H$990,$A64,广告报告!$M$4:$M$990)</f>
        <v/>
      </c>
      <c r="P64" s="57">
        <f>IF(K64&gt;0,O64/K64,"-")</f>
        <v/>
      </c>
      <c r="Q64" s="115">
        <f>SUMIF('退货报告(自发货)'!$D$2:$AA$1000,A64,'退货报告(自发货)'!$AA$2:$AA$1000)+SUMIF('退货报告(FBA)'!$F$2:$G$1001,VLOOKUP($A64,业务报告!$B$3:$C$1000,2,0),'退货报告(FBA)'!$G$2:$G$1001)</f>
        <v/>
      </c>
      <c r="R64" s="57">
        <f>IF(I64&gt;0,Q64/I64,"-")</f>
        <v/>
      </c>
      <c r="S64" s="118">
        <f>IF(K64&gt;0,K64*(1-R64)*0.69-O64-(1.8+2.29)*I64,-O64-Q64*15)</f>
        <v/>
      </c>
      <c r="T64" s="119">
        <f>IF(K64&gt;0,S64/K64,"-")</f>
        <v/>
      </c>
      <c r="U64" s="91" t="inlineStr">
        <is>
          <t>2023</t>
        </is>
      </c>
      <c r="V64" s="91" t="inlineStr">
        <is>
          <t>3</t>
        </is>
      </c>
      <c r="W64" s="91" t="inlineStr">
        <is>
          <t>10</t>
        </is>
      </c>
    </row>
    <row r="65">
      <c r="A65" t="inlineStr">
        <is>
          <t>B08MWTJYYW</t>
        </is>
      </c>
      <c r="B65" s="19">
        <f>VLOOKUP($A65,全部手机型号和壳种类!$B$2:$D$1007,全部手机型号和壳种类!C$1,0)</f>
        <v/>
      </c>
      <c r="C65" s="19">
        <f>VLOOKUP($A65,全部手机型号和壳种类!$B$2:$D$1007,全部手机型号和壳种类!D$1,0)</f>
        <v/>
      </c>
      <c r="D65" s="44">
        <f>SUMIF(业务报告!$B$4:$P$10000,$A65,业务报告!D$4:D$10000)</f>
        <v/>
      </c>
      <c r="E65" s="45">
        <f>SUMIF(业务报告!$B$4:$P$10000,$A65,业务报告!E$4:E$10000)</f>
        <v/>
      </c>
      <c r="F65" s="44">
        <f>SUMIF(业务报告!$B$4:$P$10000,$A65,业务报告!F$4:F$10000)</f>
        <v/>
      </c>
      <c r="G65" s="45">
        <f>SUMIF(业务报告!$B$4:$P$10000,$A65,业务报告!G$4:G$10000)</f>
        <v/>
      </c>
      <c r="H65" s="46">
        <f>SUMIF(业务报告!$B$4:$P$10000,$A65,业务报告!H$4:H$10000)</f>
        <v/>
      </c>
      <c r="I65" s="115">
        <f>SUMIF(业务报告!$B$4:$P$10000,$A65,业务报告!I$4:I$10000)</f>
        <v/>
      </c>
      <c r="J65" s="45">
        <f>SUMIF(业务报告!$B$4:$P$10000,$A65,业务报告!K$4:K$10000)</f>
        <v/>
      </c>
      <c r="K65" s="116">
        <f>SUMIF(业务报告!$B$4:$P$10000,$A65,业务报告!M$4:M$10000)</f>
        <v/>
      </c>
      <c r="L65" s="117">
        <f>SUMIF(广告报告!$H$4:$H$990,$A65,广告报告!$T$4:$T$990)</f>
        <v/>
      </c>
      <c r="M65" s="117">
        <f>SUMIF(广告报告!$H$4:$H$990,$A65,广告报告!$U$4:$U$990)</f>
        <v/>
      </c>
      <c r="N65" s="115">
        <f>I65-L65</f>
        <v/>
      </c>
      <c r="O65" s="118">
        <f>SUMIF(广告报告!$H$4:$H$990,$A65,广告报告!$M$4:$M$990)</f>
        <v/>
      </c>
      <c r="P65" s="57">
        <f>IF(K65&gt;0,O65/K65,"-")</f>
        <v/>
      </c>
      <c r="Q65" s="115">
        <f>SUMIF('退货报告(自发货)'!$D$2:$AA$1000,A65,'退货报告(自发货)'!$AA$2:$AA$1000)+SUMIF('退货报告(FBA)'!$F$2:$G$1001,VLOOKUP($A65,业务报告!$B$3:$C$1000,2,0),'退货报告(FBA)'!$G$2:$G$1001)</f>
        <v/>
      </c>
      <c r="R65" s="57">
        <f>IF(I65&gt;0,Q65/I65,"-")</f>
        <v/>
      </c>
      <c r="S65" s="118">
        <f>IF(K65&gt;0,K65*(1-R65)*0.69-O65-(1.8+2.29)*I65,-O65-Q65*15)</f>
        <v/>
      </c>
      <c r="T65" s="119">
        <f>IF(K65&gt;0,S65/K65,"-")</f>
        <v/>
      </c>
      <c r="U65" s="91" t="inlineStr">
        <is>
          <t>2023</t>
        </is>
      </c>
      <c r="V65" s="91" t="inlineStr">
        <is>
          <t>3</t>
        </is>
      </c>
      <c r="W65" s="91" t="inlineStr">
        <is>
          <t>10</t>
        </is>
      </c>
    </row>
    <row r="66">
      <c r="A66" t="inlineStr">
        <is>
          <t>B08PCD3DR7</t>
        </is>
      </c>
      <c r="B66" s="19">
        <f>VLOOKUP($A66,全部手机型号和壳种类!$B$2:$D$1007,全部手机型号和壳种类!C$1,0)</f>
        <v/>
      </c>
      <c r="C66" s="19">
        <f>VLOOKUP($A66,全部手机型号和壳种类!$B$2:$D$1007,全部手机型号和壳种类!D$1,0)</f>
        <v/>
      </c>
      <c r="D66" s="44">
        <f>SUMIF(业务报告!$B$4:$P$10000,$A66,业务报告!D$4:D$10000)</f>
        <v/>
      </c>
      <c r="E66" s="45">
        <f>SUMIF(业务报告!$B$4:$P$10000,$A66,业务报告!E$4:E$10000)</f>
        <v/>
      </c>
      <c r="F66" s="44">
        <f>SUMIF(业务报告!$B$4:$P$10000,$A66,业务报告!F$4:F$10000)</f>
        <v/>
      </c>
      <c r="G66" s="45">
        <f>SUMIF(业务报告!$B$4:$P$10000,$A66,业务报告!G$4:G$10000)</f>
        <v/>
      </c>
      <c r="H66" s="46">
        <f>SUMIF(业务报告!$B$4:$P$10000,$A66,业务报告!H$4:H$10000)</f>
        <v/>
      </c>
      <c r="I66" s="115">
        <f>SUMIF(业务报告!$B$4:$P$10000,$A66,业务报告!I$4:I$10000)</f>
        <v/>
      </c>
      <c r="J66" s="45">
        <f>SUMIF(业务报告!$B$4:$P$10000,$A66,业务报告!K$4:K$10000)</f>
        <v/>
      </c>
      <c r="K66" s="116">
        <f>SUMIF(业务报告!$B$4:$P$10000,$A66,业务报告!M$4:M$10000)</f>
        <v/>
      </c>
      <c r="L66" s="117">
        <f>SUMIF(广告报告!$H$4:$H$990,$A66,广告报告!$T$4:$T$990)</f>
        <v/>
      </c>
      <c r="M66" s="117">
        <f>SUMIF(广告报告!$H$4:$H$990,$A66,广告报告!$U$4:$U$990)</f>
        <v/>
      </c>
      <c r="N66" s="115">
        <f>I66-L66</f>
        <v/>
      </c>
      <c r="O66" s="118">
        <f>SUMIF(广告报告!$H$4:$H$990,$A66,广告报告!$M$4:$M$990)</f>
        <v/>
      </c>
      <c r="P66" s="57">
        <f>IF(K66&gt;0,O66/K66,"-")</f>
        <v/>
      </c>
      <c r="Q66" s="115">
        <f>SUMIF('退货报告(自发货)'!$D$2:$AA$1000,A66,'退货报告(自发货)'!$AA$2:$AA$1000)+SUMIF('退货报告(FBA)'!$F$2:$G$1001,VLOOKUP($A66,业务报告!$B$3:$C$1000,2,0),'退货报告(FBA)'!$G$2:$G$1001)</f>
        <v/>
      </c>
      <c r="R66" s="57">
        <f>IF(I66&gt;0,Q66/I66,"-")</f>
        <v/>
      </c>
      <c r="S66" s="118">
        <f>IF(K66&gt;0,K66*(1-R66)*0.69-O66-(1.8+2.29)*I66,-O66-Q66*15)</f>
        <v/>
      </c>
      <c r="T66" s="119">
        <f>IF(K66&gt;0,S66/K66,"-")</f>
        <v/>
      </c>
      <c r="U66" s="91" t="inlineStr">
        <is>
          <t>2023</t>
        </is>
      </c>
      <c r="V66" s="91" t="inlineStr">
        <is>
          <t>3</t>
        </is>
      </c>
      <c r="W66" s="91" t="inlineStr">
        <is>
          <t>10</t>
        </is>
      </c>
    </row>
    <row r="67">
      <c r="A67" t="inlineStr">
        <is>
          <t>B08PH91L4F</t>
        </is>
      </c>
      <c r="B67" s="19">
        <f>VLOOKUP($A67,全部手机型号和壳种类!$B$2:$D$1007,全部手机型号和壳种类!C$1,0)</f>
        <v/>
      </c>
      <c r="C67" s="19">
        <f>VLOOKUP($A67,全部手机型号和壳种类!$B$2:$D$1007,全部手机型号和壳种类!D$1,0)</f>
        <v/>
      </c>
      <c r="D67" s="44">
        <f>SUMIF(业务报告!$B$4:$P$10000,$A67,业务报告!D$4:D$10000)</f>
        <v/>
      </c>
      <c r="E67" s="45">
        <f>SUMIF(业务报告!$B$4:$P$10000,$A67,业务报告!E$4:E$10000)</f>
        <v/>
      </c>
      <c r="F67" s="44">
        <f>SUMIF(业务报告!$B$4:$P$10000,$A67,业务报告!F$4:F$10000)</f>
        <v/>
      </c>
      <c r="G67" s="45">
        <f>SUMIF(业务报告!$B$4:$P$10000,$A67,业务报告!G$4:G$10000)</f>
        <v/>
      </c>
      <c r="H67" s="46">
        <f>SUMIF(业务报告!$B$4:$P$10000,$A67,业务报告!H$4:H$10000)</f>
        <v/>
      </c>
      <c r="I67" s="115">
        <f>SUMIF(业务报告!$B$4:$P$10000,$A67,业务报告!I$4:I$10000)</f>
        <v/>
      </c>
      <c r="J67" s="45">
        <f>SUMIF(业务报告!$B$4:$P$10000,$A67,业务报告!K$4:K$10000)</f>
        <v/>
      </c>
      <c r="K67" s="116">
        <f>SUMIF(业务报告!$B$4:$P$10000,$A67,业务报告!M$4:M$10000)</f>
        <v/>
      </c>
      <c r="L67" s="117">
        <f>SUMIF(广告报告!$H$4:$H$990,$A67,广告报告!$T$4:$T$990)</f>
        <v/>
      </c>
      <c r="M67" s="117">
        <f>SUMIF(广告报告!$H$4:$H$990,$A67,广告报告!$U$4:$U$990)</f>
        <v/>
      </c>
      <c r="N67" s="115">
        <f>I67-L67</f>
        <v/>
      </c>
      <c r="O67" s="118">
        <f>SUMIF(广告报告!$H$4:$H$990,$A67,广告报告!$M$4:$M$990)</f>
        <v/>
      </c>
      <c r="P67" s="57">
        <f>IF(K67&gt;0,O67/K67,"-")</f>
        <v/>
      </c>
      <c r="Q67" s="115">
        <f>SUMIF('退货报告(自发货)'!$D$2:$AA$1000,A67,'退货报告(自发货)'!$AA$2:$AA$1000)+SUMIF('退货报告(FBA)'!$F$2:$G$1001,VLOOKUP($A67,业务报告!$B$3:$C$1000,2,0),'退货报告(FBA)'!$G$2:$G$1001)</f>
        <v/>
      </c>
      <c r="R67" s="57">
        <f>IF(I67&gt;0,Q67/I67,"-")</f>
        <v/>
      </c>
      <c r="S67" s="118">
        <f>IF(K67&gt;0,K67*(1-R67)*0.69-O67-(1.8+2.29)*I67,-O67-Q67*15)</f>
        <v/>
      </c>
      <c r="T67" s="119">
        <f>IF(K67&gt;0,S67/K67,"-")</f>
        <v/>
      </c>
      <c r="U67" s="91" t="inlineStr">
        <is>
          <t>2023</t>
        </is>
      </c>
      <c r="V67" s="91" t="inlineStr">
        <is>
          <t>3</t>
        </is>
      </c>
      <c r="W67" s="91" t="inlineStr">
        <is>
          <t>10</t>
        </is>
      </c>
    </row>
    <row r="68">
      <c r="A68" t="inlineStr">
        <is>
          <t>B08PHD1F3F</t>
        </is>
      </c>
      <c r="B68" s="19">
        <f>VLOOKUP($A68,全部手机型号和壳种类!$B$2:$D$1007,全部手机型号和壳种类!C$1,0)</f>
        <v/>
      </c>
      <c r="C68" s="19">
        <f>VLOOKUP($A68,全部手机型号和壳种类!$B$2:$D$1007,全部手机型号和壳种类!D$1,0)</f>
        <v/>
      </c>
      <c r="D68" s="44">
        <f>SUMIF(业务报告!$B$4:$P$10000,$A68,业务报告!D$4:D$10000)</f>
        <v/>
      </c>
      <c r="E68" s="45">
        <f>SUMIF(业务报告!$B$4:$P$10000,$A68,业务报告!E$4:E$10000)</f>
        <v/>
      </c>
      <c r="F68" s="44">
        <f>SUMIF(业务报告!$B$4:$P$10000,$A68,业务报告!F$4:F$10000)</f>
        <v/>
      </c>
      <c r="G68" s="45">
        <f>SUMIF(业务报告!$B$4:$P$10000,$A68,业务报告!G$4:G$10000)</f>
        <v/>
      </c>
      <c r="H68" s="46">
        <f>SUMIF(业务报告!$B$4:$P$10000,$A68,业务报告!H$4:H$10000)</f>
        <v/>
      </c>
      <c r="I68" s="115">
        <f>SUMIF(业务报告!$B$4:$P$10000,$A68,业务报告!I$4:I$10000)</f>
        <v/>
      </c>
      <c r="J68" s="45">
        <f>SUMIF(业务报告!$B$4:$P$10000,$A68,业务报告!K$4:K$10000)</f>
        <v/>
      </c>
      <c r="K68" s="116">
        <f>SUMIF(业务报告!$B$4:$P$10000,$A68,业务报告!M$4:M$10000)</f>
        <v/>
      </c>
      <c r="L68" s="117">
        <f>SUMIF(广告报告!$H$4:$H$990,$A68,广告报告!$T$4:$T$990)</f>
        <v/>
      </c>
      <c r="M68" s="117">
        <f>SUMIF(广告报告!$H$4:$H$990,$A68,广告报告!$U$4:$U$990)</f>
        <v/>
      </c>
      <c r="N68" s="115">
        <f>I68-L68</f>
        <v/>
      </c>
      <c r="O68" s="118">
        <f>SUMIF(广告报告!$H$4:$H$990,$A68,广告报告!$M$4:$M$990)</f>
        <v/>
      </c>
      <c r="P68" s="57">
        <f>IF(K68&gt;0,O68/K68,"-")</f>
        <v/>
      </c>
      <c r="Q68" s="115">
        <f>SUMIF('退货报告(自发货)'!$D$2:$AA$1000,A68,'退货报告(自发货)'!$AA$2:$AA$1000)+SUMIF('退货报告(FBA)'!$F$2:$G$1001,VLOOKUP($A68,业务报告!$B$3:$C$1000,2,0),'退货报告(FBA)'!$G$2:$G$1001)</f>
        <v/>
      </c>
      <c r="R68" s="57">
        <f>IF(I68&gt;0,Q68/I68,"-")</f>
        <v/>
      </c>
      <c r="S68" s="118">
        <f>IF(K68&gt;0,K68*(1-R68)*0.69-O68-(1.8+2.29)*I68,-O68-Q68*15)</f>
        <v/>
      </c>
      <c r="T68" s="119">
        <f>IF(K68&gt;0,S68/K68,"-")</f>
        <v/>
      </c>
      <c r="U68" s="91" t="inlineStr">
        <is>
          <t>2023</t>
        </is>
      </c>
      <c r="V68" s="91" t="inlineStr">
        <is>
          <t>3</t>
        </is>
      </c>
      <c r="W68" s="91" t="inlineStr">
        <is>
          <t>10</t>
        </is>
      </c>
    </row>
    <row r="69">
      <c r="A69" t="inlineStr">
        <is>
          <t>B08PT8YW8F</t>
        </is>
      </c>
      <c r="B69" s="19">
        <f>VLOOKUP($A69,全部手机型号和壳种类!$B$2:$D$1007,全部手机型号和壳种类!C$1,0)</f>
        <v/>
      </c>
      <c r="C69" s="19">
        <f>VLOOKUP($A69,全部手机型号和壳种类!$B$2:$D$1007,全部手机型号和壳种类!D$1,0)</f>
        <v/>
      </c>
      <c r="D69" s="44">
        <f>SUMIF(业务报告!$B$4:$P$10000,$A69,业务报告!D$4:D$10000)</f>
        <v/>
      </c>
      <c r="E69" s="45">
        <f>SUMIF(业务报告!$B$4:$P$10000,$A69,业务报告!E$4:E$10000)</f>
        <v/>
      </c>
      <c r="F69" s="44">
        <f>SUMIF(业务报告!$B$4:$P$10000,$A69,业务报告!F$4:F$10000)</f>
        <v/>
      </c>
      <c r="G69" s="45">
        <f>SUMIF(业务报告!$B$4:$P$10000,$A69,业务报告!G$4:G$10000)</f>
        <v/>
      </c>
      <c r="H69" s="46">
        <f>SUMIF(业务报告!$B$4:$P$10000,$A69,业务报告!H$4:H$10000)</f>
        <v/>
      </c>
      <c r="I69" s="115">
        <f>SUMIF(业务报告!$B$4:$P$10000,$A69,业务报告!I$4:I$10000)</f>
        <v/>
      </c>
      <c r="J69" s="45">
        <f>SUMIF(业务报告!$B$4:$P$10000,$A69,业务报告!K$4:K$10000)</f>
        <v/>
      </c>
      <c r="K69" s="116">
        <f>SUMIF(业务报告!$B$4:$P$10000,$A69,业务报告!M$4:M$10000)</f>
        <v/>
      </c>
      <c r="L69" s="117">
        <f>SUMIF(广告报告!$H$4:$H$990,$A69,广告报告!$T$4:$T$990)</f>
        <v/>
      </c>
      <c r="M69" s="117">
        <f>SUMIF(广告报告!$H$4:$H$990,$A69,广告报告!$U$4:$U$990)</f>
        <v/>
      </c>
      <c r="N69" s="115">
        <f>I69-L69</f>
        <v/>
      </c>
      <c r="O69" s="118">
        <f>SUMIF(广告报告!$H$4:$H$990,$A69,广告报告!$M$4:$M$990)</f>
        <v/>
      </c>
      <c r="P69" s="57">
        <f>IF(K69&gt;0,O69/K69,"-")</f>
        <v/>
      </c>
      <c r="Q69" s="115">
        <f>SUMIF('退货报告(自发货)'!$D$2:$AA$1000,A69,'退货报告(自发货)'!$AA$2:$AA$1000)+SUMIF('退货报告(FBA)'!$F$2:$G$1001,VLOOKUP($A69,业务报告!$B$3:$C$1000,2,0),'退货报告(FBA)'!$G$2:$G$1001)</f>
        <v/>
      </c>
      <c r="R69" s="57">
        <f>IF(I69&gt;0,Q69/I69,"-")</f>
        <v/>
      </c>
      <c r="S69" s="118">
        <f>IF(K69&gt;0,K69*(1-R69)*0.69-O69-(1.8+2.29)*I69,-O69-Q69*15)</f>
        <v/>
      </c>
      <c r="T69" s="119">
        <f>IF(K69&gt;0,S69/K69,"-")</f>
        <v/>
      </c>
      <c r="U69" s="91" t="inlineStr">
        <is>
          <t>2023</t>
        </is>
      </c>
      <c r="V69" s="91" t="inlineStr">
        <is>
          <t>3</t>
        </is>
      </c>
      <c r="W69" s="91" t="inlineStr">
        <is>
          <t>10</t>
        </is>
      </c>
    </row>
    <row r="70">
      <c r="A70" t="inlineStr">
        <is>
          <t>B08ZK1K2SS</t>
        </is>
      </c>
      <c r="B70" s="19">
        <f>VLOOKUP($A70,全部手机型号和壳种类!$B$2:$D$1007,全部手机型号和壳种类!C$1,0)</f>
        <v/>
      </c>
      <c r="C70" s="19">
        <f>VLOOKUP($A70,全部手机型号和壳种类!$B$2:$D$1007,全部手机型号和壳种类!D$1,0)</f>
        <v/>
      </c>
      <c r="D70" s="44">
        <f>SUMIF(业务报告!$B$4:$P$10000,$A70,业务报告!D$4:D$10000)</f>
        <v/>
      </c>
      <c r="E70" s="45">
        <f>SUMIF(业务报告!$B$4:$P$10000,$A70,业务报告!E$4:E$10000)</f>
        <v/>
      </c>
      <c r="F70" s="44">
        <f>SUMIF(业务报告!$B$4:$P$10000,$A70,业务报告!F$4:F$10000)</f>
        <v/>
      </c>
      <c r="G70" s="45">
        <f>SUMIF(业务报告!$B$4:$P$10000,$A70,业务报告!G$4:G$10000)</f>
        <v/>
      </c>
      <c r="H70" s="46">
        <f>SUMIF(业务报告!$B$4:$P$10000,$A70,业务报告!H$4:H$10000)</f>
        <v/>
      </c>
      <c r="I70" s="115">
        <f>SUMIF(业务报告!$B$4:$P$10000,$A70,业务报告!I$4:I$10000)</f>
        <v/>
      </c>
      <c r="J70" s="45">
        <f>SUMIF(业务报告!$B$4:$P$10000,$A70,业务报告!K$4:K$10000)</f>
        <v/>
      </c>
      <c r="K70" s="116">
        <f>SUMIF(业务报告!$B$4:$P$10000,$A70,业务报告!M$4:M$10000)</f>
        <v/>
      </c>
      <c r="L70" s="117">
        <f>SUMIF(广告报告!$H$4:$H$990,$A70,广告报告!$T$4:$T$990)</f>
        <v/>
      </c>
      <c r="M70" s="117">
        <f>SUMIF(广告报告!$H$4:$H$990,$A70,广告报告!$U$4:$U$990)</f>
        <v/>
      </c>
      <c r="N70" s="115">
        <f>I70-L70</f>
        <v/>
      </c>
      <c r="O70" s="118">
        <f>SUMIF(广告报告!$H$4:$H$990,$A70,广告报告!$M$4:$M$990)</f>
        <v/>
      </c>
      <c r="P70" s="57">
        <f>IF(K70&gt;0,O70/K70,"-")</f>
        <v/>
      </c>
      <c r="Q70" s="115">
        <f>SUMIF('退货报告(自发货)'!$D$2:$AA$1000,A70,'退货报告(自发货)'!$AA$2:$AA$1000)+SUMIF('退货报告(FBA)'!$F$2:$G$1001,VLOOKUP($A70,业务报告!$B$3:$C$1000,2,0),'退货报告(FBA)'!$G$2:$G$1001)</f>
        <v/>
      </c>
      <c r="R70" s="57">
        <f>IF(I70&gt;0,Q70/I70,"-")</f>
        <v/>
      </c>
      <c r="S70" s="118">
        <f>IF(K70&gt;0,K70*(1-R70)*0.69-O70-(1.8+2.29)*I70,-O70-Q70*15)</f>
        <v/>
      </c>
      <c r="T70" s="119">
        <f>IF(K70&gt;0,S70/K70,"-")</f>
        <v/>
      </c>
      <c r="U70" s="91" t="inlineStr">
        <is>
          <t>2023</t>
        </is>
      </c>
      <c r="V70" s="91" t="inlineStr">
        <is>
          <t>3</t>
        </is>
      </c>
      <c r="W70" s="91" t="inlineStr">
        <is>
          <t>10</t>
        </is>
      </c>
    </row>
    <row r="71">
      <c r="A71" t="inlineStr">
        <is>
          <t>B08ZK1MWH2</t>
        </is>
      </c>
      <c r="B71" s="19">
        <f>VLOOKUP($A71,全部手机型号和壳种类!$B$2:$D$1007,全部手机型号和壳种类!C$1,0)</f>
        <v/>
      </c>
      <c r="C71" s="19">
        <f>VLOOKUP($A71,全部手机型号和壳种类!$B$2:$D$1007,全部手机型号和壳种类!D$1,0)</f>
        <v/>
      </c>
      <c r="D71" s="44">
        <f>SUMIF(业务报告!$B$4:$P$10000,$A71,业务报告!D$4:D$10000)</f>
        <v/>
      </c>
      <c r="E71" s="45">
        <f>SUMIF(业务报告!$B$4:$P$10000,$A71,业务报告!E$4:E$10000)</f>
        <v/>
      </c>
      <c r="F71" s="44">
        <f>SUMIF(业务报告!$B$4:$P$10000,$A71,业务报告!F$4:F$10000)</f>
        <v/>
      </c>
      <c r="G71" s="45">
        <f>SUMIF(业务报告!$B$4:$P$10000,$A71,业务报告!G$4:G$10000)</f>
        <v/>
      </c>
      <c r="H71" s="46">
        <f>SUMIF(业务报告!$B$4:$P$10000,$A71,业务报告!H$4:H$10000)</f>
        <v/>
      </c>
      <c r="I71" s="115">
        <f>SUMIF(业务报告!$B$4:$P$10000,$A71,业务报告!I$4:I$10000)</f>
        <v/>
      </c>
      <c r="J71" s="45">
        <f>SUMIF(业务报告!$B$4:$P$10000,$A71,业务报告!K$4:K$10000)</f>
        <v/>
      </c>
      <c r="K71" s="116">
        <f>SUMIF(业务报告!$B$4:$P$10000,$A71,业务报告!M$4:M$10000)</f>
        <v/>
      </c>
      <c r="L71" s="117">
        <f>SUMIF(广告报告!$H$4:$H$990,$A71,广告报告!$T$4:$T$990)</f>
        <v/>
      </c>
      <c r="M71" s="117">
        <f>SUMIF(广告报告!$H$4:$H$990,$A71,广告报告!$U$4:$U$990)</f>
        <v/>
      </c>
      <c r="N71" s="115">
        <f>I71-L71</f>
        <v/>
      </c>
      <c r="O71" s="118">
        <f>SUMIF(广告报告!$H$4:$H$990,$A71,广告报告!$M$4:$M$990)</f>
        <v/>
      </c>
      <c r="P71" s="57">
        <f>IF(K71&gt;0,O71/K71,"-")</f>
        <v/>
      </c>
      <c r="Q71" s="115">
        <f>SUMIF('退货报告(自发货)'!$D$2:$AA$1000,A71,'退货报告(自发货)'!$AA$2:$AA$1000)+SUMIF('退货报告(FBA)'!$F$2:$G$1001,VLOOKUP($A71,业务报告!$B$3:$C$1000,2,0),'退货报告(FBA)'!$G$2:$G$1001)</f>
        <v/>
      </c>
      <c r="R71" s="57">
        <f>IF(I71&gt;0,Q71/I71,"-")</f>
        <v/>
      </c>
      <c r="S71" s="118">
        <f>IF(K71&gt;0,K71*(1-R71)*0.69-O71-(1.8+2.29)*I71,-O71-Q71*15)</f>
        <v/>
      </c>
      <c r="T71" s="119">
        <f>IF(K71&gt;0,S71/K71,"-")</f>
        <v/>
      </c>
      <c r="U71" s="91" t="inlineStr">
        <is>
          <t>2023</t>
        </is>
      </c>
      <c r="V71" s="91" t="inlineStr">
        <is>
          <t>3</t>
        </is>
      </c>
      <c r="W71" s="91" t="inlineStr">
        <is>
          <t>10</t>
        </is>
      </c>
    </row>
    <row r="72">
      <c r="A72" t="inlineStr">
        <is>
          <t>B08ZK38KJ8</t>
        </is>
      </c>
      <c r="B72" s="19">
        <f>VLOOKUP($A72,全部手机型号和壳种类!$B$2:$D$1007,全部手机型号和壳种类!C$1,0)</f>
        <v/>
      </c>
      <c r="C72" s="19">
        <f>VLOOKUP($A72,全部手机型号和壳种类!$B$2:$D$1007,全部手机型号和壳种类!D$1,0)</f>
        <v/>
      </c>
      <c r="D72" s="44">
        <f>SUMIF(业务报告!$B$4:$P$10000,$A72,业务报告!D$4:D$10000)</f>
        <v/>
      </c>
      <c r="E72" s="45">
        <f>SUMIF(业务报告!$B$4:$P$10000,$A72,业务报告!E$4:E$10000)</f>
        <v/>
      </c>
      <c r="F72" s="44">
        <f>SUMIF(业务报告!$B$4:$P$10000,$A72,业务报告!F$4:F$10000)</f>
        <v/>
      </c>
      <c r="G72" s="45">
        <f>SUMIF(业务报告!$B$4:$P$10000,$A72,业务报告!G$4:G$10000)</f>
        <v/>
      </c>
      <c r="H72" s="46">
        <f>SUMIF(业务报告!$B$4:$P$10000,$A72,业务报告!H$4:H$10000)</f>
        <v/>
      </c>
      <c r="I72" s="115">
        <f>SUMIF(业务报告!$B$4:$P$10000,$A72,业务报告!I$4:I$10000)</f>
        <v/>
      </c>
      <c r="J72" s="45">
        <f>SUMIF(业务报告!$B$4:$P$10000,$A72,业务报告!K$4:K$10000)</f>
        <v/>
      </c>
      <c r="K72" s="116">
        <f>SUMIF(业务报告!$B$4:$P$10000,$A72,业务报告!M$4:M$10000)</f>
        <v/>
      </c>
      <c r="L72" s="117">
        <f>SUMIF(广告报告!$H$4:$H$990,$A72,广告报告!$T$4:$T$990)</f>
        <v/>
      </c>
      <c r="M72" s="117">
        <f>SUMIF(广告报告!$H$4:$H$990,$A72,广告报告!$U$4:$U$990)</f>
        <v/>
      </c>
      <c r="N72" s="115">
        <f>I72-L72</f>
        <v/>
      </c>
      <c r="O72" s="118">
        <f>SUMIF(广告报告!$H$4:$H$990,$A72,广告报告!$M$4:$M$990)</f>
        <v/>
      </c>
      <c r="P72" s="57">
        <f>IF(K72&gt;0,O72/K72,"-")</f>
        <v/>
      </c>
      <c r="Q72" s="115">
        <f>SUMIF('退货报告(自发货)'!$D$2:$AA$1000,A72,'退货报告(自发货)'!$AA$2:$AA$1000)+SUMIF('退货报告(FBA)'!$F$2:$G$1001,VLOOKUP($A72,业务报告!$B$3:$C$1000,2,0),'退货报告(FBA)'!$G$2:$G$1001)</f>
        <v/>
      </c>
      <c r="R72" s="57">
        <f>IF(I72&gt;0,Q72/I72,"-")</f>
        <v/>
      </c>
      <c r="S72" s="118">
        <f>IF(K72&gt;0,K72*(1-R72)*0.69-O72-(1.8+2.29)*I72,-O72-Q72*15)</f>
        <v/>
      </c>
      <c r="T72" s="119">
        <f>IF(K72&gt;0,S72/K72,"-")</f>
        <v/>
      </c>
      <c r="U72" s="91" t="inlineStr">
        <is>
          <t>2023</t>
        </is>
      </c>
      <c r="V72" s="91" t="inlineStr">
        <is>
          <t>3</t>
        </is>
      </c>
      <c r="W72" s="91" t="inlineStr">
        <is>
          <t>10</t>
        </is>
      </c>
    </row>
    <row r="73">
      <c r="A73" t="inlineStr">
        <is>
          <t>B093FZ4W7T</t>
        </is>
      </c>
      <c r="B73" s="19">
        <f>VLOOKUP($A73,全部手机型号和壳种类!$B$2:$D$1007,全部手机型号和壳种类!C$1,0)</f>
        <v/>
      </c>
      <c r="C73" s="19">
        <f>VLOOKUP($A73,全部手机型号和壳种类!$B$2:$D$1007,全部手机型号和壳种类!D$1,0)</f>
        <v/>
      </c>
      <c r="D73" s="44">
        <f>SUMIF(业务报告!$B$4:$P$10000,$A73,业务报告!D$4:D$10000)</f>
        <v/>
      </c>
      <c r="E73" s="45">
        <f>SUMIF(业务报告!$B$4:$P$10000,$A73,业务报告!E$4:E$10000)</f>
        <v/>
      </c>
      <c r="F73" s="44">
        <f>SUMIF(业务报告!$B$4:$P$10000,$A73,业务报告!F$4:F$10000)</f>
        <v/>
      </c>
      <c r="G73" s="45">
        <f>SUMIF(业务报告!$B$4:$P$10000,$A73,业务报告!G$4:G$10000)</f>
        <v/>
      </c>
      <c r="H73" s="46">
        <f>SUMIF(业务报告!$B$4:$P$10000,$A73,业务报告!H$4:H$10000)</f>
        <v/>
      </c>
      <c r="I73" s="115">
        <f>SUMIF(业务报告!$B$4:$P$10000,$A73,业务报告!I$4:I$10000)</f>
        <v/>
      </c>
      <c r="J73" s="45">
        <f>SUMIF(业务报告!$B$4:$P$10000,$A73,业务报告!K$4:K$10000)</f>
        <v/>
      </c>
      <c r="K73" s="116">
        <f>SUMIF(业务报告!$B$4:$P$10000,$A73,业务报告!M$4:M$10000)</f>
        <v/>
      </c>
      <c r="L73" s="117">
        <f>SUMIF(广告报告!$H$4:$H$990,$A73,广告报告!$T$4:$T$990)</f>
        <v/>
      </c>
      <c r="M73" s="117">
        <f>SUMIF(广告报告!$H$4:$H$990,$A73,广告报告!$U$4:$U$990)</f>
        <v/>
      </c>
      <c r="N73" s="115">
        <f>I73-L73</f>
        <v/>
      </c>
      <c r="O73" s="118">
        <f>SUMIF(广告报告!$H$4:$H$990,$A73,广告报告!$M$4:$M$990)</f>
        <v/>
      </c>
      <c r="P73" s="57">
        <f>IF(K73&gt;0,O73/K73,"-")</f>
        <v/>
      </c>
      <c r="Q73" s="115">
        <f>SUMIF('退货报告(自发货)'!$D$2:$AA$1000,A73,'退货报告(自发货)'!$AA$2:$AA$1000)+SUMIF('退货报告(FBA)'!$F$2:$G$1001,VLOOKUP($A73,业务报告!$B$3:$C$1000,2,0),'退货报告(FBA)'!$G$2:$G$1001)</f>
        <v/>
      </c>
      <c r="R73" s="57">
        <f>IF(I73&gt;0,Q73/I73,"-")</f>
        <v/>
      </c>
      <c r="S73" s="118">
        <f>IF(K73&gt;0,K73*(1-R73)*0.69-O73-(1.8+2.29)*I73,-O73-Q73*15)</f>
        <v/>
      </c>
      <c r="T73" s="119">
        <f>IF(K73&gt;0,S73/K73,"-")</f>
        <v/>
      </c>
      <c r="U73" s="91" t="inlineStr">
        <is>
          <t>2023</t>
        </is>
      </c>
      <c r="V73" s="91" t="inlineStr">
        <is>
          <t>3</t>
        </is>
      </c>
      <c r="W73" s="91" t="inlineStr">
        <is>
          <t>10</t>
        </is>
      </c>
    </row>
    <row r="74">
      <c r="A74" t="inlineStr">
        <is>
          <t>B093FZ75XB</t>
        </is>
      </c>
      <c r="B74" s="19">
        <f>VLOOKUP($A74,全部手机型号和壳种类!$B$2:$D$1007,全部手机型号和壳种类!C$1,0)</f>
        <v/>
      </c>
      <c r="C74" s="19">
        <f>VLOOKUP($A74,全部手机型号和壳种类!$B$2:$D$1007,全部手机型号和壳种类!D$1,0)</f>
        <v/>
      </c>
      <c r="D74" s="44">
        <f>SUMIF(业务报告!$B$4:$P$10000,$A74,业务报告!D$4:D$10000)</f>
        <v/>
      </c>
      <c r="E74" s="45">
        <f>SUMIF(业务报告!$B$4:$P$10000,$A74,业务报告!E$4:E$10000)</f>
        <v/>
      </c>
      <c r="F74" s="44">
        <f>SUMIF(业务报告!$B$4:$P$10000,$A74,业务报告!F$4:F$10000)</f>
        <v/>
      </c>
      <c r="G74" s="45">
        <f>SUMIF(业务报告!$B$4:$P$10000,$A74,业务报告!G$4:G$10000)</f>
        <v/>
      </c>
      <c r="H74" s="46">
        <f>SUMIF(业务报告!$B$4:$P$10000,$A74,业务报告!H$4:H$10000)</f>
        <v/>
      </c>
      <c r="I74" s="115">
        <f>SUMIF(业务报告!$B$4:$P$10000,$A74,业务报告!I$4:I$10000)</f>
        <v/>
      </c>
      <c r="J74" s="45">
        <f>SUMIF(业务报告!$B$4:$P$10000,$A74,业务报告!K$4:K$10000)</f>
        <v/>
      </c>
      <c r="K74" s="116">
        <f>SUMIF(业务报告!$B$4:$P$10000,$A74,业务报告!M$4:M$10000)</f>
        <v/>
      </c>
      <c r="L74" s="117">
        <f>SUMIF(广告报告!$H$4:$H$990,$A74,广告报告!$T$4:$T$990)</f>
        <v/>
      </c>
      <c r="M74" s="117">
        <f>SUMIF(广告报告!$H$4:$H$990,$A74,广告报告!$U$4:$U$990)</f>
        <v/>
      </c>
      <c r="N74" s="115">
        <f>I74-L74</f>
        <v/>
      </c>
      <c r="O74" s="118">
        <f>SUMIF(广告报告!$H$4:$H$990,$A74,广告报告!$M$4:$M$990)</f>
        <v/>
      </c>
      <c r="P74" s="57">
        <f>IF(K74&gt;0,O74/K74,"-")</f>
        <v/>
      </c>
      <c r="Q74" s="115">
        <f>SUMIF('退货报告(自发货)'!$D$2:$AA$1000,A74,'退货报告(自发货)'!$AA$2:$AA$1000)+SUMIF('退货报告(FBA)'!$F$2:$G$1001,VLOOKUP($A74,业务报告!$B$3:$C$1000,2,0),'退货报告(FBA)'!$G$2:$G$1001)</f>
        <v/>
      </c>
      <c r="R74" s="57">
        <f>IF(I74&gt;0,Q74/I74,"-")</f>
        <v/>
      </c>
      <c r="S74" s="118">
        <f>IF(K74&gt;0,K74*(1-R74)*0.69-O74-(1.8+2.29)*I74,-O74-Q74*15)</f>
        <v/>
      </c>
      <c r="T74" s="119">
        <f>IF(K74&gt;0,S74/K74,"-")</f>
        <v/>
      </c>
      <c r="U74" s="91" t="inlineStr">
        <is>
          <t>2023</t>
        </is>
      </c>
      <c r="V74" s="91" t="inlineStr">
        <is>
          <t>3</t>
        </is>
      </c>
      <c r="W74" s="91" t="inlineStr">
        <is>
          <t>10</t>
        </is>
      </c>
    </row>
    <row r="75">
      <c r="A75" t="inlineStr">
        <is>
          <t>B093FZNLKR</t>
        </is>
      </c>
      <c r="B75" s="19">
        <f>VLOOKUP($A75,全部手机型号和壳种类!$B$2:$D$1007,全部手机型号和壳种类!C$1,0)</f>
        <v/>
      </c>
      <c r="C75" s="19">
        <f>VLOOKUP($A75,全部手机型号和壳种类!$B$2:$D$1007,全部手机型号和壳种类!D$1,0)</f>
        <v/>
      </c>
      <c r="D75" s="44">
        <f>SUMIF(业务报告!$B$4:$P$10000,$A75,业务报告!D$4:D$10000)</f>
        <v/>
      </c>
      <c r="E75" s="45">
        <f>SUMIF(业务报告!$B$4:$P$10000,$A75,业务报告!E$4:E$10000)</f>
        <v/>
      </c>
      <c r="F75" s="44">
        <f>SUMIF(业务报告!$B$4:$P$10000,$A75,业务报告!F$4:F$10000)</f>
        <v/>
      </c>
      <c r="G75" s="45">
        <f>SUMIF(业务报告!$B$4:$P$10000,$A75,业务报告!G$4:G$10000)</f>
        <v/>
      </c>
      <c r="H75" s="46">
        <f>SUMIF(业务报告!$B$4:$P$10000,$A75,业务报告!H$4:H$10000)</f>
        <v/>
      </c>
      <c r="I75" s="115">
        <f>SUMIF(业务报告!$B$4:$P$10000,$A75,业务报告!I$4:I$10000)</f>
        <v/>
      </c>
      <c r="J75" s="45">
        <f>SUMIF(业务报告!$B$4:$P$10000,$A75,业务报告!K$4:K$10000)</f>
        <v/>
      </c>
      <c r="K75" s="116">
        <f>SUMIF(业务报告!$B$4:$P$10000,$A75,业务报告!M$4:M$10000)</f>
        <v/>
      </c>
      <c r="L75" s="117">
        <f>SUMIF(广告报告!$H$4:$H$990,$A75,广告报告!$T$4:$T$990)</f>
        <v/>
      </c>
      <c r="M75" s="117">
        <f>SUMIF(广告报告!$H$4:$H$990,$A75,广告报告!$U$4:$U$990)</f>
        <v/>
      </c>
      <c r="N75" s="115">
        <f>I75-L75</f>
        <v/>
      </c>
      <c r="O75" s="118">
        <f>SUMIF(广告报告!$H$4:$H$990,$A75,广告报告!$M$4:$M$990)</f>
        <v/>
      </c>
      <c r="P75" s="57">
        <f>IF(K75&gt;0,O75/K75,"-")</f>
        <v/>
      </c>
      <c r="Q75" s="115">
        <f>SUMIF('退货报告(自发货)'!$D$2:$AA$1000,A75,'退货报告(自发货)'!$AA$2:$AA$1000)+SUMIF('退货报告(FBA)'!$F$2:$G$1001,VLOOKUP($A75,业务报告!$B$3:$C$1000,2,0),'退货报告(FBA)'!$G$2:$G$1001)</f>
        <v/>
      </c>
      <c r="R75" s="57">
        <f>IF(I75&gt;0,Q75/I75,"-")</f>
        <v/>
      </c>
      <c r="S75" s="118">
        <f>IF(K75&gt;0,K75*(1-R75)*0.69-O75-(1.8+2.29)*I75,-O75-Q75*15)</f>
        <v/>
      </c>
      <c r="T75" s="119">
        <f>IF(K75&gt;0,S75/K75,"-")</f>
        <v/>
      </c>
      <c r="U75" s="91" t="inlineStr">
        <is>
          <t>2023</t>
        </is>
      </c>
      <c r="V75" s="91" t="inlineStr">
        <is>
          <t>3</t>
        </is>
      </c>
      <c r="W75" s="91" t="inlineStr">
        <is>
          <t>10</t>
        </is>
      </c>
    </row>
    <row r="76">
      <c r="A76" t="inlineStr">
        <is>
          <t>B093FZY4XG</t>
        </is>
      </c>
      <c r="B76" s="19">
        <f>VLOOKUP($A76,全部手机型号和壳种类!$B$2:$D$1007,全部手机型号和壳种类!C$1,0)</f>
        <v/>
      </c>
      <c r="C76" s="19">
        <f>VLOOKUP($A76,全部手机型号和壳种类!$B$2:$D$1007,全部手机型号和壳种类!D$1,0)</f>
        <v/>
      </c>
      <c r="D76" s="44">
        <f>SUMIF(业务报告!$B$4:$P$10000,$A76,业务报告!D$4:D$10000)</f>
        <v/>
      </c>
      <c r="E76" s="45">
        <f>SUMIF(业务报告!$B$4:$P$10000,$A76,业务报告!E$4:E$10000)</f>
        <v/>
      </c>
      <c r="F76" s="44">
        <f>SUMIF(业务报告!$B$4:$P$10000,$A76,业务报告!F$4:F$10000)</f>
        <v/>
      </c>
      <c r="G76" s="45">
        <f>SUMIF(业务报告!$B$4:$P$10000,$A76,业务报告!G$4:G$10000)</f>
        <v/>
      </c>
      <c r="H76" s="46">
        <f>SUMIF(业务报告!$B$4:$P$10000,$A76,业务报告!H$4:H$10000)</f>
        <v/>
      </c>
      <c r="I76" s="115">
        <f>SUMIF(业务报告!$B$4:$P$10000,$A76,业务报告!I$4:I$10000)</f>
        <v/>
      </c>
      <c r="J76" s="45">
        <f>SUMIF(业务报告!$B$4:$P$10000,$A76,业务报告!K$4:K$10000)</f>
        <v/>
      </c>
      <c r="K76" s="116">
        <f>SUMIF(业务报告!$B$4:$P$10000,$A76,业务报告!M$4:M$10000)</f>
        <v/>
      </c>
      <c r="L76" s="117">
        <f>SUMIF(广告报告!$H$4:$H$990,$A76,广告报告!$T$4:$T$990)</f>
        <v/>
      </c>
      <c r="M76" s="117">
        <f>SUMIF(广告报告!$H$4:$H$990,$A76,广告报告!$U$4:$U$990)</f>
        <v/>
      </c>
      <c r="N76" s="115">
        <f>I76-L76</f>
        <v/>
      </c>
      <c r="O76" s="118">
        <f>SUMIF(广告报告!$H$4:$H$990,$A76,广告报告!$M$4:$M$990)</f>
        <v/>
      </c>
      <c r="P76" s="57">
        <f>IF(K76&gt;0,O76/K76,"-")</f>
        <v/>
      </c>
      <c r="Q76" s="115">
        <f>SUMIF('退货报告(自发货)'!$D$2:$AA$1000,A76,'退货报告(自发货)'!$AA$2:$AA$1000)+SUMIF('退货报告(FBA)'!$F$2:$G$1001,VLOOKUP($A76,业务报告!$B$3:$C$1000,2,0),'退货报告(FBA)'!$G$2:$G$1001)</f>
        <v/>
      </c>
      <c r="R76" s="57">
        <f>IF(I76&gt;0,Q76/I76,"-")</f>
        <v/>
      </c>
      <c r="S76" s="118">
        <f>IF(K76&gt;0,K76*(1-R76)*0.69-O76-(1.8+2.29)*I76,-O76-Q76*15)</f>
        <v/>
      </c>
      <c r="T76" s="119">
        <f>IF(K76&gt;0,S76/K76,"-")</f>
        <v/>
      </c>
      <c r="U76" s="91" t="inlineStr">
        <is>
          <t>2023</t>
        </is>
      </c>
      <c r="V76" s="91" t="inlineStr">
        <is>
          <t>3</t>
        </is>
      </c>
      <c r="W76" s="91" t="inlineStr">
        <is>
          <t>10</t>
        </is>
      </c>
    </row>
    <row r="77">
      <c r="A77" t="inlineStr">
        <is>
          <t>B093G14M9L</t>
        </is>
      </c>
      <c r="B77" s="19">
        <f>VLOOKUP($A77,全部手机型号和壳种类!$B$2:$D$1007,全部手机型号和壳种类!C$1,0)</f>
        <v/>
      </c>
      <c r="C77" s="19">
        <f>VLOOKUP($A77,全部手机型号和壳种类!$B$2:$D$1007,全部手机型号和壳种类!D$1,0)</f>
        <v/>
      </c>
      <c r="D77" s="44">
        <f>SUMIF(业务报告!$B$4:$P$10000,$A77,业务报告!D$4:D$10000)</f>
        <v/>
      </c>
      <c r="E77" s="45">
        <f>SUMIF(业务报告!$B$4:$P$10000,$A77,业务报告!E$4:E$10000)</f>
        <v/>
      </c>
      <c r="F77" s="44">
        <f>SUMIF(业务报告!$B$4:$P$10000,$A77,业务报告!F$4:F$10000)</f>
        <v/>
      </c>
      <c r="G77" s="45">
        <f>SUMIF(业务报告!$B$4:$P$10000,$A77,业务报告!G$4:G$10000)</f>
        <v/>
      </c>
      <c r="H77" s="46">
        <f>SUMIF(业务报告!$B$4:$P$10000,$A77,业务报告!H$4:H$10000)</f>
        <v/>
      </c>
      <c r="I77" s="115">
        <f>SUMIF(业务报告!$B$4:$P$10000,$A77,业务报告!I$4:I$10000)</f>
        <v/>
      </c>
      <c r="J77" s="45">
        <f>SUMIF(业务报告!$B$4:$P$10000,$A77,业务报告!K$4:K$10000)</f>
        <v/>
      </c>
      <c r="K77" s="116">
        <f>SUMIF(业务报告!$B$4:$P$10000,$A77,业务报告!M$4:M$10000)</f>
        <v/>
      </c>
      <c r="L77" s="117">
        <f>SUMIF(广告报告!$H$4:$H$990,$A77,广告报告!$T$4:$T$990)</f>
        <v/>
      </c>
      <c r="M77" s="117">
        <f>SUMIF(广告报告!$H$4:$H$990,$A77,广告报告!$U$4:$U$990)</f>
        <v/>
      </c>
      <c r="N77" s="115">
        <f>I77-L77</f>
        <v/>
      </c>
      <c r="O77" s="118">
        <f>SUMIF(广告报告!$H$4:$H$990,$A77,广告报告!$M$4:$M$990)</f>
        <v/>
      </c>
      <c r="P77" s="57">
        <f>IF(K77&gt;0,O77/K77,"-")</f>
        <v/>
      </c>
      <c r="Q77" s="115">
        <f>SUMIF('退货报告(自发货)'!$D$2:$AA$1000,A77,'退货报告(自发货)'!$AA$2:$AA$1000)+SUMIF('退货报告(FBA)'!$F$2:$G$1001,VLOOKUP($A77,业务报告!$B$3:$C$1000,2,0),'退货报告(FBA)'!$G$2:$G$1001)</f>
        <v/>
      </c>
      <c r="R77" s="57">
        <f>IF(I77&gt;0,Q77/I77,"-")</f>
        <v/>
      </c>
      <c r="S77" s="118">
        <f>IF(K77&gt;0,K77*(1-R77)*0.69-O77-(1.8+2.29)*I77,-O77-Q77*15)</f>
        <v/>
      </c>
      <c r="T77" s="119">
        <f>IF(K77&gt;0,S77/K77,"-")</f>
        <v/>
      </c>
      <c r="U77" s="91" t="inlineStr">
        <is>
          <t>2023</t>
        </is>
      </c>
      <c r="V77" s="91" t="inlineStr">
        <is>
          <t>3</t>
        </is>
      </c>
      <c r="W77" s="91" t="inlineStr">
        <is>
          <t>10</t>
        </is>
      </c>
    </row>
    <row r="78">
      <c r="A78" t="inlineStr">
        <is>
          <t>B093G1G89F</t>
        </is>
      </c>
      <c r="B78" s="19">
        <f>VLOOKUP($A78,全部手机型号和壳种类!$B$2:$D$1007,全部手机型号和壳种类!C$1,0)</f>
        <v/>
      </c>
      <c r="C78" s="19">
        <f>VLOOKUP($A78,全部手机型号和壳种类!$B$2:$D$1007,全部手机型号和壳种类!D$1,0)</f>
        <v/>
      </c>
      <c r="D78" s="44">
        <f>SUMIF(业务报告!$B$4:$P$10000,$A78,业务报告!D$4:D$10000)</f>
        <v/>
      </c>
      <c r="E78" s="45">
        <f>SUMIF(业务报告!$B$4:$P$10000,$A78,业务报告!E$4:E$10000)</f>
        <v/>
      </c>
      <c r="F78" s="44">
        <f>SUMIF(业务报告!$B$4:$P$10000,$A78,业务报告!F$4:F$10000)</f>
        <v/>
      </c>
      <c r="G78" s="45">
        <f>SUMIF(业务报告!$B$4:$P$10000,$A78,业务报告!G$4:G$10000)</f>
        <v/>
      </c>
      <c r="H78" s="46">
        <f>SUMIF(业务报告!$B$4:$P$10000,$A78,业务报告!H$4:H$10000)</f>
        <v/>
      </c>
      <c r="I78" s="115">
        <f>SUMIF(业务报告!$B$4:$P$10000,$A78,业务报告!I$4:I$10000)</f>
        <v/>
      </c>
      <c r="J78" s="45">
        <f>SUMIF(业务报告!$B$4:$P$10000,$A78,业务报告!K$4:K$10000)</f>
        <v/>
      </c>
      <c r="K78" s="116">
        <f>SUMIF(业务报告!$B$4:$P$10000,$A78,业务报告!M$4:M$10000)</f>
        <v/>
      </c>
      <c r="L78" s="117">
        <f>SUMIF(广告报告!$H$4:$H$990,$A78,广告报告!$T$4:$T$990)</f>
        <v/>
      </c>
      <c r="M78" s="117">
        <f>SUMIF(广告报告!$H$4:$H$990,$A78,广告报告!$U$4:$U$990)</f>
        <v/>
      </c>
      <c r="N78" s="115">
        <f>I78-L78</f>
        <v/>
      </c>
      <c r="O78" s="118">
        <f>SUMIF(广告报告!$H$4:$H$990,$A78,广告报告!$M$4:$M$990)</f>
        <v/>
      </c>
      <c r="P78" s="57">
        <f>IF(K78&gt;0,O78/K78,"-")</f>
        <v/>
      </c>
      <c r="Q78" s="115">
        <f>SUMIF('退货报告(自发货)'!$D$2:$AA$1000,A78,'退货报告(自发货)'!$AA$2:$AA$1000)+SUMIF('退货报告(FBA)'!$F$2:$G$1001,VLOOKUP($A78,业务报告!$B$3:$C$1000,2,0),'退货报告(FBA)'!$G$2:$G$1001)</f>
        <v/>
      </c>
      <c r="R78" s="57">
        <f>IF(I78&gt;0,Q78/I78,"-")</f>
        <v/>
      </c>
      <c r="S78" s="118">
        <f>IF(K78&gt;0,K78*(1-R78)*0.69-O78-(1.8+2.29)*I78,-O78-Q78*15)</f>
        <v/>
      </c>
      <c r="T78" s="119">
        <f>IF(K78&gt;0,S78/K78,"-")</f>
        <v/>
      </c>
      <c r="U78" s="91" t="inlineStr">
        <is>
          <t>2023</t>
        </is>
      </c>
      <c r="V78" s="91" t="inlineStr">
        <is>
          <t>3</t>
        </is>
      </c>
      <c r="W78" s="91" t="inlineStr">
        <is>
          <t>10</t>
        </is>
      </c>
    </row>
    <row r="79">
      <c r="A79" t="inlineStr">
        <is>
          <t>B093G1Z1B7</t>
        </is>
      </c>
      <c r="B79" s="19">
        <f>VLOOKUP($A79,全部手机型号和壳种类!$B$2:$D$1007,全部手机型号和壳种类!C$1,0)</f>
        <v/>
      </c>
      <c r="C79" s="19">
        <f>VLOOKUP($A79,全部手机型号和壳种类!$B$2:$D$1007,全部手机型号和壳种类!D$1,0)</f>
        <v/>
      </c>
      <c r="D79" s="44">
        <f>SUMIF(业务报告!$B$4:$P$10000,$A79,业务报告!D$4:D$10000)</f>
        <v/>
      </c>
      <c r="E79" s="45">
        <f>SUMIF(业务报告!$B$4:$P$10000,$A79,业务报告!E$4:E$10000)</f>
        <v/>
      </c>
      <c r="F79" s="44">
        <f>SUMIF(业务报告!$B$4:$P$10000,$A79,业务报告!F$4:F$10000)</f>
        <v/>
      </c>
      <c r="G79" s="45">
        <f>SUMIF(业务报告!$B$4:$P$10000,$A79,业务报告!G$4:G$10000)</f>
        <v/>
      </c>
      <c r="H79" s="46">
        <f>SUMIF(业务报告!$B$4:$P$10000,$A79,业务报告!H$4:H$10000)</f>
        <v/>
      </c>
      <c r="I79" s="115">
        <f>SUMIF(业务报告!$B$4:$P$10000,$A79,业务报告!I$4:I$10000)</f>
        <v/>
      </c>
      <c r="J79" s="45">
        <f>SUMIF(业务报告!$B$4:$P$10000,$A79,业务报告!K$4:K$10000)</f>
        <v/>
      </c>
      <c r="K79" s="116">
        <f>SUMIF(业务报告!$B$4:$P$10000,$A79,业务报告!M$4:M$10000)</f>
        <v/>
      </c>
      <c r="L79" s="117">
        <f>SUMIF(广告报告!$H$4:$H$990,$A79,广告报告!$T$4:$T$990)</f>
        <v/>
      </c>
      <c r="M79" s="117">
        <f>SUMIF(广告报告!$H$4:$H$990,$A79,广告报告!$U$4:$U$990)</f>
        <v/>
      </c>
      <c r="N79" s="115">
        <f>I79-L79</f>
        <v/>
      </c>
      <c r="O79" s="118">
        <f>SUMIF(广告报告!$H$4:$H$990,$A79,广告报告!$M$4:$M$990)</f>
        <v/>
      </c>
      <c r="P79" s="57">
        <f>IF(K79&gt;0,O79/K79,"-")</f>
        <v/>
      </c>
      <c r="Q79" s="115">
        <f>SUMIF('退货报告(自发货)'!$D$2:$AA$1000,A79,'退货报告(自发货)'!$AA$2:$AA$1000)+SUMIF('退货报告(FBA)'!$F$2:$G$1001,VLOOKUP($A79,业务报告!$B$3:$C$1000,2,0),'退货报告(FBA)'!$G$2:$G$1001)</f>
        <v/>
      </c>
      <c r="R79" s="57">
        <f>IF(I79&gt;0,Q79/I79,"-")</f>
        <v/>
      </c>
      <c r="S79" s="118">
        <f>IF(K79&gt;0,K79*(1-R79)*0.69-O79-(1.8+2.29)*I79,-O79-Q79*15)</f>
        <v/>
      </c>
      <c r="T79" s="119">
        <f>IF(K79&gt;0,S79/K79,"-")</f>
        <v/>
      </c>
      <c r="U79" s="91" t="inlineStr">
        <is>
          <t>2023</t>
        </is>
      </c>
      <c r="V79" s="91" t="inlineStr">
        <is>
          <t>3</t>
        </is>
      </c>
      <c r="W79" s="91" t="inlineStr">
        <is>
          <t>10</t>
        </is>
      </c>
    </row>
    <row r="80">
      <c r="A80" t="inlineStr">
        <is>
          <t>B093G1ZG36</t>
        </is>
      </c>
      <c r="B80" s="19">
        <f>VLOOKUP($A80,全部手机型号和壳种类!$B$2:$D$1007,全部手机型号和壳种类!C$1,0)</f>
        <v/>
      </c>
      <c r="C80" s="19">
        <f>VLOOKUP($A80,全部手机型号和壳种类!$B$2:$D$1007,全部手机型号和壳种类!D$1,0)</f>
        <v/>
      </c>
      <c r="D80" s="44">
        <f>SUMIF(业务报告!$B$4:$P$10000,$A80,业务报告!D$4:D$10000)</f>
        <v/>
      </c>
      <c r="E80" s="45">
        <f>SUMIF(业务报告!$B$4:$P$10000,$A80,业务报告!E$4:E$10000)</f>
        <v/>
      </c>
      <c r="F80" s="44">
        <f>SUMIF(业务报告!$B$4:$P$10000,$A80,业务报告!F$4:F$10000)</f>
        <v/>
      </c>
      <c r="G80" s="45">
        <f>SUMIF(业务报告!$B$4:$P$10000,$A80,业务报告!G$4:G$10000)</f>
        <v/>
      </c>
      <c r="H80" s="46">
        <f>SUMIF(业务报告!$B$4:$P$10000,$A80,业务报告!H$4:H$10000)</f>
        <v/>
      </c>
      <c r="I80" s="115">
        <f>SUMIF(业务报告!$B$4:$P$10000,$A80,业务报告!I$4:I$10000)</f>
        <v/>
      </c>
      <c r="J80" s="45">
        <f>SUMIF(业务报告!$B$4:$P$10000,$A80,业务报告!K$4:K$10000)</f>
        <v/>
      </c>
      <c r="K80" s="116">
        <f>SUMIF(业务报告!$B$4:$P$10000,$A80,业务报告!M$4:M$10000)</f>
        <v/>
      </c>
      <c r="L80" s="117">
        <f>SUMIF(广告报告!$H$4:$H$990,$A80,广告报告!$T$4:$T$990)</f>
        <v/>
      </c>
      <c r="M80" s="117">
        <f>SUMIF(广告报告!$H$4:$H$990,$A80,广告报告!$U$4:$U$990)</f>
        <v/>
      </c>
      <c r="N80" s="115">
        <f>I80-L80</f>
        <v/>
      </c>
      <c r="O80" s="118">
        <f>SUMIF(广告报告!$H$4:$H$990,$A80,广告报告!$M$4:$M$990)</f>
        <v/>
      </c>
      <c r="P80" s="57">
        <f>IF(K80&gt;0,O80/K80,"-")</f>
        <v/>
      </c>
      <c r="Q80" s="115">
        <f>SUMIF('退货报告(自发货)'!$D$2:$AA$1000,A80,'退货报告(自发货)'!$AA$2:$AA$1000)+SUMIF('退货报告(FBA)'!$F$2:$G$1001,VLOOKUP($A80,业务报告!$B$3:$C$1000,2,0),'退货报告(FBA)'!$G$2:$G$1001)</f>
        <v/>
      </c>
      <c r="R80" s="57">
        <f>IF(I80&gt;0,Q80/I80,"-")</f>
        <v/>
      </c>
      <c r="S80" s="118">
        <f>IF(K80&gt;0,K80*(1-R80)*0.69-O80-(1.8+2.29)*I80,-O80-Q80*15)</f>
        <v/>
      </c>
      <c r="T80" s="119">
        <f>IF(K80&gt;0,S80/K80,"-")</f>
        <v/>
      </c>
      <c r="U80" s="91" t="inlineStr">
        <is>
          <t>2023</t>
        </is>
      </c>
      <c r="V80" s="91" t="inlineStr">
        <is>
          <t>3</t>
        </is>
      </c>
      <c r="W80" s="91" t="inlineStr">
        <is>
          <t>10</t>
        </is>
      </c>
    </row>
    <row r="81">
      <c r="A81" t="inlineStr">
        <is>
          <t>B093G22S3J</t>
        </is>
      </c>
      <c r="B81" s="19">
        <f>VLOOKUP($A81,全部手机型号和壳种类!$B$2:$D$1007,全部手机型号和壳种类!C$1,0)</f>
        <v/>
      </c>
      <c r="C81" s="19">
        <f>VLOOKUP($A81,全部手机型号和壳种类!$B$2:$D$1007,全部手机型号和壳种类!D$1,0)</f>
        <v/>
      </c>
      <c r="D81" s="44">
        <f>SUMIF(业务报告!$B$4:$P$10000,$A81,业务报告!D$4:D$10000)</f>
        <v/>
      </c>
      <c r="E81" s="45">
        <f>SUMIF(业务报告!$B$4:$P$10000,$A81,业务报告!E$4:E$10000)</f>
        <v/>
      </c>
      <c r="F81" s="44">
        <f>SUMIF(业务报告!$B$4:$P$10000,$A81,业务报告!F$4:F$10000)</f>
        <v/>
      </c>
      <c r="G81" s="45">
        <f>SUMIF(业务报告!$B$4:$P$10000,$A81,业务报告!G$4:G$10000)</f>
        <v/>
      </c>
      <c r="H81" s="46">
        <f>SUMIF(业务报告!$B$4:$P$10000,$A81,业务报告!H$4:H$10000)</f>
        <v/>
      </c>
      <c r="I81" s="115">
        <f>SUMIF(业务报告!$B$4:$P$10000,$A81,业务报告!I$4:I$10000)</f>
        <v/>
      </c>
      <c r="J81" s="45">
        <f>SUMIF(业务报告!$B$4:$P$10000,$A81,业务报告!K$4:K$10000)</f>
        <v/>
      </c>
      <c r="K81" s="116">
        <f>SUMIF(业务报告!$B$4:$P$10000,$A81,业务报告!M$4:M$10000)</f>
        <v/>
      </c>
      <c r="L81" s="117">
        <f>SUMIF(广告报告!$H$4:$H$990,$A81,广告报告!$T$4:$T$990)</f>
        <v/>
      </c>
      <c r="M81" s="117">
        <f>SUMIF(广告报告!$H$4:$H$990,$A81,广告报告!$U$4:$U$990)</f>
        <v/>
      </c>
      <c r="N81" s="115">
        <f>I81-L81</f>
        <v/>
      </c>
      <c r="O81" s="118">
        <f>SUMIF(广告报告!$H$4:$H$990,$A81,广告报告!$M$4:$M$990)</f>
        <v/>
      </c>
      <c r="P81" s="57">
        <f>IF(K81&gt;0,O81/K81,"-")</f>
        <v/>
      </c>
      <c r="Q81" s="115">
        <f>SUMIF('退货报告(自发货)'!$D$2:$AA$1000,A81,'退货报告(自发货)'!$AA$2:$AA$1000)+SUMIF('退货报告(FBA)'!$F$2:$G$1001,VLOOKUP($A81,业务报告!$B$3:$C$1000,2,0),'退货报告(FBA)'!$G$2:$G$1001)</f>
        <v/>
      </c>
      <c r="R81" s="57">
        <f>IF(I81&gt;0,Q81/I81,"-")</f>
        <v/>
      </c>
      <c r="S81" s="118">
        <f>IF(K81&gt;0,K81*(1-R81)*0.69-O81-(1.8+2.29)*I81,-O81-Q81*15)</f>
        <v/>
      </c>
      <c r="T81" s="119">
        <f>IF(K81&gt;0,S81/K81,"-")</f>
        <v/>
      </c>
      <c r="U81" s="91" t="inlineStr">
        <is>
          <t>2023</t>
        </is>
      </c>
      <c r="V81" s="91" t="inlineStr">
        <is>
          <t>3</t>
        </is>
      </c>
      <c r="W81" s="91" t="inlineStr">
        <is>
          <t>10</t>
        </is>
      </c>
    </row>
    <row r="82">
      <c r="A82" t="inlineStr">
        <is>
          <t>B093G2DGDF</t>
        </is>
      </c>
      <c r="B82" s="19">
        <f>VLOOKUP($A82,全部手机型号和壳种类!$B$2:$D$1007,全部手机型号和壳种类!C$1,0)</f>
        <v/>
      </c>
      <c r="C82" s="19">
        <f>VLOOKUP($A82,全部手机型号和壳种类!$B$2:$D$1007,全部手机型号和壳种类!D$1,0)</f>
        <v/>
      </c>
      <c r="D82" s="44">
        <f>SUMIF(业务报告!$B$4:$P$10000,$A82,业务报告!D$4:D$10000)</f>
        <v/>
      </c>
      <c r="E82" s="45">
        <f>SUMIF(业务报告!$B$4:$P$10000,$A82,业务报告!E$4:E$10000)</f>
        <v/>
      </c>
      <c r="F82" s="44">
        <f>SUMIF(业务报告!$B$4:$P$10000,$A82,业务报告!F$4:F$10000)</f>
        <v/>
      </c>
      <c r="G82" s="45">
        <f>SUMIF(业务报告!$B$4:$P$10000,$A82,业务报告!G$4:G$10000)</f>
        <v/>
      </c>
      <c r="H82" s="46">
        <f>SUMIF(业务报告!$B$4:$P$10000,$A82,业务报告!H$4:H$10000)</f>
        <v/>
      </c>
      <c r="I82" s="115">
        <f>SUMIF(业务报告!$B$4:$P$10000,$A82,业务报告!I$4:I$10000)</f>
        <v/>
      </c>
      <c r="J82" s="45">
        <f>SUMIF(业务报告!$B$4:$P$10000,$A82,业务报告!K$4:K$10000)</f>
        <v/>
      </c>
      <c r="K82" s="116">
        <f>SUMIF(业务报告!$B$4:$P$10000,$A82,业务报告!M$4:M$10000)</f>
        <v/>
      </c>
      <c r="L82" s="117">
        <f>SUMIF(广告报告!$H$4:$H$990,$A82,广告报告!$T$4:$T$990)</f>
        <v/>
      </c>
      <c r="M82" s="117">
        <f>SUMIF(广告报告!$H$4:$H$990,$A82,广告报告!$U$4:$U$990)</f>
        <v/>
      </c>
      <c r="N82" s="115">
        <f>I82-L82</f>
        <v/>
      </c>
      <c r="O82" s="118">
        <f>SUMIF(广告报告!$H$4:$H$990,$A82,广告报告!$M$4:$M$990)</f>
        <v/>
      </c>
      <c r="P82" s="57">
        <f>IF(K82&gt;0,O82/K82,"-")</f>
        <v/>
      </c>
      <c r="Q82" s="115">
        <f>SUMIF('退货报告(自发货)'!$D$2:$AA$1000,A82,'退货报告(自发货)'!$AA$2:$AA$1000)+SUMIF('退货报告(FBA)'!$F$2:$G$1001,VLOOKUP($A82,业务报告!$B$3:$C$1000,2,0),'退货报告(FBA)'!$G$2:$G$1001)</f>
        <v/>
      </c>
      <c r="R82" s="57">
        <f>IF(I82&gt;0,Q82/I82,"-")</f>
        <v/>
      </c>
      <c r="S82" s="118">
        <f>IF(K82&gt;0,K82*(1-R82)*0.69-O82-(1.8+2.29)*I82,-O82-Q82*15)</f>
        <v/>
      </c>
      <c r="T82" s="119">
        <f>IF(K82&gt;0,S82/K82,"-")</f>
        <v/>
      </c>
      <c r="U82" s="91" t="inlineStr">
        <is>
          <t>2023</t>
        </is>
      </c>
      <c r="V82" s="91" t="inlineStr">
        <is>
          <t>3</t>
        </is>
      </c>
      <c r="W82" s="91" t="inlineStr">
        <is>
          <t>10</t>
        </is>
      </c>
    </row>
    <row r="83">
      <c r="A83" t="inlineStr">
        <is>
          <t>B093G2QYZ9</t>
        </is>
      </c>
      <c r="B83" s="19">
        <f>VLOOKUP($A83,全部手机型号和壳种类!$B$2:$D$1007,全部手机型号和壳种类!C$1,0)</f>
        <v/>
      </c>
      <c r="C83" s="19">
        <f>VLOOKUP($A83,全部手机型号和壳种类!$B$2:$D$1007,全部手机型号和壳种类!D$1,0)</f>
        <v/>
      </c>
      <c r="D83" s="44">
        <f>SUMIF(业务报告!$B$4:$P$10000,$A83,业务报告!D$4:D$10000)</f>
        <v/>
      </c>
      <c r="E83" s="45">
        <f>SUMIF(业务报告!$B$4:$P$10000,$A83,业务报告!E$4:E$10000)</f>
        <v/>
      </c>
      <c r="F83" s="44">
        <f>SUMIF(业务报告!$B$4:$P$10000,$A83,业务报告!F$4:F$10000)</f>
        <v/>
      </c>
      <c r="G83" s="45">
        <f>SUMIF(业务报告!$B$4:$P$10000,$A83,业务报告!G$4:G$10000)</f>
        <v/>
      </c>
      <c r="H83" s="46">
        <f>SUMIF(业务报告!$B$4:$P$10000,$A83,业务报告!H$4:H$10000)</f>
        <v/>
      </c>
      <c r="I83" s="115">
        <f>SUMIF(业务报告!$B$4:$P$10000,$A83,业务报告!I$4:I$10000)</f>
        <v/>
      </c>
      <c r="J83" s="45">
        <f>SUMIF(业务报告!$B$4:$P$10000,$A83,业务报告!K$4:K$10000)</f>
        <v/>
      </c>
      <c r="K83" s="116">
        <f>SUMIF(业务报告!$B$4:$P$10000,$A83,业务报告!M$4:M$10000)</f>
        <v/>
      </c>
      <c r="L83" s="117">
        <f>SUMIF(广告报告!$H$4:$H$990,$A83,广告报告!$T$4:$T$990)</f>
        <v/>
      </c>
      <c r="M83" s="117">
        <f>SUMIF(广告报告!$H$4:$H$990,$A83,广告报告!$U$4:$U$990)</f>
        <v/>
      </c>
      <c r="N83" s="115">
        <f>I83-L83</f>
        <v/>
      </c>
      <c r="O83" s="118">
        <f>SUMIF(广告报告!$H$4:$H$990,$A83,广告报告!$M$4:$M$990)</f>
        <v/>
      </c>
      <c r="P83" s="57">
        <f>IF(K83&gt;0,O83/K83,"-")</f>
        <v/>
      </c>
      <c r="Q83" s="115">
        <f>SUMIF('退货报告(自发货)'!$D$2:$AA$1000,A83,'退货报告(自发货)'!$AA$2:$AA$1000)+SUMIF('退货报告(FBA)'!$F$2:$G$1001,VLOOKUP($A83,业务报告!$B$3:$C$1000,2,0),'退货报告(FBA)'!$G$2:$G$1001)</f>
        <v/>
      </c>
      <c r="R83" s="57">
        <f>IF(I83&gt;0,Q83/I83,"-")</f>
        <v/>
      </c>
      <c r="S83" s="118">
        <f>IF(K83&gt;0,K83*(1-R83)*0.69-O83-(1.8+2.29)*I83,-O83-Q83*15)</f>
        <v/>
      </c>
      <c r="T83" s="119">
        <f>IF(K83&gt;0,S83/K83,"-")</f>
        <v/>
      </c>
      <c r="U83" s="91" t="inlineStr">
        <is>
          <t>2023</t>
        </is>
      </c>
      <c r="V83" s="91" t="inlineStr">
        <is>
          <t>3</t>
        </is>
      </c>
      <c r="W83" s="91" t="inlineStr">
        <is>
          <t>10</t>
        </is>
      </c>
    </row>
    <row r="84">
      <c r="A84" t="inlineStr">
        <is>
          <t>B093G4117X</t>
        </is>
      </c>
      <c r="B84" s="19">
        <f>VLOOKUP($A84,全部手机型号和壳种类!$B$2:$D$1007,全部手机型号和壳种类!C$1,0)</f>
        <v/>
      </c>
      <c r="C84" s="19">
        <f>VLOOKUP($A84,全部手机型号和壳种类!$B$2:$D$1007,全部手机型号和壳种类!D$1,0)</f>
        <v/>
      </c>
      <c r="D84" s="44">
        <f>SUMIF(业务报告!$B$4:$P$10000,$A84,业务报告!D$4:D$10000)</f>
        <v/>
      </c>
      <c r="E84" s="45">
        <f>SUMIF(业务报告!$B$4:$P$10000,$A84,业务报告!E$4:E$10000)</f>
        <v/>
      </c>
      <c r="F84" s="44">
        <f>SUMIF(业务报告!$B$4:$P$10000,$A84,业务报告!F$4:F$10000)</f>
        <v/>
      </c>
      <c r="G84" s="45">
        <f>SUMIF(业务报告!$B$4:$P$10000,$A84,业务报告!G$4:G$10000)</f>
        <v/>
      </c>
      <c r="H84" s="46">
        <f>SUMIF(业务报告!$B$4:$P$10000,$A84,业务报告!H$4:H$10000)</f>
        <v/>
      </c>
      <c r="I84" s="115">
        <f>SUMIF(业务报告!$B$4:$P$10000,$A84,业务报告!I$4:I$10000)</f>
        <v/>
      </c>
      <c r="J84" s="45">
        <f>SUMIF(业务报告!$B$4:$P$10000,$A84,业务报告!K$4:K$10000)</f>
        <v/>
      </c>
      <c r="K84" s="116">
        <f>SUMIF(业务报告!$B$4:$P$10000,$A84,业务报告!M$4:M$10000)</f>
        <v/>
      </c>
      <c r="L84" s="117">
        <f>SUMIF(广告报告!$H$4:$H$990,$A84,广告报告!$T$4:$T$990)</f>
        <v/>
      </c>
      <c r="M84" s="117">
        <f>SUMIF(广告报告!$H$4:$H$990,$A84,广告报告!$U$4:$U$990)</f>
        <v/>
      </c>
      <c r="N84" s="115">
        <f>I84-L84</f>
        <v/>
      </c>
      <c r="O84" s="118">
        <f>SUMIF(广告报告!$H$4:$H$990,$A84,广告报告!$M$4:$M$990)</f>
        <v/>
      </c>
      <c r="P84" s="57">
        <f>IF(K84&gt;0,O84/K84,"-")</f>
        <v/>
      </c>
      <c r="Q84" s="115">
        <f>SUMIF('退货报告(自发货)'!$D$2:$AA$1000,A84,'退货报告(自发货)'!$AA$2:$AA$1000)+SUMIF('退货报告(FBA)'!$F$2:$G$1001,VLOOKUP($A84,业务报告!$B$3:$C$1000,2,0),'退货报告(FBA)'!$G$2:$G$1001)</f>
        <v/>
      </c>
      <c r="R84" s="57">
        <f>IF(I84&gt;0,Q84/I84,"-")</f>
        <v/>
      </c>
      <c r="S84" s="118">
        <f>IF(K84&gt;0,K84*(1-R84)*0.69-O84-(1.8+2.29)*I84,-O84-Q84*15)</f>
        <v/>
      </c>
      <c r="T84" s="119">
        <f>IF(K84&gt;0,S84/K84,"-")</f>
        <v/>
      </c>
      <c r="U84" s="91" t="inlineStr">
        <is>
          <t>2023</t>
        </is>
      </c>
      <c r="V84" s="91" t="inlineStr">
        <is>
          <t>3</t>
        </is>
      </c>
      <c r="W84" s="91" t="inlineStr">
        <is>
          <t>10</t>
        </is>
      </c>
    </row>
    <row r="85">
      <c r="A85" t="inlineStr">
        <is>
          <t>B094XCKJ5Z</t>
        </is>
      </c>
      <c r="B85" s="19">
        <f>VLOOKUP($A85,全部手机型号和壳种类!$B$2:$D$1007,全部手机型号和壳种类!C$1,0)</f>
        <v/>
      </c>
      <c r="C85" s="19">
        <f>VLOOKUP($A85,全部手机型号和壳种类!$B$2:$D$1007,全部手机型号和壳种类!D$1,0)</f>
        <v/>
      </c>
      <c r="D85" s="44">
        <f>SUMIF(业务报告!$B$4:$P$10000,$A85,业务报告!D$4:D$10000)</f>
        <v/>
      </c>
      <c r="E85" s="45">
        <f>SUMIF(业务报告!$B$4:$P$10000,$A85,业务报告!E$4:E$10000)</f>
        <v/>
      </c>
      <c r="F85" s="44">
        <f>SUMIF(业务报告!$B$4:$P$10000,$A85,业务报告!F$4:F$10000)</f>
        <v/>
      </c>
      <c r="G85" s="45">
        <f>SUMIF(业务报告!$B$4:$P$10000,$A85,业务报告!G$4:G$10000)</f>
        <v/>
      </c>
      <c r="H85" s="46">
        <f>SUMIF(业务报告!$B$4:$P$10000,$A85,业务报告!H$4:H$10000)</f>
        <v/>
      </c>
      <c r="I85" s="115">
        <f>SUMIF(业务报告!$B$4:$P$10000,$A85,业务报告!I$4:I$10000)</f>
        <v/>
      </c>
      <c r="J85" s="45">
        <f>SUMIF(业务报告!$B$4:$P$10000,$A85,业务报告!K$4:K$10000)</f>
        <v/>
      </c>
      <c r="K85" s="116">
        <f>SUMIF(业务报告!$B$4:$P$10000,$A85,业务报告!M$4:M$10000)</f>
        <v/>
      </c>
      <c r="L85" s="117">
        <f>SUMIF(广告报告!$H$4:$H$990,$A85,广告报告!$T$4:$T$990)</f>
        <v/>
      </c>
      <c r="M85" s="117">
        <f>SUMIF(广告报告!$H$4:$H$990,$A85,广告报告!$U$4:$U$990)</f>
        <v/>
      </c>
      <c r="N85" s="115">
        <f>I85-L85</f>
        <v/>
      </c>
      <c r="O85" s="118">
        <f>SUMIF(广告报告!$H$4:$H$990,$A85,广告报告!$M$4:$M$990)</f>
        <v/>
      </c>
      <c r="P85" s="57">
        <f>IF(K85&gt;0,O85/K85,"-")</f>
        <v/>
      </c>
      <c r="Q85" s="115">
        <f>SUMIF('退货报告(自发货)'!$D$2:$AA$1000,A85,'退货报告(自发货)'!$AA$2:$AA$1000)+SUMIF('退货报告(FBA)'!$F$2:$G$1001,VLOOKUP($A85,业务报告!$B$3:$C$1000,2,0),'退货报告(FBA)'!$G$2:$G$1001)</f>
        <v/>
      </c>
      <c r="R85" s="57">
        <f>IF(I85&gt;0,Q85/I85,"-")</f>
        <v/>
      </c>
      <c r="S85" s="118">
        <f>IF(K85&gt;0,K85*(1-R85)*0.69-O85-(1.8+2.29)*I85,-O85-Q85*15)</f>
        <v/>
      </c>
      <c r="T85" s="119">
        <f>IF(K85&gt;0,S85/K85,"-")</f>
        <v/>
      </c>
      <c r="U85" s="91" t="inlineStr">
        <is>
          <t>2023</t>
        </is>
      </c>
      <c r="V85" s="91" t="inlineStr">
        <is>
          <t>3</t>
        </is>
      </c>
      <c r="W85" s="91" t="inlineStr">
        <is>
          <t>10</t>
        </is>
      </c>
    </row>
    <row r="86">
      <c r="A86" t="inlineStr">
        <is>
          <t>B09D5J8MHJ</t>
        </is>
      </c>
      <c r="B86" s="19">
        <f>VLOOKUP($A86,全部手机型号和壳种类!$B$2:$D$1007,全部手机型号和壳种类!C$1,0)</f>
        <v/>
      </c>
      <c r="C86" s="19">
        <f>VLOOKUP($A86,全部手机型号和壳种类!$B$2:$D$1007,全部手机型号和壳种类!D$1,0)</f>
        <v/>
      </c>
      <c r="D86" s="44">
        <f>SUMIF(业务报告!$B$4:$P$10000,$A86,业务报告!D$4:D$10000)</f>
        <v/>
      </c>
      <c r="E86" s="45">
        <f>SUMIF(业务报告!$B$4:$P$10000,$A86,业务报告!E$4:E$10000)</f>
        <v/>
      </c>
      <c r="F86" s="44">
        <f>SUMIF(业务报告!$B$4:$P$10000,$A86,业务报告!F$4:F$10000)</f>
        <v/>
      </c>
      <c r="G86" s="45">
        <f>SUMIF(业务报告!$B$4:$P$10000,$A86,业务报告!G$4:G$10000)</f>
        <v/>
      </c>
      <c r="H86" s="46">
        <f>SUMIF(业务报告!$B$4:$P$10000,$A86,业务报告!H$4:H$10000)</f>
        <v/>
      </c>
      <c r="I86" s="115">
        <f>SUMIF(业务报告!$B$4:$P$10000,$A86,业务报告!I$4:I$10000)</f>
        <v/>
      </c>
      <c r="J86" s="45">
        <f>SUMIF(业务报告!$B$4:$P$10000,$A86,业务报告!K$4:K$10000)</f>
        <v/>
      </c>
      <c r="K86" s="116">
        <f>SUMIF(业务报告!$B$4:$P$10000,$A86,业务报告!M$4:M$10000)</f>
        <v/>
      </c>
      <c r="L86" s="117">
        <f>SUMIF(广告报告!$H$4:$H$990,$A86,广告报告!$T$4:$T$990)</f>
        <v/>
      </c>
      <c r="M86" s="117">
        <f>SUMIF(广告报告!$H$4:$H$990,$A86,广告报告!$U$4:$U$990)</f>
        <v/>
      </c>
      <c r="N86" s="115">
        <f>I86-L86</f>
        <v/>
      </c>
      <c r="O86" s="118">
        <f>SUMIF(广告报告!$H$4:$H$990,$A86,广告报告!$M$4:$M$990)</f>
        <v/>
      </c>
      <c r="P86" s="57">
        <f>IF(K86&gt;0,O86/K86,"-")</f>
        <v/>
      </c>
      <c r="Q86" s="115">
        <f>SUMIF('退货报告(自发货)'!$D$2:$AA$1000,A86,'退货报告(自发货)'!$AA$2:$AA$1000)+SUMIF('退货报告(FBA)'!$F$2:$G$1001,VLOOKUP($A86,业务报告!$B$3:$C$1000,2,0),'退货报告(FBA)'!$G$2:$G$1001)</f>
        <v/>
      </c>
      <c r="R86" s="57">
        <f>IF(I86&gt;0,Q86/I86,"-")</f>
        <v/>
      </c>
      <c r="S86" s="118">
        <f>IF(K86&gt;0,K86*(1-R86)*0.69-O86-(1.8+2.29)*I86,-O86-Q86*15)</f>
        <v/>
      </c>
      <c r="T86" s="119">
        <f>IF(K86&gt;0,S86/K86,"-")</f>
        <v/>
      </c>
      <c r="U86" s="91" t="inlineStr">
        <is>
          <t>2023</t>
        </is>
      </c>
      <c r="V86" s="91" t="inlineStr">
        <is>
          <t>3</t>
        </is>
      </c>
      <c r="W86" s="91" t="inlineStr">
        <is>
          <t>10</t>
        </is>
      </c>
    </row>
    <row r="87">
      <c r="A87" t="inlineStr">
        <is>
          <t>B09KMD992H</t>
        </is>
      </c>
      <c r="B87" s="19">
        <f>VLOOKUP($A87,全部手机型号和壳种类!$B$2:$D$1007,全部手机型号和壳种类!C$1,0)</f>
        <v/>
      </c>
      <c r="C87" s="19">
        <f>VLOOKUP($A87,全部手机型号和壳种类!$B$2:$D$1007,全部手机型号和壳种类!D$1,0)</f>
        <v/>
      </c>
      <c r="D87" s="44">
        <f>SUMIF(业务报告!$B$4:$P$10000,$A87,业务报告!D$4:D$10000)</f>
        <v/>
      </c>
      <c r="E87" s="45">
        <f>SUMIF(业务报告!$B$4:$P$10000,$A87,业务报告!E$4:E$10000)</f>
        <v/>
      </c>
      <c r="F87" s="44">
        <f>SUMIF(业务报告!$B$4:$P$10000,$A87,业务报告!F$4:F$10000)</f>
        <v/>
      </c>
      <c r="G87" s="45">
        <f>SUMIF(业务报告!$B$4:$P$10000,$A87,业务报告!G$4:G$10000)</f>
        <v/>
      </c>
      <c r="H87" s="46">
        <f>SUMIF(业务报告!$B$4:$P$10000,$A87,业务报告!H$4:H$10000)</f>
        <v/>
      </c>
      <c r="I87" s="115">
        <f>SUMIF(业务报告!$B$4:$P$10000,$A87,业务报告!I$4:I$10000)</f>
        <v/>
      </c>
      <c r="J87" s="45">
        <f>SUMIF(业务报告!$B$4:$P$10000,$A87,业务报告!K$4:K$10000)</f>
        <v/>
      </c>
      <c r="K87" s="116">
        <f>SUMIF(业务报告!$B$4:$P$10000,$A87,业务报告!M$4:M$10000)</f>
        <v/>
      </c>
      <c r="L87" s="117">
        <f>SUMIF(广告报告!$H$4:$H$990,$A87,广告报告!$T$4:$T$990)</f>
        <v/>
      </c>
      <c r="M87" s="117">
        <f>SUMIF(广告报告!$H$4:$H$990,$A87,广告报告!$U$4:$U$990)</f>
        <v/>
      </c>
      <c r="N87" s="115">
        <f>I87-L87</f>
        <v/>
      </c>
      <c r="O87" s="118">
        <f>SUMIF(广告报告!$H$4:$H$990,$A87,广告报告!$M$4:$M$990)</f>
        <v/>
      </c>
      <c r="P87" s="57">
        <f>IF(K87&gt;0,O87/K87,"-")</f>
        <v/>
      </c>
      <c r="Q87" s="115">
        <f>SUMIF('退货报告(自发货)'!$D$2:$AA$1000,A87,'退货报告(自发货)'!$AA$2:$AA$1000)+SUMIF('退货报告(FBA)'!$F$2:$G$1001,VLOOKUP($A87,业务报告!$B$3:$C$1000,2,0),'退货报告(FBA)'!$G$2:$G$1001)</f>
        <v/>
      </c>
      <c r="R87" s="57">
        <f>IF(I87&gt;0,Q87/I87,"-")</f>
        <v/>
      </c>
      <c r="S87" s="118">
        <f>IF(K87&gt;0,K87*(1-R87)*0.69-O87-(1.8+2.29)*I87,-O87-Q87*15)</f>
        <v/>
      </c>
      <c r="T87" s="119">
        <f>IF(K87&gt;0,S87/K87,"-")</f>
        <v/>
      </c>
      <c r="U87" s="91" t="inlineStr">
        <is>
          <t>2023</t>
        </is>
      </c>
      <c r="V87" s="91" t="inlineStr">
        <is>
          <t>3</t>
        </is>
      </c>
      <c r="W87" s="91" t="inlineStr">
        <is>
          <t>10</t>
        </is>
      </c>
    </row>
    <row r="88">
      <c r="A88" t="inlineStr">
        <is>
          <t>B09KMDWGVS</t>
        </is>
      </c>
      <c r="B88" s="19">
        <f>VLOOKUP($A88,全部手机型号和壳种类!$B$2:$D$1007,全部手机型号和壳种类!C$1,0)</f>
        <v/>
      </c>
      <c r="C88" s="19">
        <f>VLOOKUP($A88,全部手机型号和壳种类!$B$2:$D$1007,全部手机型号和壳种类!D$1,0)</f>
        <v/>
      </c>
      <c r="D88" s="44">
        <f>SUMIF(业务报告!$B$4:$P$10000,$A88,业务报告!D$4:D$10000)</f>
        <v/>
      </c>
      <c r="E88" s="45">
        <f>SUMIF(业务报告!$B$4:$P$10000,$A88,业务报告!E$4:E$10000)</f>
        <v/>
      </c>
      <c r="F88" s="44">
        <f>SUMIF(业务报告!$B$4:$P$10000,$A88,业务报告!F$4:F$10000)</f>
        <v/>
      </c>
      <c r="G88" s="45">
        <f>SUMIF(业务报告!$B$4:$P$10000,$A88,业务报告!G$4:G$10000)</f>
        <v/>
      </c>
      <c r="H88" s="46">
        <f>SUMIF(业务报告!$B$4:$P$10000,$A88,业务报告!H$4:H$10000)</f>
        <v/>
      </c>
      <c r="I88" s="115">
        <f>SUMIF(业务报告!$B$4:$P$10000,$A88,业务报告!I$4:I$10000)</f>
        <v/>
      </c>
      <c r="J88" s="45">
        <f>SUMIF(业务报告!$B$4:$P$10000,$A88,业务报告!K$4:K$10000)</f>
        <v/>
      </c>
      <c r="K88" s="116">
        <f>SUMIF(业务报告!$B$4:$P$10000,$A88,业务报告!M$4:M$10000)</f>
        <v/>
      </c>
      <c r="L88" s="117">
        <f>SUMIF(广告报告!$H$4:$H$990,$A88,广告报告!$T$4:$T$990)</f>
        <v/>
      </c>
      <c r="M88" s="117">
        <f>SUMIF(广告报告!$H$4:$H$990,$A88,广告报告!$U$4:$U$990)</f>
        <v/>
      </c>
      <c r="N88" s="115">
        <f>I88-L88</f>
        <v/>
      </c>
      <c r="O88" s="118">
        <f>SUMIF(广告报告!$H$4:$H$990,$A88,广告报告!$M$4:$M$990)</f>
        <v/>
      </c>
      <c r="P88" s="57">
        <f>IF(K88&gt;0,O88/K88,"-")</f>
        <v/>
      </c>
      <c r="Q88" s="115">
        <f>SUMIF('退货报告(自发货)'!$D$2:$AA$1000,A88,'退货报告(自发货)'!$AA$2:$AA$1000)+SUMIF('退货报告(FBA)'!$F$2:$G$1001,VLOOKUP($A88,业务报告!$B$3:$C$1000,2,0),'退货报告(FBA)'!$G$2:$G$1001)</f>
        <v/>
      </c>
      <c r="R88" s="57">
        <f>IF(I88&gt;0,Q88/I88,"-")</f>
        <v/>
      </c>
      <c r="S88" s="118">
        <f>IF(K88&gt;0,K88*(1-R88)*0.69-O88-(1.8+2.29)*I88,-O88-Q88*15)</f>
        <v/>
      </c>
      <c r="T88" s="119">
        <f>IF(K88&gt;0,S88/K88,"-")</f>
        <v/>
      </c>
      <c r="U88" s="91" t="inlineStr">
        <is>
          <t>2023</t>
        </is>
      </c>
      <c r="V88" s="91" t="inlineStr">
        <is>
          <t>3</t>
        </is>
      </c>
      <c r="W88" s="91" t="inlineStr">
        <is>
          <t>10</t>
        </is>
      </c>
    </row>
    <row r="89">
      <c r="A89" t="inlineStr">
        <is>
          <t>B09KMDZKG1</t>
        </is>
      </c>
      <c r="B89" s="19">
        <f>VLOOKUP($A89,全部手机型号和壳种类!$B$2:$D$1007,全部手机型号和壳种类!C$1,0)</f>
        <v/>
      </c>
      <c r="C89" s="19">
        <f>VLOOKUP($A89,全部手机型号和壳种类!$B$2:$D$1007,全部手机型号和壳种类!D$1,0)</f>
        <v/>
      </c>
      <c r="D89" s="44">
        <f>SUMIF(业务报告!$B$4:$P$10000,$A89,业务报告!D$4:D$10000)</f>
        <v/>
      </c>
      <c r="E89" s="45">
        <f>SUMIF(业务报告!$B$4:$P$10000,$A89,业务报告!E$4:E$10000)</f>
        <v/>
      </c>
      <c r="F89" s="44">
        <f>SUMIF(业务报告!$B$4:$P$10000,$A89,业务报告!F$4:F$10000)</f>
        <v/>
      </c>
      <c r="G89" s="45">
        <f>SUMIF(业务报告!$B$4:$P$10000,$A89,业务报告!G$4:G$10000)</f>
        <v/>
      </c>
      <c r="H89" s="46">
        <f>SUMIF(业务报告!$B$4:$P$10000,$A89,业务报告!H$4:H$10000)</f>
        <v/>
      </c>
      <c r="I89" s="115">
        <f>SUMIF(业务报告!$B$4:$P$10000,$A89,业务报告!I$4:I$10000)</f>
        <v/>
      </c>
      <c r="J89" s="45">
        <f>SUMIF(业务报告!$B$4:$P$10000,$A89,业务报告!K$4:K$10000)</f>
        <v/>
      </c>
      <c r="K89" s="116">
        <f>SUMIF(业务报告!$B$4:$P$10000,$A89,业务报告!M$4:M$10000)</f>
        <v/>
      </c>
      <c r="L89" s="117">
        <f>SUMIF(广告报告!$H$4:$H$990,$A89,广告报告!$T$4:$T$990)</f>
        <v/>
      </c>
      <c r="M89" s="117">
        <f>SUMIF(广告报告!$H$4:$H$990,$A89,广告报告!$U$4:$U$990)</f>
        <v/>
      </c>
      <c r="N89" s="115">
        <f>I89-L89</f>
        <v/>
      </c>
      <c r="O89" s="118">
        <f>SUMIF(广告报告!$H$4:$H$990,$A89,广告报告!$M$4:$M$990)</f>
        <v/>
      </c>
      <c r="P89" s="57">
        <f>IF(K89&gt;0,O89/K89,"-")</f>
        <v/>
      </c>
      <c r="Q89" s="115">
        <f>SUMIF('退货报告(自发货)'!$D$2:$AA$1000,A89,'退货报告(自发货)'!$AA$2:$AA$1000)+SUMIF('退货报告(FBA)'!$F$2:$G$1001,VLOOKUP($A89,业务报告!$B$3:$C$1000,2,0),'退货报告(FBA)'!$G$2:$G$1001)</f>
        <v/>
      </c>
      <c r="R89" s="57">
        <f>IF(I89&gt;0,Q89/I89,"-")</f>
        <v/>
      </c>
      <c r="S89" s="118">
        <f>IF(K89&gt;0,K89*(1-R89)*0.69-O89-(1.8+2.29)*I89,-O89-Q89*15)</f>
        <v/>
      </c>
      <c r="T89" s="119">
        <f>IF(K89&gt;0,S89/K89,"-")</f>
        <v/>
      </c>
      <c r="U89" s="91" t="inlineStr">
        <is>
          <t>2023</t>
        </is>
      </c>
      <c r="V89" s="91" t="inlineStr">
        <is>
          <t>3</t>
        </is>
      </c>
      <c r="W89" s="91" t="inlineStr">
        <is>
          <t>10</t>
        </is>
      </c>
    </row>
    <row r="90">
      <c r="A90" t="inlineStr">
        <is>
          <t>B09KMFK79G</t>
        </is>
      </c>
      <c r="B90" s="19">
        <f>VLOOKUP($A90,全部手机型号和壳种类!$B$2:$D$1007,全部手机型号和壳种类!C$1,0)</f>
        <v/>
      </c>
      <c r="C90" s="19">
        <f>VLOOKUP($A90,全部手机型号和壳种类!$B$2:$D$1007,全部手机型号和壳种类!D$1,0)</f>
        <v/>
      </c>
      <c r="D90" s="44">
        <f>SUMIF(业务报告!$B$4:$P$10000,$A90,业务报告!D$4:D$10000)</f>
        <v/>
      </c>
      <c r="E90" s="45">
        <f>SUMIF(业务报告!$B$4:$P$10000,$A90,业务报告!E$4:E$10000)</f>
        <v/>
      </c>
      <c r="F90" s="44">
        <f>SUMIF(业务报告!$B$4:$P$10000,$A90,业务报告!F$4:F$10000)</f>
        <v/>
      </c>
      <c r="G90" s="45">
        <f>SUMIF(业务报告!$B$4:$P$10000,$A90,业务报告!G$4:G$10000)</f>
        <v/>
      </c>
      <c r="H90" s="46">
        <f>SUMIF(业务报告!$B$4:$P$10000,$A90,业务报告!H$4:H$10000)</f>
        <v/>
      </c>
      <c r="I90" s="115">
        <f>SUMIF(业务报告!$B$4:$P$10000,$A90,业务报告!I$4:I$10000)</f>
        <v/>
      </c>
      <c r="J90" s="45">
        <f>SUMIF(业务报告!$B$4:$P$10000,$A90,业务报告!K$4:K$10000)</f>
        <v/>
      </c>
      <c r="K90" s="116">
        <f>SUMIF(业务报告!$B$4:$P$10000,$A90,业务报告!M$4:M$10000)</f>
        <v/>
      </c>
      <c r="L90" s="117">
        <f>SUMIF(广告报告!$H$4:$H$990,$A90,广告报告!$T$4:$T$990)</f>
        <v/>
      </c>
      <c r="M90" s="117">
        <f>SUMIF(广告报告!$H$4:$H$990,$A90,广告报告!$U$4:$U$990)</f>
        <v/>
      </c>
      <c r="N90" s="115">
        <f>I90-L90</f>
        <v/>
      </c>
      <c r="O90" s="118">
        <f>SUMIF(广告报告!$H$4:$H$990,$A90,广告报告!$M$4:$M$990)</f>
        <v/>
      </c>
      <c r="P90" s="57">
        <f>IF(K90&gt;0,O90/K90,"-")</f>
        <v/>
      </c>
      <c r="Q90" s="115">
        <f>SUMIF('退货报告(自发货)'!$D$2:$AA$1000,A90,'退货报告(自发货)'!$AA$2:$AA$1000)+SUMIF('退货报告(FBA)'!$F$2:$G$1001,VLOOKUP($A90,业务报告!$B$3:$C$1000,2,0),'退货报告(FBA)'!$G$2:$G$1001)</f>
        <v/>
      </c>
      <c r="R90" s="57">
        <f>IF(I90&gt;0,Q90/I90,"-")</f>
        <v/>
      </c>
      <c r="S90" s="118">
        <f>IF(K90&gt;0,K90*(1-R90)*0.69-O90-(1.8+2.29)*I90,-O90-Q90*15)</f>
        <v/>
      </c>
      <c r="T90" s="119">
        <f>IF(K90&gt;0,S90/K90,"-")</f>
        <v/>
      </c>
      <c r="U90" s="91" t="inlineStr">
        <is>
          <t>2023</t>
        </is>
      </c>
      <c r="V90" s="91" t="inlineStr">
        <is>
          <t>3</t>
        </is>
      </c>
      <c r="W90" s="91" t="inlineStr">
        <is>
          <t>10</t>
        </is>
      </c>
    </row>
    <row r="91">
      <c r="A91" t="inlineStr">
        <is>
          <t>B09KMFVWDX</t>
        </is>
      </c>
      <c r="B91" s="19">
        <f>VLOOKUP($A91,全部手机型号和壳种类!$B$2:$D$1007,全部手机型号和壳种类!C$1,0)</f>
        <v/>
      </c>
      <c r="C91" s="19">
        <f>VLOOKUP($A91,全部手机型号和壳种类!$B$2:$D$1007,全部手机型号和壳种类!D$1,0)</f>
        <v/>
      </c>
      <c r="D91" s="44">
        <f>SUMIF(业务报告!$B$4:$P$10000,$A91,业务报告!D$4:D$10000)</f>
        <v/>
      </c>
      <c r="E91" s="45">
        <f>SUMIF(业务报告!$B$4:$P$10000,$A91,业务报告!E$4:E$10000)</f>
        <v/>
      </c>
      <c r="F91" s="44">
        <f>SUMIF(业务报告!$B$4:$P$10000,$A91,业务报告!F$4:F$10000)</f>
        <v/>
      </c>
      <c r="G91" s="45">
        <f>SUMIF(业务报告!$B$4:$P$10000,$A91,业务报告!G$4:G$10000)</f>
        <v/>
      </c>
      <c r="H91" s="46">
        <f>SUMIF(业务报告!$B$4:$P$10000,$A91,业务报告!H$4:H$10000)</f>
        <v/>
      </c>
      <c r="I91" s="115">
        <f>SUMIF(业务报告!$B$4:$P$10000,$A91,业务报告!I$4:I$10000)</f>
        <v/>
      </c>
      <c r="J91" s="45">
        <f>SUMIF(业务报告!$B$4:$P$10000,$A91,业务报告!K$4:K$10000)</f>
        <v/>
      </c>
      <c r="K91" s="116">
        <f>SUMIF(业务报告!$B$4:$P$10000,$A91,业务报告!M$4:M$10000)</f>
        <v/>
      </c>
      <c r="L91" s="117">
        <f>SUMIF(广告报告!$H$4:$H$990,$A91,广告报告!$T$4:$T$990)</f>
        <v/>
      </c>
      <c r="M91" s="117">
        <f>SUMIF(广告报告!$H$4:$H$990,$A91,广告报告!$U$4:$U$990)</f>
        <v/>
      </c>
      <c r="N91" s="115">
        <f>I91-L91</f>
        <v/>
      </c>
      <c r="O91" s="118">
        <f>SUMIF(广告报告!$H$4:$H$990,$A91,广告报告!$M$4:$M$990)</f>
        <v/>
      </c>
      <c r="P91" s="57">
        <f>IF(K91&gt;0,O91/K91,"-")</f>
        <v/>
      </c>
      <c r="Q91" s="115">
        <f>SUMIF('退货报告(自发货)'!$D$2:$AA$1000,A91,'退货报告(自发货)'!$AA$2:$AA$1000)+SUMIF('退货报告(FBA)'!$F$2:$G$1001,VLOOKUP($A91,业务报告!$B$3:$C$1000,2,0),'退货报告(FBA)'!$G$2:$G$1001)</f>
        <v/>
      </c>
      <c r="R91" s="57">
        <f>IF(I91&gt;0,Q91/I91,"-")</f>
        <v/>
      </c>
      <c r="S91" s="118">
        <f>IF(K91&gt;0,K91*(1-R91)*0.69-O91-(1.8+2.29)*I91,-O91-Q91*15)</f>
        <v/>
      </c>
      <c r="T91" s="119">
        <f>IF(K91&gt;0,S91/K91,"-")</f>
        <v/>
      </c>
      <c r="U91" s="91" t="inlineStr">
        <is>
          <t>2023</t>
        </is>
      </c>
      <c r="V91" s="91" t="inlineStr">
        <is>
          <t>3</t>
        </is>
      </c>
      <c r="W91" s="91" t="inlineStr">
        <is>
          <t>10</t>
        </is>
      </c>
    </row>
    <row r="92">
      <c r="A92" t="inlineStr">
        <is>
          <t>B09KMGB233</t>
        </is>
      </c>
      <c r="B92" s="19">
        <f>VLOOKUP($A92,全部手机型号和壳种类!$B$2:$D$1007,全部手机型号和壳种类!C$1,0)</f>
        <v/>
      </c>
      <c r="C92" s="19">
        <f>VLOOKUP($A92,全部手机型号和壳种类!$B$2:$D$1007,全部手机型号和壳种类!D$1,0)</f>
        <v/>
      </c>
      <c r="D92" s="44">
        <f>SUMIF(业务报告!$B$4:$P$10000,$A92,业务报告!D$4:D$10000)</f>
        <v/>
      </c>
      <c r="E92" s="45">
        <f>SUMIF(业务报告!$B$4:$P$10000,$A92,业务报告!E$4:E$10000)</f>
        <v/>
      </c>
      <c r="F92" s="44">
        <f>SUMIF(业务报告!$B$4:$P$10000,$A92,业务报告!F$4:F$10000)</f>
        <v/>
      </c>
      <c r="G92" s="45">
        <f>SUMIF(业务报告!$B$4:$P$10000,$A92,业务报告!G$4:G$10000)</f>
        <v/>
      </c>
      <c r="H92" s="46">
        <f>SUMIF(业务报告!$B$4:$P$10000,$A92,业务报告!H$4:H$10000)</f>
        <v/>
      </c>
      <c r="I92" s="115">
        <f>SUMIF(业务报告!$B$4:$P$10000,$A92,业务报告!I$4:I$10000)</f>
        <v/>
      </c>
      <c r="J92" s="45">
        <f>SUMIF(业务报告!$B$4:$P$10000,$A92,业务报告!K$4:K$10000)</f>
        <v/>
      </c>
      <c r="K92" s="116">
        <f>SUMIF(业务报告!$B$4:$P$10000,$A92,业务报告!M$4:M$10000)</f>
        <v/>
      </c>
      <c r="L92" s="117">
        <f>SUMIF(广告报告!$H$4:$H$990,$A92,广告报告!$T$4:$T$990)</f>
        <v/>
      </c>
      <c r="M92" s="117">
        <f>SUMIF(广告报告!$H$4:$H$990,$A92,广告报告!$U$4:$U$990)</f>
        <v/>
      </c>
      <c r="N92" s="115">
        <f>I92-L92</f>
        <v/>
      </c>
      <c r="O92" s="118">
        <f>SUMIF(广告报告!$H$4:$H$990,$A92,广告报告!$M$4:$M$990)</f>
        <v/>
      </c>
      <c r="P92" s="57">
        <f>IF(K92&gt;0,O92/K92,"-")</f>
        <v/>
      </c>
      <c r="Q92" s="115">
        <f>SUMIF('退货报告(自发货)'!$D$2:$AA$1000,A92,'退货报告(自发货)'!$AA$2:$AA$1000)+SUMIF('退货报告(FBA)'!$F$2:$G$1001,VLOOKUP($A92,业务报告!$B$3:$C$1000,2,0),'退货报告(FBA)'!$G$2:$G$1001)</f>
        <v/>
      </c>
      <c r="R92" s="57">
        <f>IF(I92&gt;0,Q92/I92,"-")</f>
        <v/>
      </c>
      <c r="S92" s="118">
        <f>IF(K92&gt;0,K92*(1-R92)*0.69-O92-(1.8+2.29)*I92,-O92-Q92*15)</f>
        <v/>
      </c>
      <c r="T92" s="119">
        <f>IF(K92&gt;0,S92/K92,"-")</f>
        <v/>
      </c>
      <c r="U92" s="91" t="inlineStr">
        <is>
          <t>2023</t>
        </is>
      </c>
      <c r="V92" s="91" t="inlineStr">
        <is>
          <t>3</t>
        </is>
      </c>
      <c r="W92" s="91" t="inlineStr">
        <is>
          <t>10</t>
        </is>
      </c>
    </row>
    <row r="93">
      <c r="A93" t="inlineStr">
        <is>
          <t>B09KMGXKBD</t>
        </is>
      </c>
      <c r="B93" s="19">
        <f>VLOOKUP($A93,全部手机型号和壳种类!$B$2:$D$1007,全部手机型号和壳种类!C$1,0)</f>
        <v/>
      </c>
      <c r="C93" s="19">
        <f>VLOOKUP($A93,全部手机型号和壳种类!$B$2:$D$1007,全部手机型号和壳种类!D$1,0)</f>
        <v/>
      </c>
      <c r="D93" s="44">
        <f>SUMIF(业务报告!$B$4:$P$10000,$A93,业务报告!D$4:D$10000)</f>
        <v/>
      </c>
      <c r="E93" s="45">
        <f>SUMIF(业务报告!$B$4:$P$10000,$A93,业务报告!E$4:E$10000)</f>
        <v/>
      </c>
      <c r="F93" s="44">
        <f>SUMIF(业务报告!$B$4:$P$10000,$A93,业务报告!F$4:F$10000)</f>
        <v/>
      </c>
      <c r="G93" s="45">
        <f>SUMIF(业务报告!$B$4:$P$10000,$A93,业务报告!G$4:G$10000)</f>
        <v/>
      </c>
      <c r="H93" s="46">
        <f>SUMIF(业务报告!$B$4:$P$10000,$A93,业务报告!H$4:H$10000)</f>
        <v/>
      </c>
      <c r="I93" s="115">
        <f>SUMIF(业务报告!$B$4:$P$10000,$A93,业务报告!I$4:I$10000)</f>
        <v/>
      </c>
      <c r="J93" s="45">
        <f>SUMIF(业务报告!$B$4:$P$10000,$A93,业务报告!K$4:K$10000)</f>
        <v/>
      </c>
      <c r="K93" s="116">
        <f>SUMIF(业务报告!$B$4:$P$10000,$A93,业务报告!M$4:M$10000)</f>
        <v/>
      </c>
      <c r="L93" s="117">
        <f>SUMIF(广告报告!$H$4:$H$990,$A93,广告报告!$T$4:$T$990)</f>
        <v/>
      </c>
      <c r="M93" s="117">
        <f>SUMIF(广告报告!$H$4:$H$990,$A93,广告报告!$U$4:$U$990)</f>
        <v/>
      </c>
      <c r="N93" s="115">
        <f>I93-L93</f>
        <v/>
      </c>
      <c r="O93" s="118">
        <f>SUMIF(广告报告!$H$4:$H$990,$A93,广告报告!$M$4:$M$990)</f>
        <v/>
      </c>
      <c r="P93" s="57">
        <f>IF(K93&gt;0,O93/K93,"-")</f>
        <v/>
      </c>
      <c r="Q93" s="115">
        <f>SUMIF('退货报告(自发货)'!$D$2:$AA$1000,A93,'退货报告(自发货)'!$AA$2:$AA$1000)+SUMIF('退货报告(FBA)'!$F$2:$G$1001,VLOOKUP($A93,业务报告!$B$3:$C$1000,2,0),'退货报告(FBA)'!$G$2:$G$1001)</f>
        <v/>
      </c>
      <c r="R93" s="57">
        <f>IF(I93&gt;0,Q93/I93,"-")</f>
        <v/>
      </c>
      <c r="S93" s="118">
        <f>IF(K93&gt;0,K93*(1-R93)*0.69-O93-(1.8+2.29)*I93,-O93-Q93*15)</f>
        <v/>
      </c>
      <c r="T93" s="119">
        <f>IF(K93&gt;0,S93/K93,"-")</f>
        <v/>
      </c>
      <c r="U93" s="91" t="inlineStr">
        <is>
          <t>2023</t>
        </is>
      </c>
      <c r="V93" s="91" t="inlineStr">
        <is>
          <t>3</t>
        </is>
      </c>
      <c r="W93" s="91" t="inlineStr">
        <is>
          <t>10</t>
        </is>
      </c>
    </row>
    <row r="94">
      <c r="A94" t="inlineStr">
        <is>
          <t>B09KMGYD8N</t>
        </is>
      </c>
      <c r="B94" s="19">
        <f>VLOOKUP($A94,全部手机型号和壳种类!$B$2:$D$1007,全部手机型号和壳种类!C$1,0)</f>
        <v/>
      </c>
      <c r="C94" s="19">
        <f>VLOOKUP($A94,全部手机型号和壳种类!$B$2:$D$1007,全部手机型号和壳种类!D$1,0)</f>
        <v/>
      </c>
      <c r="D94" s="44">
        <f>SUMIF(业务报告!$B$4:$P$10000,$A94,业务报告!D$4:D$10000)</f>
        <v/>
      </c>
      <c r="E94" s="45">
        <f>SUMIF(业务报告!$B$4:$P$10000,$A94,业务报告!E$4:E$10000)</f>
        <v/>
      </c>
      <c r="F94" s="44">
        <f>SUMIF(业务报告!$B$4:$P$10000,$A94,业务报告!F$4:F$10000)</f>
        <v/>
      </c>
      <c r="G94" s="45">
        <f>SUMIF(业务报告!$B$4:$P$10000,$A94,业务报告!G$4:G$10000)</f>
        <v/>
      </c>
      <c r="H94" s="46">
        <f>SUMIF(业务报告!$B$4:$P$10000,$A94,业务报告!H$4:H$10000)</f>
        <v/>
      </c>
      <c r="I94" s="115">
        <f>SUMIF(业务报告!$B$4:$P$10000,$A94,业务报告!I$4:I$10000)</f>
        <v/>
      </c>
      <c r="J94" s="45">
        <f>SUMIF(业务报告!$B$4:$P$10000,$A94,业务报告!K$4:K$10000)</f>
        <v/>
      </c>
      <c r="K94" s="116">
        <f>SUMIF(业务报告!$B$4:$P$10000,$A94,业务报告!M$4:M$10000)</f>
        <v/>
      </c>
      <c r="L94" s="117">
        <f>SUMIF(广告报告!$H$4:$H$990,$A94,广告报告!$T$4:$T$990)</f>
        <v/>
      </c>
      <c r="M94" s="117">
        <f>SUMIF(广告报告!$H$4:$H$990,$A94,广告报告!$U$4:$U$990)</f>
        <v/>
      </c>
      <c r="N94" s="115">
        <f>I94-L94</f>
        <v/>
      </c>
      <c r="O94" s="118">
        <f>SUMIF(广告报告!$H$4:$H$990,$A94,广告报告!$M$4:$M$990)</f>
        <v/>
      </c>
      <c r="P94" s="57">
        <f>IF(K94&gt;0,O94/K94,"-")</f>
        <v/>
      </c>
      <c r="Q94" s="115">
        <f>SUMIF('退货报告(自发货)'!$D$2:$AA$1000,A94,'退货报告(自发货)'!$AA$2:$AA$1000)+SUMIF('退货报告(FBA)'!$F$2:$G$1001,VLOOKUP($A94,业务报告!$B$3:$C$1000,2,0),'退货报告(FBA)'!$G$2:$G$1001)</f>
        <v/>
      </c>
      <c r="R94" s="57">
        <f>IF(I94&gt;0,Q94/I94,"-")</f>
        <v/>
      </c>
      <c r="S94" s="118">
        <f>IF(K94&gt;0,K94*(1-R94)*0.69-O94-(1.8+2.29)*I94,-O94-Q94*15)</f>
        <v/>
      </c>
      <c r="T94" s="119">
        <f>IF(K94&gt;0,S94/K94,"-")</f>
        <v/>
      </c>
      <c r="U94" s="91" t="inlineStr">
        <is>
          <t>2023</t>
        </is>
      </c>
      <c r="V94" s="91" t="inlineStr">
        <is>
          <t>3</t>
        </is>
      </c>
      <c r="W94" s="91" t="inlineStr">
        <is>
          <t>10</t>
        </is>
      </c>
    </row>
    <row r="95">
      <c r="A95" t="inlineStr">
        <is>
          <t>B09KMH2N9C</t>
        </is>
      </c>
      <c r="B95" s="19">
        <f>VLOOKUP($A95,全部手机型号和壳种类!$B$2:$D$1007,全部手机型号和壳种类!C$1,0)</f>
        <v/>
      </c>
      <c r="C95" s="19">
        <f>VLOOKUP($A95,全部手机型号和壳种类!$B$2:$D$1007,全部手机型号和壳种类!D$1,0)</f>
        <v/>
      </c>
      <c r="D95" s="44">
        <f>SUMIF(业务报告!$B$4:$P$10000,$A95,业务报告!D$4:D$10000)</f>
        <v/>
      </c>
      <c r="E95" s="45">
        <f>SUMIF(业务报告!$B$4:$P$10000,$A95,业务报告!E$4:E$10000)</f>
        <v/>
      </c>
      <c r="F95" s="44">
        <f>SUMIF(业务报告!$B$4:$P$10000,$A95,业务报告!F$4:F$10000)</f>
        <v/>
      </c>
      <c r="G95" s="45">
        <f>SUMIF(业务报告!$B$4:$P$10000,$A95,业务报告!G$4:G$10000)</f>
        <v/>
      </c>
      <c r="H95" s="46">
        <f>SUMIF(业务报告!$B$4:$P$10000,$A95,业务报告!H$4:H$10000)</f>
        <v/>
      </c>
      <c r="I95" s="115">
        <f>SUMIF(业务报告!$B$4:$P$10000,$A95,业务报告!I$4:I$10000)</f>
        <v/>
      </c>
      <c r="J95" s="45">
        <f>SUMIF(业务报告!$B$4:$P$10000,$A95,业务报告!K$4:K$10000)</f>
        <v/>
      </c>
      <c r="K95" s="116">
        <f>SUMIF(业务报告!$B$4:$P$10000,$A95,业务报告!M$4:M$10000)</f>
        <v/>
      </c>
      <c r="L95" s="117">
        <f>SUMIF(广告报告!$H$4:$H$990,$A95,广告报告!$T$4:$T$990)</f>
        <v/>
      </c>
      <c r="M95" s="117">
        <f>SUMIF(广告报告!$H$4:$H$990,$A95,广告报告!$U$4:$U$990)</f>
        <v/>
      </c>
      <c r="N95" s="115">
        <f>I95-L95</f>
        <v/>
      </c>
      <c r="O95" s="118">
        <f>SUMIF(广告报告!$H$4:$H$990,$A95,广告报告!$M$4:$M$990)</f>
        <v/>
      </c>
      <c r="P95" s="57">
        <f>IF(K95&gt;0,O95/K95,"-")</f>
        <v/>
      </c>
      <c r="Q95" s="115">
        <f>SUMIF('退货报告(自发货)'!$D$2:$AA$1000,A95,'退货报告(自发货)'!$AA$2:$AA$1000)+SUMIF('退货报告(FBA)'!$F$2:$G$1001,VLOOKUP($A95,业务报告!$B$3:$C$1000,2,0),'退货报告(FBA)'!$G$2:$G$1001)</f>
        <v/>
      </c>
      <c r="R95" s="57">
        <f>IF(I95&gt;0,Q95/I95,"-")</f>
        <v/>
      </c>
      <c r="S95" s="118">
        <f>IF(K95&gt;0,K95*(1-R95)*0.69-O95-(1.8+2.29)*I95,-O95-Q95*15)</f>
        <v/>
      </c>
      <c r="T95" s="119">
        <f>IF(K95&gt;0,S95/K95,"-")</f>
        <v/>
      </c>
      <c r="U95" s="91" t="inlineStr">
        <is>
          <t>2023</t>
        </is>
      </c>
      <c r="V95" s="91" t="inlineStr">
        <is>
          <t>3</t>
        </is>
      </c>
      <c r="W95" s="91" t="inlineStr">
        <is>
          <t>10</t>
        </is>
      </c>
    </row>
    <row r="96">
      <c r="A96" t="inlineStr">
        <is>
          <t>B09KMHCR1M</t>
        </is>
      </c>
      <c r="B96" s="19">
        <f>VLOOKUP($A96,全部手机型号和壳种类!$B$2:$D$1007,全部手机型号和壳种类!C$1,0)</f>
        <v/>
      </c>
      <c r="C96" s="19">
        <f>VLOOKUP($A96,全部手机型号和壳种类!$B$2:$D$1007,全部手机型号和壳种类!D$1,0)</f>
        <v/>
      </c>
      <c r="D96" s="44">
        <f>SUMIF(业务报告!$B$4:$P$10000,$A96,业务报告!D$4:D$10000)</f>
        <v/>
      </c>
      <c r="E96" s="45">
        <f>SUMIF(业务报告!$B$4:$P$10000,$A96,业务报告!E$4:E$10000)</f>
        <v/>
      </c>
      <c r="F96" s="44">
        <f>SUMIF(业务报告!$B$4:$P$10000,$A96,业务报告!F$4:F$10000)</f>
        <v/>
      </c>
      <c r="G96" s="45">
        <f>SUMIF(业务报告!$B$4:$P$10000,$A96,业务报告!G$4:G$10000)</f>
        <v/>
      </c>
      <c r="H96" s="46">
        <f>SUMIF(业务报告!$B$4:$P$10000,$A96,业务报告!H$4:H$10000)</f>
        <v/>
      </c>
      <c r="I96" s="115">
        <f>SUMIF(业务报告!$B$4:$P$10000,$A96,业务报告!I$4:I$10000)</f>
        <v/>
      </c>
      <c r="J96" s="45">
        <f>SUMIF(业务报告!$B$4:$P$10000,$A96,业务报告!K$4:K$10000)</f>
        <v/>
      </c>
      <c r="K96" s="116">
        <f>SUMIF(业务报告!$B$4:$P$10000,$A96,业务报告!M$4:M$10000)</f>
        <v/>
      </c>
      <c r="L96" s="117">
        <f>SUMIF(广告报告!$H$4:$H$990,$A96,广告报告!$T$4:$T$990)</f>
        <v/>
      </c>
      <c r="M96" s="117">
        <f>SUMIF(广告报告!$H$4:$H$990,$A96,广告报告!$U$4:$U$990)</f>
        <v/>
      </c>
      <c r="N96" s="115">
        <f>I96-L96</f>
        <v/>
      </c>
      <c r="O96" s="118">
        <f>SUMIF(广告报告!$H$4:$H$990,$A96,广告报告!$M$4:$M$990)</f>
        <v/>
      </c>
      <c r="P96" s="57">
        <f>IF(K96&gt;0,O96/K96,"-")</f>
        <v/>
      </c>
      <c r="Q96" s="115">
        <f>SUMIF('退货报告(自发货)'!$D$2:$AA$1000,A96,'退货报告(自发货)'!$AA$2:$AA$1000)+SUMIF('退货报告(FBA)'!$F$2:$G$1001,VLOOKUP($A96,业务报告!$B$3:$C$1000,2,0),'退货报告(FBA)'!$G$2:$G$1001)</f>
        <v/>
      </c>
      <c r="R96" s="57">
        <f>IF(I96&gt;0,Q96/I96,"-")</f>
        <v/>
      </c>
      <c r="S96" s="118">
        <f>IF(K96&gt;0,K96*(1-R96)*0.69-O96-(1.8+2.29)*I96,-O96-Q96*15)</f>
        <v/>
      </c>
      <c r="T96" s="119">
        <f>IF(K96&gt;0,S96/K96,"-")</f>
        <v/>
      </c>
      <c r="U96" s="91" t="inlineStr">
        <is>
          <t>2023</t>
        </is>
      </c>
      <c r="V96" s="91" t="inlineStr">
        <is>
          <t>3</t>
        </is>
      </c>
      <c r="W96" s="91" t="inlineStr">
        <is>
          <t>10</t>
        </is>
      </c>
    </row>
    <row r="97">
      <c r="A97" t="inlineStr">
        <is>
          <t>B09KMHLM34</t>
        </is>
      </c>
      <c r="B97" s="19">
        <f>VLOOKUP($A97,全部手机型号和壳种类!$B$2:$D$1007,全部手机型号和壳种类!C$1,0)</f>
        <v/>
      </c>
      <c r="C97" s="19">
        <f>VLOOKUP($A97,全部手机型号和壳种类!$B$2:$D$1007,全部手机型号和壳种类!D$1,0)</f>
        <v/>
      </c>
      <c r="D97" s="44">
        <f>SUMIF(业务报告!$B$4:$P$10000,$A97,业务报告!D$4:D$10000)</f>
        <v/>
      </c>
      <c r="E97" s="45">
        <f>SUMIF(业务报告!$B$4:$P$10000,$A97,业务报告!E$4:E$10000)</f>
        <v/>
      </c>
      <c r="F97" s="44">
        <f>SUMIF(业务报告!$B$4:$P$10000,$A97,业务报告!F$4:F$10000)</f>
        <v/>
      </c>
      <c r="G97" s="45">
        <f>SUMIF(业务报告!$B$4:$P$10000,$A97,业务报告!G$4:G$10000)</f>
        <v/>
      </c>
      <c r="H97" s="46">
        <f>SUMIF(业务报告!$B$4:$P$10000,$A97,业务报告!H$4:H$10000)</f>
        <v/>
      </c>
      <c r="I97" s="115">
        <f>SUMIF(业务报告!$B$4:$P$10000,$A97,业务报告!I$4:I$10000)</f>
        <v/>
      </c>
      <c r="J97" s="45">
        <f>SUMIF(业务报告!$B$4:$P$10000,$A97,业务报告!K$4:K$10000)</f>
        <v/>
      </c>
      <c r="K97" s="116">
        <f>SUMIF(业务报告!$B$4:$P$10000,$A97,业务报告!M$4:M$10000)</f>
        <v/>
      </c>
      <c r="L97" s="117">
        <f>SUMIF(广告报告!$H$4:$H$990,$A97,广告报告!$T$4:$T$990)</f>
        <v/>
      </c>
      <c r="M97" s="117">
        <f>SUMIF(广告报告!$H$4:$H$990,$A97,广告报告!$U$4:$U$990)</f>
        <v/>
      </c>
      <c r="N97" s="115">
        <f>I97-L97</f>
        <v/>
      </c>
      <c r="O97" s="118">
        <f>SUMIF(广告报告!$H$4:$H$990,$A97,广告报告!$M$4:$M$990)</f>
        <v/>
      </c>
      <c r="P97" s="57">
        <f>IF(K97&gt;0,O97/K97,"-")</f>
        <v/>
      </c>
      <c r="Q97" s="115">
        <f>SUMIF('退货报告(自发货)'!$D$2:$AA$1000,A97,'退货报告(自发货)'!$AA$2:$AA$1000)+SUMIF('退货报告(FBA)'!$F$2:$G$1001,VLOOKUP($A97,业务报告!$B$3:$C$1000,2,0),'退货报告(FBA)'!$G$2:$G$1001)</f>
        <v/>
      </c>
      <c r="R97" s="57">
        <f>IF(I97&gt;0,Q97/I97,"-")</f>
        <v/>
      </c>
      <c r="S97" s="118">
        <f>IF(K97&gt;0,K97*(1-R97)*0.69-O97-(1.8+2.29)*I97,-O97-Q97*15)</f>
        <v/>
      </c>
      <c r="T97" s="119">
        <f>IF(K97&gt;0,S97/K97,"-")</f>
        <v/>
      </c>
      <c r="U97" s="91" t="inlineStr">
        <is>
          <t>2023</t>
        </is>
      </c>
      <c r="V97" s="91" t="inlineStr">
        <is>
          <t>3</t>
        </is>
      </c>
      <c r="W97" s="91" t="inlineStr">
        <is>
          <t>10</t>
        </is>
      </c>
    </row>
    <row r="98">
      <c r="A98" t="inlineStr">
        <is>
          <t>B09L67Q2RW</t>
        </is>
      </c>
      <c r="B98" s="19">
        <f>VLOOKUP($A98,全部手机型号和壳种类!$B$2:$D$1007,全部手机型号和壳种类!C$1,0)</f>
        <v/>
      </c>
      <c r="C98" s="19">
        <f>VLOOKUP($A98,全部手机型号和壳种类!$B$2:$D$1007,全部手机型号和壳种类!D$1,0)</f>
        <v/>
      </c>
      <c r="D98" s="44">
        <f>SUMIF(业务报告!$B$4:$P$10000,$A98,业务报告!D$4:D$10000)</f>
        <v/>
      </c>
      <c r="E98" s="45">
        <f>SUMIF(业务报告!$B$4:$P$10000,$A98,业务报告!E$4:E$10000)</f>
        <v/>
      </c>
      <c r="F98" s="44">
        <f>SUMIF(业务报告!$B$4:$P$10000,$A98,业务报告!F$4:F$10000)</f>
        <v/>
      </c>
      <c r="G98" s="45">
        <f>SUMIF(业务报告!$B$4:$P$10000,$A98,业务报告!G$4:G$10000)</f>
        <v/>
      </c>
      <c r="H98" s="46">
        <f>SUMIF(业务报告!$B$4:$P$10000,$A98,业务报告!H$4:H$10000)</f>
        <v/>
      </c>
      <c r="I98" s="115">
        <f>SUMIF(业务报告!$B$4:$P$10000,$A98,业务报告!I$4:I$10000)</f>
        <v/>
      </c>
      <c r="J98" s="45">
        <f>SUMIF(业务报告!$B$4:$P$10000,$A98,业务报告!K$4:K$10000)</f>
        <v/>
      </c>
      <c r="K98" s="116">
        <f>SUMIF(业务报告!$B$4:$P$10000,$A98,业务报告!M$4:M$10000)</f>
        <v/>
      </c>
      <c r="L98" s="117">
        <f>SUMIF(广告报告!$H$4:$H$990,$A98,广告报告!$T$4:$T$990)</f>
        <v/>
      </c>
      <c r="M98" s="117">
        <f>SUMIF(广告报告!$H$4:$H$990,$A98,广告报告!$U$4:$U$990)</f>
        <v/>
      </c>
      <c r="N98" s="115">
        <f>I98-L98</f>
        <v/>
      </c>
      <c r="O98" s="118">
        <f>SUMIF(广告报告!$H$4:$H$990,$A98,广告报告!$M$4:$M$990)</f>
        <v/>
      </c>
      <c r="P98" s="57">
        <f>IF(K98&gt;0,O98/K98,"-")</f>
        <v/>
      </c>
      <c r="Q98" s="115">
        <f>SUMIF('退货报告(自发货)'!$D$2:$AA$1000,A98,'退货报告(自发货)'!$AA$2:$AA$1000)+SUMIF('退货报告(FBA)'!$F$2:$G$1001,VLOOKUP($A98,业务报告!$B$3:$C$1000,2,0),'退货报告(FBA)'!$G$2:$G$1001)</f>
        <v/>
      </c>
      <c r="R98" s="57">
        <f>IF(I98&gt;0,Q98/I98,"-")</f>
        <v/>
      </c>
      <c r="S98" s="118">
        <f>IF(K98&gt;0,K98*(1-R98)*0.69-O98-(1.8+2.29)*I98,-O98-Q98*15)</f>
        <v/>
      </c>
      <c r="T98" s="119">
        <f>IF(K98&gt;0,S98/K98,"-")</f>
        <v/>
      </c>
      <c r="U98" s="91" t="inlineStr">
        <is>
          <t>2023</t>
        </is>
      </c>
      <c r="V98" s="91" t="inlineStr">
        <is>
          <t>3</t>
        </is>
      </c>
      <c r="W98" s="91" t="inlineStr">
        <is>
          <t>10</t>
        </is>
      </c>
    </row>
    <row r="99">
      <c r="A99" t="inlineStr">
        <is>
          <t>B09L69H2C3</t>
        </is>
      </c>
      <c r="B99" s="19">
        <f>VLOOKUP($A99,全部手机型号和壳种类!$B$2:$D$1007,全部手机型号和壳种类!C$1,0)</f>
        <v/>
      </c>
      <c r="C99" s="19">
        <f>VLOOKUP($A99,全部手机型号和壳种类!$B$2:$D$1007,全部手机型号和壳种类!D$1,0)</f>
        <v/>
      </c>
      <c r="D99" s="44">
        <f>SUMIF(业务报告!$B$4:$P$10000,$A99,业务报告!D$4:D$10000)</f>
        <v/>
      </c>
      <c r="E99" s="45">
        <f>SUMIF(业务报告!$B$4:$P$10000,$A99,业务报告!E$4:E$10000)</f>
        <v/>
      </c>
      <c r="F99" s="44">
        <f>SUMIF(业务报告!$B$4:$P$10000,$A99,业务报告!F$4:F$10000)</f>
        <v/>
      </c>
      <c r="G99" s="45">
        <f>SUMIF(业务报告!$B$4:$P$10000,$A99,业务报告!G$4:G$10000)</f>
        <v/>
      </c>
      <c r="H99" s="46">
        <f>SUMIF(业务报告!$B$4:$P$10000,$A99,业务报告!H$4:H$10000)</f>
        <v/>
      </c>
      <c r="I99" s="115">
        <f>SUMIF(业务报告!$B$4:$P$10000,$A99,业务报告!I$4:I$10000)</f>
        <v/>
      </c>
      <c r="J99" s="45">
        <f>SUMIF(业务报告!$B$4:$P$10000,$A99,业务报告!K$4:K$10000)</f>
        <v/>
      </c>
      <c r="K99" s="116">
        <f>SUMIF(业务报告!$B$4:$P$10000,$A99,业务报告!M$4:M$10000)</f>
        <v/>
      </c>
      <c r="L99" s="117">
        <f>SUMIF(广告报告!$H$4:$H$990,$A99,广告报告!$T$4:$T$990)</f>
        <v/>
      </c>
      <c r="M99" s="117">
        <f>SUMIF(广告报告!$H$4:$H$990,$A99,广告报告!$U$4:$U$990)</f>
        <v/>
      </c>
      <c r="N99" s="115">
        <f>I99-L99</f>
        <v/>
      </c>
      <c r="O99" s="118">
        <f>SUMIF(广告报告!$H$4:$H$990,$A99,广告报告!$M$4:$M$990)</f>
        <v/>
      </c>
      <c r="P99" s="57">
        <f>IF(K99&gt;0,O99/K99,"-")</f>
        <v/>
      </c>
      <c r="Q99" s="115">
        <f>SUMIF('退货报告(自发货)'!$D$2:$AA$1000,A99,'退货报告(自发货)'!$AA$2:$AA$1000)+SUMIF('退货报告(FBA)'!$F$2:$G$1001,VLOOKUP($A99,业务报告!$B$3:$C$1000,2,0),'退货报告(FBA)'!$G$2:$G$1001)</f>
        <v/>
      </c>
      <c r="R99" s="57">
        <f>IF(I99&gt;0,Q99/I99,"-")</f>
        <v/>
      </c>
      <c r="S99" s="118">
        <f>IF(K99&gt;0,K99*(1-R99)*0.69-O99-(1.8+2.29)*I99,-O99-Q99*15)</f>
        <v/>
      </c>
      <c r="T99" s="119">
        <f>IF(K99&gt;0,S99/K99,"-")</f>
        <v/>
      </c>
      <c r="U99" s="91" t="inlineStr">
        <is>
          <t>2023</t>
        </is>
      </c>
      <c r="V99" s="91" t="inlineStr">
        <is>
          <t>3</t>
        </is>
      </c>
      <c r="W99" s="91" t="inlineStr">
        <is>
          <t>10</t>
        </is>
      </c>
    </row>
    <row r="100">
      <c r="A100" t="inlineStr">
        <is>
          <t>B09L69LK3Z</t>
        </is>
      </c>
      <c r="B100" s="19">
        <f>VLOOKUP($A100,全部手机型号和壳种类!$B$2:$D$1007,全部手机型号和壳种类!C$1,0)</f>
        <v/>
      </c>
      <c r="C100" s="19">
        <f>VLOOKUP($A100,全部手机型号和壳种类!$B$2:$D$1007,全部手机型号和壳种类!D$1,0)</f>
        <v/>
      </c>
      <c r="D100" s="44">
        <f>SUMIF(业务报告!$B$4:$P$10000,$A100,业务报告!D$4:D$10000)</f>
        <v/>
      </c>
      <c r="E100" s="45">
        <f>SUMIF(业务报告!$B$4:$P$10000,$A100,业务报告!E$4:E$10000)</f>
        <v/>
      </c>
      <c r="F100" s="44">
        <f>SUMIF(业务报告!$B$4:$P$10000,$A100,业务报告!F$4:F$10000)</f>
        <v/>
      </c>
      <c r="G100" s="45">
        <f>SUMIF(业务报告!$B$4:$P$10000,$A100,业务报告!G$4:G$10000)</f>
        <v/>
      </c>
      <c r="H100" s="46">
        <f>SUMIF(业务报告!$B$4:$P$10000,$A100,业务报告!H$4:H$10000)</f>
        <v/>
      </c>
      <c r="I100" s="115">
        <f>SUMIF(业务报告!$B$4:$P$10000,$A100,业务报告!I$4:I$10000)</f>
        <v/>
      </c>
      <c r="J100" s="45">
        <f>SUMIF(业务报告!$B$4:$P$10000,$A100,业务报告!K$4:K$10000)</f>
        <v/>
      </c>
      <c r="K100" s="116">
        <f>SUMIF(业务报告!$B$4:$P$10000,$A100,业务报告!M$4:M$10000)</f>
        <v/>
      </c>
      <c r="L100" s="117">
        <f>SUMIF(广告报告!$H$4:$H$990,$A100,广告报告!$T$4:$T$990)</f>
        <v/>
      </c>
      <c r="M100" s="117">
        <f>SUMIF(广告报告!$H$4:$H$990,$A100,广告报告!$U$4:$U$990)</f>
        <v/>
      </c>
      <c r="N100" s="115">
        <f>I100-L100</f>
        <v/>
      </c>
      <c r="O100" s="118">
        <f>SUMIF(广告报告!$H$4:$H$990,$A100,广告报告!$M$4:$M$990)</f>
        <v/>
      </c>
      <c r="P100" s="57">
        <f>IF(K100&gt;0,O100/K100,"-")</f>
        <v/>
      </c>
      <c r="Q100" s="115">
        <f>SUMIF('退货报告(自发货)'!$D$2:$AA$1000,A100,'退货报告(自发货)'!$AA$2:$AA$1000)+SUMIF('退货报告(FBA)'!$F$2:$G$1001,VLOOKUP($A100,业务报告!$B$3:$C$1000,2,0),'退货报告(FBA)'!$G$2:$G$1001)</f>
        <v/>
      </c>
      <c r="R100" s="57">
        <f>IF(I100&gt;0,Q100/I100,"-")</f>
        <v/>
      </c>
      <c r="S100" s="118">
        <f>IF(K100&gt;0,K100*(1-R100)*0.69-O100-(1.8+2.29)*I100,-O100-Q100*15)</f>
        <v/>
      </c>
      <c r="T100" s="119">
        <f>IF(K100&gt;0,S100/K100,"-")</f>
        <v/>
      </c>
      <c r="U100" s="91" t="inlineStr">
        <is>
          <t>2023</t>
        </is>
      </c>
      <c r="V100" s="91" t="inlineStr">
        <is>
          <t>3</t>
        </is>
      </c>
      <c r="W100" s="91" t="inlineStr">
        <is>
          <t>10</t>
        </is>
      </c>
    </row>
    <row r="101">
      <c r="A101" t="inlineStr">
        <is>
          <t>B09L6B4KTV</t>
        </is>
      </c>
      <c r="B101" s="19">
        <f>VLOOKUP($A101,全部手机型号和壳种类!$B$2:$D$1007,全部手机型号和壳种类!C$1,0)</f>
        <v/>
      </c>
      <c r="C101" s="19">
        <f>VLOOKUP($A101,全部手机型号和壳种类!$B$2:$D$1007,全部手机型号和壳种类!D$1,0)</f>
        <v/>
      </c>
      <c r="D101" s="44">
        <f>SUMIF(业务报告!$B$4:$P$10000,$A101,业务报告!D$4:D$10000)</f>
        <v/>
      </c>
      <c r="E101" s="45">
        <f>SUMIF(业务报告!$B$4:$P$10000,$A101,业务报告!E$4:E$10000)</f>
        <v/>
      </c>
      <c r="F101" s="44">
        <f>SUMIF(业务报告!$B$4:$P$10000,$A101,业务报告!F$4:F$10000)</f>
        <v/>
      </c>
      <c r="G101" s="45">
        <f>SUMIF(业务报告!$B$4:$P$10000,$A101,业务报告!G$4:G$10000)</f>
        <v/>
      </c>
      <c r="H101" s="46">
        <f>SUMIF(业务报告!$B$4:$P$10000,$A101,业务报告!H$4:H$10000)</f>
        <v/>
      </c>
      <c r="I101" s="115">
        <f>SUMIF(业务报告!$B$4:$P$10000,$A101,业务报告!I$4:I$10000)</f>
        <v/>
      </c>
      <c r="J101" s="45">
        <f>SUMIF(业务报告!$B$4:$P$10000,$A101,业务报告!K$4:K$10000)</f>
        <v/>
      </c>
      <c r="K101" s="116">
        <f>SUMIF(业务报告!$B$4:$P$10000,$A101,业务报告!M$4:M$10000)</f>
        <v/>
      </c>
      <c r="L101" s="117">
        <f>SUMIF(广告报告!$H$4:$H$990,$A101,广告报告!$T$4:$T$990)</f>
        <v/>
      </c>
      <c r="M101" s="117">
        <f>SUMIF(广告报告!$H$4:$H$990,$A101,广告报告!$U$4:$U$990)</f>
        <v/>
      </c>
      <c r="N101" s="115">
        <f>I101-L101</f>
        <v/>
      </c>
      <c r="O101" s="118">
        <f>SUMIF(广告报告!$H$4:$H$990,$A101,广告报告!$M$4:$M$990)</f>
        <v/>
      </c>
      <c r="P101" s="57">
        <f>IF(K101&gt;0,O101/K101,"-")</f>
        <v/>
      </c>
      <c r="Q101" s="115">
        <f>SUMIF('退货报告(自发货)'!$D$2:$AA$1000,A101,'退货报告(自发货)'!$AA$2:$AA$1000)+SUMIF('退货报告(FBA)'!$F$2:$G$1001,VLOOKUP($A101,业务报告!$B$3:$C$1000,2,0),'退货报告(FBA)'!$G$2:$G$1001)</f>
        <v/>
      </c>
      <c r="R101" s="57">
        <f>IF(I101&gt;0,Q101/I101,"-")</f>
        <v/>
      </c>
      <c r="S101" s="118">
        <f>IF(K101&gt;0,K101*(1-R101)*0.69-O101-(1.8+2.29)*I101,-O101-Q101*15)</f>
        <v/>
      </c>
      <c r="T101" s="119">
        <f>IF(K101&gt;0,S101/K101,"-")</f>
        <v/>
      </c>
      <c r="U101" s="91" t="inlineStr">
        <is>
          <t>2023</t>
        </is>
      </c>
      <c r="V101" s="91" t="inlineStr">
        <is>
          <t>3</t>
        </is>
      </c>
      <c r="W101" s="91" t="inlineStr">
        <is>
          <t>10</t>
        </is>
      </c>
    </row>
    <row r="102">
      <c r="A102" t="inlineStr">
        <is>
          <t>B09L6F9DRF</t>
        </is>
      </c>
      <c r="B102" s="19">
        <f>VLOOKUP($A102,全部手机型号和壳种类!$B$2:$D$1007,全部手机型号和壳种类!C$1,0)</f>
        <v/>
      </c>
      <c r="C102" s="19">
        <f>VLOOKUP($A102,全部手机型号和壳种类!$B$2:$D$1007,全部手机型号和壳种类!D$1,0)</f>
        <v/>
      </c>
      <c r="D102" s="44">
        <f>SUMIF(业务报告!$B$4:$P$10000,$A102,业务报告!D$4:D$10000)</f>
        <v/>
      </c>
      <c r="E102" s="45">
        <f>SUMIF(业务报告!$B$4:$P$10000,$A102,业务报告!E$4:E$10000)</f>
        <v/>
      </c>
      <c r="F102" s="44">
        <f>SUMIF(业务报告!$B$4:$P$10000,$A102,业务报告!F$4:F$10000)</f>
        <v/>
      </c>
      <c r="G102" s="45">
        <f>SUMIF(业务报告!$B$4:$P$10000,$A102,业务报告!G$4:G$10000)</f>
        <v/>
      </c>
      <c r="H102" s="46">
        <f>SUMIF(业务报告!$B$4:$P$10000,$A102,业务报告!H$4:H$10000)</f>
        <v/>
      </c>
      <c r="I102" s="115">
        <f>SUMIF(业务报告!$B$4:$P$10000,$A102,业务报告!I$4:I$10000)</f>
        <v/>
      </c>
      <c r="J102" s="45">
        <f>SUMIF(业务报告!$B$4:$P$10000,$A102,业务报告!K$4:K$10000)</f>
        <v/>
      </c>
      <c r="K102" s="116">
        <f>SUMIF(业务报告!$B$4:$P$10000,$A102,业务报告!M$4:M$10000)</f>
        <v/>
      </c>
      <c r="L102" s="117">
        <f>SUMIF(广告报告!$H$4:$H$990,$A102,广告报告!$T$4:$T$990)</f>
        <v/>
      </c>
      <c r="M102" s="117">
        <f>SUMIF(广告报告!$H$4:$H$990,$A102,广告报告!$U$4:$U$990)</f>
        <v/>
      </c>
      <c r="N102" s="115">
        <f>I102-L102</f>
        <v/>
      </c>
      <c r="O102" s="118">
        <f>SUMIF(广告报告!$H$4:$H$990,$A102,广告报告!$M$4:$M$990)</f>
        <v/>
      </c>
      <c r="P102" s="57">
        <f>IF(K102&gt;0,O102/K102,"-")</f>
        <v/>
      </c>
      <c r="Q102" s="115">
        <f>SUMIF('退货报告(自发货)'!$D$2:$AA$1000,A102,'退货报告(自发货)'!$AA$2:$AA$1000)+SUMIF('退货报告(FBA)'!$F$2:$G$1001,VLOOKUP($A102,业务报告!$B$3:$C$1000,2,0),'退货报告(FBA)'!$G$2:$G$1001)</f>
        <v/>
      </c>
      <c r="R102" s="57">
        <f>IF(I102&gt;0,Q102/I102,"-")</f>
        <v/>
      </c>
      <c r="S102" s="118">
        <f>IF(K102&gt;0,K102*(1-R102)*0.69-O102-(1.8+2.29)*I102,-O102-Q102*15)</f>
        <v/>
      </c>
      <c r="T102" s="119">
        <f>IF(K102&gt;0,S102/K102,"-")</f>
        <v/>
      </c>
      <c r="U102" s="91" t="inlineStr">
        <is>
          <t>2023</t>
        </is>
      </c>
      <c r="V102" s="91" t="inlineStr">
        <is>
          <t>3</t>
        </is>
      </c>
      <c r="W102" s="91" t="inlineStr">
        <is>
          <t>10</t>
        </is>
      </c>
    </row>
    <row r="103">
      <c r="A103" t="inlineStr">
        <is>
          <t>B09PCCXXQV</t>
        </is>
      </c>
      <c r="B103" s="19">
        <f>VLOOKUP($A103,全部手机型号和壳种类!$B$2:$D$1007,全部手机型号和壳种类!C$1,0)</f>
        <v/>
      </c>
      <c r="C103" s="19">
        <f>VLOOKUP($A103,全部手机型号和壳种类!$B$2:$D$1007,全部手机型号和壳种类!D$1,0)</f>
        <v/>
      </c>
      <c r="D103" s="44">
        <f>SUMIF(业务报告!$B$4:$P$10000,$A103,业务报告!D$4:D$10000)</f>
        <v/>
      </c>
      <c r="E103" s="45">
        <f>SUMIF(业务报告!$B$4:$P$10000,$A103,业务报告!E$4:E$10000)</f>
        <v/>
      </c>
      <c r="F103" s="44">
        <f>SUMIF(业务报告!$B$4:$P$10000,$A103,业务报告!F$4:F$10000)</f>
        <v/>
      </c>
      <c r="G103" s="45">
        <f>SUMIF(业务报告!$B$4:$P$10000,$A103,业务报告!G$4:G$10000)</f>
        <v/>
      </c>
      <c r="H103" s="46">
        <f>SUMIF(业务报告!$B$4:$P$10000,$A103,业务报告!H$4:H$10000)</f>
        <v/>
      </c>
      <c r="I103" s="115">
        <f>SUMIF(业务报告!$B$4:$P$10000,$A103,业务报告!I$4:I$10000)</f>
        <v/>
      </c>
      <c r="J103" s="45">
        <f>SUMIF(业务报告!$B$4:$P$10000,$A103,业务报告!K$4:K$10000)</f>
        <v/>
      </c>
      <c r="K103" s="116">
        <f>SUMIF(业务报告!$B$4:$P$10000,$A103,业务报告!M$4:M$10000)</f>
        <v/>
      </c>
      <c r="L103" s="117">
        <f>SUMIF(广告报告!$H$4:$H$990,$A103,广告报告!$T$4:$T$990)</f>
        <v/>
      </c>
      <c r="M103" s="117">
        <f>SUMIF(广告报告!$H$4:$H$990,$A103,广告报告!$U$4:$U$990)</f>
        <v/>
      </c>
      <c r="N103" s="115">
        <f>I103-L103</f>
        <v/>
      </c>
      <c r="O103" s="118">
        <f>SUMIF(广告报告!$H$4:$H$990,$A103,广告报告!$M$4:$M$990)</f>
        <v/>
      </c>
      <c r="P103" s="57">
        <f>IF(K103&gt;0,O103/K103,"-")</f>
        <v/>
      </c>
      <c r="Q103" s="115">
        <f>SUMIF('退货报告(自发货)'!$D$2:$AA$1000,A103,'退货报告(自发货)'!$AA$2:$AA$1000)+SUMIF('退货报告(FBA)'!$F$2:$G$1001,VLOOKUP($A103,业务报告!$B$3:$C$1000,2,0),'退货报告(FBA)'!$G$2:$G$1001)</f>
        <v/>
      </c>
      <c r="R103" s="57">
        <f>IF(I103&gt;0,Q103/I103,"-")</f>
        <v/>
      </c>
      <c r="S103" s="118">
        <f>IF(K103&gt;0,K103*(1-R103)*0.69-O103-(1.8+2.29)*I103,-O103-Q103*15)</f>
        <v/>
      </c>
      <c r="T103" s="119">
        <f>IF(K103&gt;0,S103/K103,"-")</f>
        <v/>
      </c>
      <c r="U103" s="91" t="inlineStr">
        <is>
          <t>2023</t>
        </is>
      </c>
      <c r="V103" s="91" t="inlineStr">
        <is>
          <t>3</t>
        </is>
      </c>
      <c r="W103" s="91" t="inlineStr">
        <is>
          <t>10</t>
        </is>
      </c>
    </row>
    <row r="104">
      <c r="A104" t="inlineStr">
        <is>
          <t>B09PCDJLVJ</t>
        </is>
      </c>
      <c r="B104" s="19">
        <f>VLOOKUP($A104,全部手机型号和壳种类!$B$2:$D$1007,全部手机型号和壳种类!C$1,0)</f>
        <v/>
      </c>
      <c r="C104" s="19">
        <f>VLOOKUP($A104,全部手机型号和壳种类!$B$2:$D$1007,全部手机型号和壳种类!D$1,0)</f>
        <v/>
      </c>
      <c r="D104" s="44">
        <f>SUMIF(业务报告!$B$4:$P$10000,$A104,业务报告!D$4:D$10000)</f>
        <v/>
      </c>
      <c r="E104" s="45">
        <f>SUMIF(业务报告!$B$4:$P$10000,$A104,业务报告!E$4:E$10000)</f>
        <v/>
      </c>
      <c r="F104" s="44">
        <f>SUMIF(业务报告!$B$4:$P$10000,$A104,业务报告!F$4:F$10000)</f>
        <v/>
      </c>
      <c r="G104" s="45">
        <f>SUMIF(业务报告!$B$4:$P$10000,$A104,业务报告!G$4:G$10000)</f>
        <v/>
      </c>
      <c r="H104" s="46">
        <f>SUMIF(业务报告!$B$4:$P$10000,$A104,业务报告!H$4:H$10000)</f>
        <v/>
      </c>
      <c r="I104" s="115">
        <f>SUMIF(业务报告!$B$4:$P$10000,$A104,业务报告!I$4:I$10000)</f>
        <v/>
      </c>
      <c r="J104" s="45">
        <f>SUMIF(业务报告!$B$4:$P$10000,$A104,业务报告!K$4:K$10000)</f>
        <v/>
      </c>
      <c r="K104" s="116">
        <f>SUMIF(业务报告!$B$4:$P$10000,$A104,业务报告!M$4:M$10000)</f>
        <v/>
      </c>
      <c r="L104" s="117">
        <f>SUMIF(广告报告!$H$4:$H$990,$A104,广告报告!$T$4:$T$990)</f>
        <v/>
      </c>
      <c r="M104" s="117">
        <f>SUMIF(广告报告!$H$4:$H$990,$A104,广告报告!$U$4:$U$990)</f>
        <v/>
      </c>
      <c r="N104" s="115">
        <f>I104-L104</f>
        <v/>
      </c>
      <c r="O104" s="118">
        <f>SUMIF(广告报告!$H$4:$H$990,$A104,广告报告!$M$4:$M$990)</f>
        <v/>
      </c>
      <c r="P104" s="57">
        <f>IF(K104&gt;0,O104/K104,"-")</f>
        <v/>
      </c>
      <c r="Q104" s="115">
        <f>SUMIF('退货报告(自发货)'!$D$2:$AA$1000,A104,'退货报告(自发货)'!$AA$2:$AA$1000)+SUMIF('退货报告(FBA)'!$F$2:$G$1001,VLOOKUP($A104,业务报告!$B$3:$C$1000,2,0),'退货报告(FBA)'!$G$2:$G$1001)</f>
        <v/>
      </c>
      <c r="R104" s="57">
        <f>IF(I104&gt;0,Q104/I104,"-")</f>
        <v/>
      </c>
      <c r="S104" s="118">
        <f>IF(K104&gt;0,K104*(1-R104)*0.69-O104-(1.8+2.29)*I104,-O104-Q104*15)</f>
        <v/>
      </c>
      <c r="T104" s="119">
        <f>IF(K104&gt;0,S104/K104,"-")</f>
        <v/>
      </c>
      <c r="U104" s="91" t="inlineStr">
        <is>
          <t>2023</t>
        </is>
      </c>
      <c r="V104" s="91" t="inlineStr">
        <is>
          <t>3</t>
        </is>
      </c>
      <c r="W104" s="91" t="inlineStr">
        <is>
          <t>10</t>
        </is>
      </c>
    </row>
    <row r="105">
      <c r="A105" t="inlineStr">
        <is>
          <t>B09PCWWRN8</t>
        </is>
      </c>
      <c r="B105" s="19">
        <f>VLOOKUP($A105,全部手机型号和壳种类!$B$2:$D$1007,全部手机型号和壳种类!C$1,0)</f>
        <v/>
      </c>
      <c r="C105" s="19">
        <f>VLOOKUP($A105,全部手机型号和壳种类!$B$2:$D$1007,全部手机型号和壳种类!D$1,0)</f>
        <v/>
      </c>
      <c r="D105" s="44">
        <f>SUMIF(业务报告!$B$4:$P$10000,$A105,业务报告!D$4:D$10000)</f>
        <v/>
      </c>
      <c r="E105" s="45">
        <f>SUMIF(业务报告!$B$4:$P$10000,$A105,业务报告!E$4:E$10000)</f>
        <v/>
      </c>
      <c r="F105" s="44">
        <f>SUMIF(业务报告!$B$4:$P$10000,$A105,业务报告!F$4:F$10000)</f>
        <v/>
      </c>
      <c r="G105" s="45">
        <f>SUMIF(业务报告!$B$4:$P$10000,$A105,业务报告!G$4:G$10000)</f>
        <v/>
      </c>
      <c r="H105" s="46">
        <f>SUMIF(业务报告!$B$4:$P$10000,$A105,业务报告!H$4:H$10000)</f>
        <v/>
      </c>
      <c r="I105" s="115">
        <f>SUMIF(业务报告!$B$4:$P$10000,$A105,业务报告!I$4:I$10000)</f>
        <v/>
      </c>
      <c r="J105" s="45">
        <f>SUMIF(业务报告!$B$4:$P$10000,$A105,业务报告!K$4:K$10000)</f>
        <v/>
      </c>
      <c r="K105" s="116">
        <f>SUMIF(业务报告!$B$4:$P$10000,$A105,业务报告!M$4:M$10000)</f>
        <v/>
      </c>
      <c r="L105" s="117">
        <f>SUMIF(广告报告!$H$4:$H$990,$A105,广告报告!$T$4:$T$990)</f>
        <v/>
      </c>
      <c r="M105" s="117">
        <f>SUMIF(广告报告!$H$4:$H$990,$A105,广告报告!$U$4:$U$990)</f>
        <v/>
      </c>
      <c r="N105" s="115">
        <f>I105-L105</f>
        <v/>
      </c>
      <c r="O105" s="118">
        <f>SUMIF(广告报告!$H$4:$H$990,$A105,广告报告!$M$4:$M$990)</f>
        <v/>
      </c>
      <c r="P105" s="57">
        <f>IF(K105&gt;0,O105/K105,"-")</f>
        <v/>
      </c>
      <c r="Q105" s="115">
        <f>SUMIF('退货报告(自发货)'!$D$2:$AA$1000,A105,'退货报告(自发货)'!$AA$2:$AA$1000)+SUMIF('退货报告(FBA)'!$F$2:$G$1001,VLOOKUP($A105,业务报告!$B$3:$C$1000,2,0),'退货报告(FBA)'!$G$2:$G$1001)</f>
        <v/>
      </c>
      <c r="R105" s="57">
        <f>IF(I105&gt;0,Q105/I105,"-")</f>
        <v/>
      </c>
      <c r="S105" s="118">
        <f>IF(K105&gt;0,K105*(1-R105)*0.69-O105-(1.8+2.29)*I105,-O105-Q105*15)</f>
        <v/>
      </c>
      <c r="T105" s="119">
        <f>IF(K105&gt;0,S105/K105,"-")</f>
        <v/>
      </c>
      <c r="U105" s="91" t="inlineStr">
        <is>
          <t>2023</t>
        </is>
      </c>
      <c r="V105" s="91" t="inlineStr">
        <is>
          <t>3</t>
        </is>
      </c>
      <c r="W105" s="91" t="inlineStr">
        <is>
          <t>10</t>
        </is>
      </c>
    </row>
    <row r="106">
      <c r="A106" t="inlineStr">
        <is>
          <t>B09PD46MKQ</t>
        </is>
      </c>
      <c r="B106" s="19">
        <f>VLOOKUP($A106,全部手机型号和壳种类!$B$2:$D$1007,全部手机型号和壳种类!C$1,0)</f>
        <v/>
      </c>
      <c r="C106" s="19">
        <f>VLOOKUP($A106,全部手机型号和壳种类!$B$2:$D$1007,全部手机型号和壳种类!D$1,0)</f>
        <v/>
      </c>
      <c r="D106" s="44">
        <f>SUMIF(业务报告!$B$4:$P$10000,$A106,业务报告!D$4:D$10000)</f>
        <v/>
      </c>
      <c r="E106" s="45">
        <f>SUMIF(业务报告!$B$4:$P$10000,$A106,业务报告!E$4:E$10000)</f>
        <v/>
      </c>
      <c r="F106" s="44">
        <f>SUMIF(业务报告!$B$4:$P$10000,$A106,业务报告!F$4:F$10000)</f>
        <v/>
      </c>
      <c r="G106" s="45">
        <f>SUMIF(业务报告!$B$4:$P$10000,$A106,业务报告!G$4:G$10000)</f>
        <v/>
      </c>
      <c r="H106" s="46">
        <f>SUMIF(业务报告!$B$4:$P$10000,$A106,业务报告!H$4:H$10000)</f>
        <v/>
      </c>
      <c r="I106" s="115">
        <f>SUMIF(业务报告!$B$4:$P$10000,$A106,业务报告!I$4:I$10000)</f>
        <v/>
      </c>
      <c r="J106" s="45">
        <f>SUMIF(业务报告!$B$4:$P$10000,$A106,业务报告!K$4:K$10000)</f>
        <v/>
      </c>
      <c r="K106" s="116">
        <f>SUMIF(业务报告!$B$4:$P$10000,$A106,业务报告!M$4:M$10000)</f>
        <v/>
      </c>
      <c r="L106" s="117">
        <f>SUMIF(广告报告!$H$4:$H$990,$A106,广告报告!$T$4:$T$990)</f>
        <v/>
      </c>
      <c r="M106" s="117">
        <f>SUMIF(广告报告!$H$4:$H$990,$A106,广告报告!$U$4:$U$990)</f>
        <v/>
      </c>
      <c r="N106" s="115">
        <f>I106-L106</f>
        <v/>
      </c>
      <c r="O106" s="118">
        <f>SUMIF(广告报告!$H$4:$H$990,$A106,广告报告!$M$4:$M$990)</f>
        <v/>
      </c>
      <c r="P106" s="57">
        <f>IF(K106&gt;0,O106/K106,"-")</f>
        <v/>
      </c>
      <c r="Q106" s="115">
        <f>SUMIF('退货报告(自发货)'!$D$2:$AA$1000,A106,'退货报告(自发货)'!$AA$2:$AA$1000)+SUMIF('退货报告(FBA)'!$F$2:$G$1001,VLOOKUP($A106,业务报告!$B$3:$C$1000,2,0),'退货报告(FBA)'!$G$2:$G$1001)</f>
        <v/>
      </c>
      <c r="R106" s="57">
        <f>IF(I106&gt;0,Q106/I106,"-")</f>
        <v/>
      </c>
      <c r="S106" s="118">
        <f>IF(K106&gt;0,K106*(1-R106)*0.69-O106-(1.8+2.29)*I106,-O106-Q106*15)</f>
        <v/>
      </c>
      <c r="T106" s="119">
        <f>IF(K106&gt;0,S106/K106,"-")</f>
        <v/>
      </c>
      <c r="U106" s="91" t="inlineStr">
        <is>
          <t>2023</t>
        </is>
      </c>
      <c r="V106" s="91" t="inlineStr">
        <is>
          <t>3</t>
        </is>
      </c>
      <c r="W106" s="91" t="inlineStr">
        <is>
          <t>10</t>
        </is>
      </c>
    </row>
    <row r="107">
      <c r="A107" t="inlineStr">
        <is>
          <t>B09SYFLGZ7</t>
        </is>
      </c>
      <c r="B107" s="19">
        <f>VLOOKUP($A107,全部手机型号和壳种类!$B$2:$D$1007,全部手机型号和壳种类!C$1,0)</f>
        <v/>
      </c>
      <c r="C107" s="19">
        <f>VLOOKUP($A107,全部手机型号和壳种类!$B$2:$D$1007,全部手机型号和壳种类!D$1,0)</f>
        <v/>
      </c>
      <c r="D107" s="44">
        <f>SUMIF(业务报告!$B$4:$P$10000,$A107,业务报告!D$4:D$10000)</f>
        <v/>
      </c>
      <c r="E107" s="45">
        <f>SUMIF(业务报告!$B$4:$P$10000,$A107,业务报告!E$4:E$10000)</f>
        <v/>
      </c>
      <c r="F107" s="44">
        <f>SUMIF(业务报告!$B$4:$P$10000,$A107,业务报告!F$4:F$10000)</f>
        <v/>
      </c>
      <c r="G107" s="45">
        <f>SUMIF(业务报告!$B$4:$P$10000,$A107,业务报告!G$4:G$10000)</f>
        <v/>
      </c>
      <c r="H107" s="46">
        <f>SUMIF(业务报告!$B$4:$P$10000,$A107,业务报告!H$4:H$10000)</f>
        <v/>
      </c>
      <c r="I107" s="115">
        <f>SUMIF(业务报告!$B$4:$P$10000,$A107,业务报告!I$4:I$10000)</f>
        <v/>
      </c>
      <c r="J107" s="45">
        <f>SUMIF(业务报告!$B$4:$P$10000,$A107,业务报告!K$4:K$10000)</f>
        <v/>
      </c>
      <c r="K107" s="116">
        <f>SUMIF(业务报告!$B$4:$P$10000,$A107,业务报告!M$4:M$10000)</f>
        <v/>
      </c>
      <c r="L107" s="117">
        <f>SUMIF(广告报告!$H$4:$H$990,$A107,广告报告!$T$4:$T$990)</f>
        <v/>
      </c>
      <c r="M107" s="117">
        <f>SUMIF(广告报告!$H$4:$H$990,$A107,广告报告!$U$4:$U$990)</f>
        <v/>
      </c>
      <c r="N107" s="115">
        <f>I107-L107</f>
        <v/>
      </c>
      <c r="O107" s="118">
        <f>SUMIF(广告报告!$H$4:$H$990,$A107,广告报告!$M$4:$M$990)</f>
        <v/>
      </c>
      <c r="P107" s="57">
        <f>IF(K107&gt;0,O107/K107,"-")</f>
        <v/>
      </c>
      <c r="Q107" s="115">
        <f>SUMIF('退货报告(自发货)'!$D$2:$AA$1000,A107,'退货报告(自发货)'!$AA$2:$AA$1000)+SUMIF('退货报告(FBA)'!$F$2:$G$1001,VLOOKUP($A107,业务报告!$B$3:$C$1000,2,0),'退货报告(FBA)'!$G$2:$G$1001)</f>
        <v/>
      </c>
      <c r="R107" s="57">
        <f>IF(I107&gt;0,Q107/I107,"-")</f>
        <v/>
      </c>
      <c r="S107" s="118">
        <f>IF(K107&gt;0,K107*(1-R107)*0.69-O107-(1.8+2.29)*I107,-O107-Q107*15)</f>
        <v/>
      </c>
      <c r="T107" s="119">
        <f>IF(K107&gt;0,S107/K107,"-")</f>
        <v/>
      </c>
      <c r="U107" s="91" t="inlineStr">
        <is>
          <t>2023</t>
        </is>
      </c>
      <c r="V107" s="91" t="inlineStr">
        <is>
          <t>3</t>
        </is>
      </c>
      <c r="W107" s="91" t="inlineStr">
        <is>
          <t>10</t>
        </is>
      </c>
    </row>
    <row r="108">
      <c r="A108" t="inlineStr">
        <is>
          <t>B09TJRH2ZW</t>
        </is>
      </c>
      <c r="B108" s="19">
        <f>VLOOKUP($A108,全部手机型号和壳种类!$B$2:$D$1007,全部手机型号和壳种类!C$1,0)</f>
        <v/>
      </c>
      <c r="C108" s="19">
        <f>VLOOKUP($A108,全部手机型号和壳种类!$B$2:$D$1007,全部手机型号和壳种类!D$1,0)</f>
        <v/>
      </c>
      <c r="D108" s="44">
        <f>SUMIF(业务报告!$B$4:$P$10000,$A108,业务报告!D$4:D$10000)</f>
        <v/>
      </c>
      <c r="E108" s="45">
        <f>SUMIF(业务报告!$B$4:$P$10000,$A108,业务报告!E$4:E$10000)</f>
        <v/>
      </c>
      <c r="F108" s="44">
        <f>SUMIF(业务报告!$B$4:$P$10000,$A108,业务报告!F$4:F$10000)</f>
        <v/>
      </c>
      <c r="G108" s="45">
        <f>SUMIF(业务报告!$B$4:$P$10000,$A108,业务报告!G$4:G$10000)</f>
        <v/>
      </c>
      <c r="H108" s="46">
        <f>SUMIF(业务报告!$B$4:$P$10000,$A108,业务报告!H$4:H$10000)</f>
        <v/>
      </c>
      <c r="I108" s="115">
        <f>SUMIF(业务报告!$B$4:$P$10000,$A108,业务报告!I$4:I$10000)</f>
        <v/>
      </c>
      <c r="J108" s="45">
        <f>SUMIF(业务报告!$B$4:$P$10000,$A108,业务报告!K$4:K$10000)</f>
        <v/>
      </c>
      <c r="K108" s="116">
        <f>SUMIF(业务报告!$B$4:$P$10000,$A108,业务报告!M$4:M$10000)</f>
        <v/>
      </c>
      <c r="L108" s="117">
        <f>SUMIF(广告报告!$H$4:$H$990,$A108,广告报告!$T$4:$T$990)</f>
        <v/>
      </c>
      <c r="M108" s="117">
        <f>SUMIF(广告报告!$H$4:$H$990,$A108,广告报告!$U$4:$U$990)</f>
        <v/>
      </c>
      <c r="N108" s="115">
        <f>I108-L108</f>
        <v/>
      </c>
      <c r="O108" s="118">
        <f>SUMIF(广告报告!$H$4:$H$990,$A108,广告报告!$M$4:$M$990)</f>
        <v/>
      </c>
      <c r="P108" s="57">
        <f>IF(K108&gt;0,O108/K108,"-")</f>
        <v/>
      </c>
      <c r="Q108" s="115">
        <f>SUMIF('退货报告(自发货)'!$D$2:$AA$1000,A108,'退货报告(自发货)'!$AA$2:$AA$1000)+SUMIF('退货报告(FBA)'!$F$2:$G$1001,VLOOKUP($A108,业务报告!$B$3:$C$1000,2,0),'退货报告(FBA)'!$G$2:$G$1001)</f>
        <v/>
      </c>
      <c r="R108" s="57">
        <f>IF(I108&gt;0,Q108/I108,"-")</f>
        <v/>
      </c>
      <c r="S108" s="118">
        <f>IF(K108&gt;0,K108*(1-R108)*0.69-O108-(1.8+2.29)*I108,-O108-Q108*15)</f>
        <v/>
      </c>
      <c r="T108" s="119">
        <f>IF(K108&gt;0,S108/K108,"-")</f>
        <v/>
      </c>
      <c r="U108" s="91" t="inlineStr">
        <is>
          <t>2023</t>
        </is>
      </c>
      <c r="V108" s="91" t="inlineStr">
        <is>
          <t>3</t>
        </is>
      </c>
      <c r="W108" s="91" t="inlineStr">
        <is>
          <t>10</t>
        </is>
      </c>
    </row>
    <row r="109">
      <c r="A109" t="inlineStr">
        <is>
          <t>B09TYDWMTR</t>
        </is>
      </c>
      <c r="B109" s="19">
        <f>VLOOKUP($A109,全部手机型号和壳种类!$B$2:$D$1007,全部手机型号和壳种类!C$1,0)</f>
        <v/>
      </c>
      <c r="C109" s="19">
        <f>VLOOKUP($A109,全部手机型号和壳种类!$B$2:$D$1007,全部手机型号和壳种类!D$1,0)</f>
        <v/>
      </c>
      <c r="D109" s="44">
        <f>SUMIF(业务报告!$B$4:$P$10000,$A109,业务报告!D$4:D$10000)</f>
        <v/>
      </c>
      <c r="E109" s="45">
        <f>SUMIF(业务报告!$B$4:$P$10000,$A109,业务报告!E$4:E$10000)</f>
        <v/>
      </c>
      <c r="F109" s="44">
        <f>SUMIF(业务报告!$B$4:$P$10000,$A109,业务报告!F$4:F$10000)</f>
        <v/>
      </c>
      <c r="G109" s="45">
        <f>SUMIF(业务报告!$B$4:$P$10000,$A109,业务报告!G$4:G$10000)</f>
        <v/>
      </c>
      <c r="H109" s="46">
        <f>SUMIF(业务报告!$B$4:$P$10000,$A109,业务报告!H$4:H$10000)</f>
        <v/>
      </c>
      <c r="I109" s="115">
        <f>SUMIF(业务报告!$B$4:$P$10000,$A109,业务报告!I$4:I$10000)</f>
        <v/>
      </c>
      <c r="J109" s="45">
        <f>SUMIF(业务报告!$B$4:$P$10000,$A109,业务报告!K$4:K$10000)</f>
        <v/>
      </c>
      <c r="K109" s="116">
        <f>SUMIF(业务报告!$B$4:$P$10000,$A109,业务报告!M$4:M$10000)</f>
        <v/>
      </c>
      <c r="L109" s="117">
        <f>SUMIF(广告报告!$H$4:$H$990,$A109,广告报告!$T$4:$T$990)</f>
        <v/>
      </c>
      <c r="M109" s="117">
        <f>SUMIF(广告报告!$H$4:$H$990,$A109,广告报告!$U$4:$U$990)</f>
        <v/>
      </c>
      <c r="N109" s="115">
        <f>I109-L109</f>
        <v/>
      </c>
      <c r="O109" s="118">
        <f>SUMIF(广告报告!$H$4:$H$990,$A109,广告报告!$M$4:$M$990)</f>
        <v/>
      </c>
      <c r="P109" s="57">
        <f>IF(K109&gt;0,O109/K109,"-")</f>
        <v/>
      </c>
      <c r="Q109" s="115">
        <f>SUMIF('退货报告(自发货)'!$D$2:$AA$1000,A109,'退货报告(自发货)'!$AA$2:$AA$1000)+SUMIF('退货报告(FBA)'!$F$2:$G$1001,VLOOKUP($A109,业务报告!$B$3:$C$1000,2,0),'退货报告(FBA)'!$G$2:$G$1001)</f>
        <v/>
      </c>
      <c r="R109" s="57">
        <f>IF(I109&gt;0,Q109/I109,"-")</f>
        <v/>
      </c>
      <c r="S109" s="118">
        <f>IF(K109&gt;0,K109*(1-R109)*0.69-O109-(1.8+2.29)*I109,-O109-Q109*15)</f>
        <v/>
      </c>
      <c r="T109" s="119">
        <f>IF(K109&gt;0,S109/K109,"-")</f>
        <v/>
      </c>
      <c r="U109" s="91" t="inlineStr">
        <is>
          <t>2023</t>
        </is>
      </c>
      <c r="V109" s="91" t="inlineStr">
        <is>
          <t>3</t>
        </is>
      </c>
      <c r="W109" s="91" t="inlineStr">
        <is>
          <t>10</t>
        </is>
      </c>
    </row>
    <row r="110">
      <c r="A110" t="inlineStr">
        <is>
          <t>B09WM35T4R</t>
        </is>
      </c>
      <c r="B110" s="19">
        <f>VLOOKUP($A110,全部手机型号和壳种类!$B$2:$D$1007,全部手机型号和壳种类!C$1,0)</f>
        <v/>
      </c>
      <c r="C110" s="19">
        <f>VLOOKUP($A110,全部手机型号和壳种类!$B$2:$D$1007,全部手机型号和壳种类!D$1,0)</f>
        <v/>
      </c>
      <c r="D110" s="44">
        <f>SUMIF(业务报告!$B$4:$P$10000,$A110,业务报告!D$4:D$10000)</f>
        <v/>
      </c>
      <c r="E110" s="45">
        <f>SUMIF(业务报告!$B$4:$P$10000,$A110,业务报告!E$4:E$10000)</f>
        <v/>
      </c>
      <c r="F110" s="44">
        <f>SUMIF(业务报告!$B$4:$P$10000,$A110,业务报告!F$4:F$10000)</f>
        <v/>
      </c>
      <c r="G110" s="45">
        <f>SUMIF(业务报告!$B$4:$P$10000,$A110,业务报告!G$4:G$10000)</f>
        <v/>
      </c>
      <c r="H110" s="46">
        <f>SUMIF(业务报告!$B$4:$P$10000,$A110,业务报告!H$4:H$10000)</f>
        <v/>
      </c>
      <c r="I110" s="115">
        <f>SUMIF(业务报告!$B$4:$P$10000,$A110,业务报告!I$4:I$10000)</f>
        <v/>
      </c>
      <c r="J110" s="45">
        <f>SUMIF(业务报告!$B$4:$P$10000,$A110,业务报告!K$4:K$10000)</f>
        <v/>
      </c>
      <c r="K110" s="116">
        <f>SUMIF(业务报告!$B$4:$P$10000,$A110,业务报告!M$4:M$10000)</f>
        <v/>
      </c>
      <c r="L110" s="117">
        <f>SUMIF(广告报告!$H$4:$H$990,$A110,广告报告!$T$4:$T$990)</f>
        <v/>
      </c>
      <c r="M110" s="117">
        <f>SUMIF(广告报告!$H$4:$H$990,$A110,广告报告!$U$4:$U$990)</f>
        <v/>
      </c>
      <c r="N110" s="115">
        <f>I110-L110</f>
        <v/>
      </c>
      <c r="O110" s="118">
        <f>SUMIF(广告报告!$H$4:$H$990,$A110,广告报告!$M$4:$M$990)</f>
        <v/>
      </c>
      <c r="P110" s="57">
        <f>IF(K110&gt;0,O110/K110,"-")</f>
        <v/>
      </c>
      <c r="Q110" s="115">
        <f>SUMIF('退货报告(自发货)'!$D$2:$AA$1000,A110,'退货报告(自发货)'!$AA$2:$AA$1000)+SUMIF('退货报告(FBA)'!$F$2:$G$1001,VLOOKUP($A110,业务报告!$B$3:$C$1000,2,0),'退货报告(FBA)'!$G$2:$G$1001)</f>
        <v/>
      </c>
      <c r="R110" s="57">
        <f>IF(I110&gt;0,Q110/I110,"-")</f>
        <v/>
      </c>
      <c r="S110" s="118">
        <f>IF(K110&gt;0,K110*(1-R110)*0.69-O110-(1.8+2.29)*I110,-O110-Q110*15)</f>
        <v/>
      </c>
      <c r="T110" s="119">
        <f>IF(K110&gt;0,S110/K110,"-")</f>
        <v/>
      </c>
      <c r="U110" s="91" t="inlineStr">
        <is>
          <t>2023</t>
        </is>
      </c>
      <c r="V110" s="91" t="inlineStr">
        <is>
          <t>3</t>
        </is>
      </c>
      <c r="W110" s="91" t="inlineStr">
        <is>
          <t>10</t>
        </is>
      </c>
    </row>
    <row r="111">
      <c r="A111" t="inlineStr">
        <is>
          <t>B09WM38PF1</t>
        </is>
      </c>
      <c r="B111" s="19">
        <f>VLOOKUP($A111,全部手机型号和壳种类!$B$2:$D$1007,全部手机型号和壳种类!C$1,0)</f>
        <v/>
      </c>
      <c r="C111" s="19">
        <f>VLOOKUP($A111,全部手机型号和壳种类!$B$2:$D$1007,全部手机型号和壳种类!D$1,0)</f>
        <v/>
      </c>
      <c r="D111" s="44">
        <f>SUMIF(业务报告!$B$4:$P$10000,$A111,业务报告!D$4:D$10000)</f>
        <v/>
      </c>
      <c r="E111" s="45">
        <f>SUMIF(业务报告!$B$4:$P$10000,$A111,业务报告!E$4:E$10000)</f>
        <v/>
      </c>
      <c r="F111" s="44">
        <f>SUMIF(业务报告!$B$4:$P$10000,$A111,业务报告!F$4:F$10000)</f>
        <v/>
      </c>
      <c r="G111" s="45">
        <f>SUMIF(业务报告!$B$4:$P$10000,$A111,业务报告!G$4:G$10000)</f>
        <v/>
      </c>
      <c r="H111" s="46">
        <f>SUMIF(业务报告!$B$4:$P$10000,$A111,业务报告!H$4:H$10000)</f>
        <v/>
      </c>
      <c r="I111" s="115">
        <f>SUMIF(业务报告!$B$4:$P$10000,$A111,业务报告!I$4:I$10000)</f>
        <v/>
      </c>
      <c r="J111" s="45">
        <f>SUMIF(业务报告!$B$4:$P$10000,$A111,业务报告!K$4:K$10000)</f>
        <v/>
      </c>
      <c r="K111" s="116">
        <f>SUMIF(业务报告!$B$4:$P$10000,$A111,业务报告!M$4:M$10000)</f>
        <v/>
      </c>
      <c r="L111" s="117">
        <f>SUMIF(广告报告!$H$4:$H$990,$A111,广告报告!$T$4:$T$990)</f>
        <v/>
      </c>
      <c r="M111" s="117">
        <f>SUMIF(广告报告!$H$4:$H$990,$A111,广告报告!$U$4:$U$990)</f>
        <v/>
      </c>
      <c r="N111" s="115">
        <f>I111-L111</f>
        <v/>
      </c>
      <c r="O111" s="118">
        <f>SUMIF(广告报告!$H$4:$H$990,$A111,广告报告!$M$4:$M$990)</f>
        <v/>
      </c>
      <c r="P111" s="57">
        <f>IF(K111&gt;0,O111/K111,"-")</f>
        <v/>
      </c>
      <c r="Q111" s="115">
        <f>SUMIF('退货报告(自发货)'!$D$2:$AA$1000,A111,'退货报告(自发货)'!$AA$2:$AA$1000)+SUMIF('退货报告(FBA)'!$F$2:$G$1001,VLOOKUP($A111,业务报告!$B$3:$C$1000,2,0),'退货报告(FBA)'!$G$2:$G$1001)</f>
        <v/>
      </c>
      <c r="R111" s="57">
        <f>IF(I111&gt;0,Q111/I111,"-")</f>
        <v/>
      </c>
      <c r="S111" s="118">
        <f>IF(K111&gt;0,K111*(1-R111)*0.69-O111-(1.8+2.29)*I111,-O111-Q111*15)</f>
        <v/>
      </c>
      <c r="T111" s="119">
        <f>IF(K111&gt;0,S111/K111,"-")</f>
        <v/>
      </c>
      <c r="U111" s="91" t="inlineStr">
        <is>
          <t>2023</t>
        </is>
      </c>
      <c r="V111" s="91" t="inlineStr">
        <is>
          <t>3</t>
        </is>
      </c>
      <c r="W111" s="91" t="inlineStr">
        <is>
          <t>10</t>
        </is>
      </c>
    </row>
    <row r="112">
      <c r="A112" t="inlineStr">
        <is>
          <t>B09WM6M9RN</t>
        </is>
      </c>
      <c r="B112" s="19">
        <f>VLOOKUP($A112,全部手机型号和壳种类!$B$2:$D$1007,全部手机型号和壳种类!C$1,0)</f>
        <v/>
      </c>
      <c r="C112" s="19">
        <f>VLOOKUP($A112,全部手机型号和壳种类!$B$2:$D$1007,全部手机型号和壳种类!D$1,0)</f>
        <v/>
      </c>
      <c r="D112" s="44">
        <f>SUMIF(业务报告!$B$4:$P$10000,$A112,业务报告!D$4:D$10000)</f>
        <v/>
      </c>
      <c r="E112" s="45">
        <f>SUMIF(业务报告!$B$4:$P$10000,$A112,业务报告!E$4:E$10000)</f>
        <v/>
      </c>
      <c r="F112" s="44">
        <f>SUMIF(业务报告!$B$4:$P$10000,$A112,业务报告!F$4:F$10000)</f>
        <v/>
      </c>
      <c r="G112" s="45">
        <f>SUMIF(业务报告!$B$4:$P$10000,$A112,业务报告!G$4:G$10000)</f>
        <v/>
      </c>
      <c r="H112" s="46">
        <f>SUMIF(业务报告!$B$4:$P$10000,$A112,业务报告!H$4:H$10000)</f>
        <v/>
      </c>
      <c r="I112" s="115">
        <f>SUMIF(业务报告!$B$4:$P$10000,$A112,业务报告!I$4:I$10000)</f>
        <v/>
      </c>
      <c r="J112" s="45">
        <f>SUMIF(业务报告!$B$4:$P$10000,$A112,业务报告!K$4:K$10000)</f>
        <v/>
      </c>
      <c r="K112" s="116">
        <f>SUMIF(业务报告!$B$4:$P$10000,$A112,业务报告!M$4:M$10000)</f>
        <v/>
      </c>
      <c r="L112" s="117">
        <f>SUMIF(广告报告!$H$4:$H$990,$A112,广告报告!$T$4:$T$990)</f>
        <v/>
      </c>
      <c r="M112" s="117">
        <f>SUMIF(广告报告!$H$4:$H$990,$A112,广告报告!$U$4:$U$990)</f>
        <v/>
      </c>
      <c r="N112" s="115">
        <f>I112-L112</f>
        <v/>
      </c>
      <c r="O112" s="118">
        <f>SUMIF(广告报告!$H$4:$H$990,$A112,广告报告!$M$4:$M$990)</f>
        <v/>
      </c>
      <c r="P112" s="57">
        <f>IF(K112&gt;0,O112/K112,"-")</f>
        <v/>
      </c>
      <c r="Q112" s="115">
        <f>SUMIF('退货报告(自发货)'!$D$2:$AA$1000,A112,'退货报告(自发货)'!$AA$2:$AA$1000)+SUMIF('退货报告(FBA)'!$F$2:$G$1001,VLOOKUP($A112,业务报告!$B$3:$C$1000,2,0),'退货报告(FBA)'!$G$2:$G$1001)</f>
        <v/>
      </c>
      <c r="R112" s="57">
        <f>IF(I112&gt;0,Q112/I112,"-")</f>
        <v/>
      </c>
      <c r="S112" s="118">
        <f>IF(K112&gt;0,K112*(1-R112)*0.69-O112-(1.8+2.29)*I112,-O112-Q112*15)</f>
        <v/>
      </c>
      <c r="T112" s="119" t="n"/>
      <c r="U112" s="91" t="inlineStr">
        <is>
          <t>2023</t>
        </is>
      </c>
      <c r="V112" s="91" t="inlineStr">
        <is>
          <t>3</t>
        </is>
      </c>
      <c r="W112" s="91" t="inlineStr">
        <is>
          <t>10</t>
        </is>
      </c>
    </row>
    <row r="113">
      <c r="A113" t="inlineStr">
        <is>
          <t>B09WPZ4VMW</t>
        </is>
      </c>
      <c r="B113" s="19">
        <f>VLOOKUP($A113,全部手机型号和壳种类!$B$2:$D$1007,全部手机型号和壳种类!C$1,0)</f>
        <v/>
      </c>
      <c r="C113" s="19">
        <f>VLOOKUP($A113,全部手机型号和壳种类!$B$2:$D$1007,全部手机型号和壳种类!D$1,0)</f>
        <v/>
      </c>
      <c r="D113" s="44">
        <f>SUMIF(业务报告!$B$4:$P$10000,$A113,业务报告!D$4:D$10000)</f>
        <v/>
      </c>
      <c r="E113" s="45">
        <f>SUMIF(业务报告!$B$4:$P$10000,$A113,业务报告!E$4:E$10000)</f>
        <v/>
      </c>
      <c r="F113" s="44">
        <f>SUMIF(业务报告!$B$4:$P$10000,$A113,业务报告!F$4:F$10000)</f>
        <v/>
      </c>
      <c r="G113" s="45">
        <f>SUMIF(业务报告!$B$4:$P$10000,$A113,业务报告!G$4:G$10000)</f>
        <v/>
      </c>
      <c r="H113" s="46">
        <f>SUMIF(业务报告!$B$4:$P$10000,$A113,业务报告!H$4:H$10000)</f>
        <v/>
      </c>
      <c r="I113" s="115">
        <f>SUMIF(业务报告!$B$4:$P$10000,$A113,业务报告!I$4:I$10000)</f>
        <v/>
      </c>
      <c r="J113" s="45">
        <f>SUMIF(业务报告!$B$4:$P$10000,$A113,业务报告!K$4:K$10000)</f>
        <v/>
      </c>
      <c r="K113" s="116">
        <f>SUMIF(业务报告!$B$4:$P$10000,$A113,业务报告!M$4:M$10000)</f>
        <v/>
      </c>
      <c r="L113" s="117">
        <f>SUMIF(广告报告!$H$4:$H$990,$A113,广告报告!$T$4:$T$990)</f>
        <v/>
      </c>
      <c r="M113" s="117">
        <f>SUMIF(广告报告!$H$4:$H$990,$A113,广告报告!$U$4:$U$990)</f>
        <v/>
      </c>
      <c r="N113" s="115">
        <f>I113-L113</f>
        <v/>
      </c>
      <c r="O113" s="118">
        <f>SUMIF(广告报告!$H$4:$H$990,$A113,广告报告!$M$4:$M$990)</f>
        <v/>
      </c>
      <c r="P113" s="57">
        <f>IF(K113&gt;0,O113/K113,"-")</f>
        <v/>
      </c>
      <c r="Q113" s="115">
        <f>SUMIF('退货报告(自发货)'!$D$2:$AA$1000,A113,'退货报告(自发货)'!$AA$2:$AA$1000)+SUMIF('退货报告(FBA)'!$F$2:$G$1001,VLOOKUP($A113,业务报告!$B$3:$C$1000,2,0),'退货报告(FBA)'!$G$2:$G$1001)</f>
        <v/>
      </c>
      <c r="R113" s="57">
        <f>IF(I113&gt;0,Q113/I113,"-")</f>
        <v/>
      </c>
      <c r="S113" s="118">
        <f>IF(K113&gt;0,K113*(1-R113)*0.69-O113-(1.8+2.29)*I113,-O113-Q113*15)</f>
        <v/>
      </c>
      <c r="T113" s="119" t="n"/>
      <c r="U113" s="91" t="inlineStr">
        <is>
          <t>2023</t>
        </is>
      </c>
      <c r="V113" s="91" t="inlineStr">
        <is>
          <t>3</t>
        </is>
      </c>
      <c r="W113" s="91" t="inlineStr">
        <is>
          <t>10</t>
        </is>
      </c>
    </row>
    <row r="114">
      <c r="B114" s="19">
        <f>VLOOKUP($A114,全部手机型号和壳种类!$B$2:$D$1007,全部手机型号和壳种类!C$1,0)</f>
        <v/>
      </c>
      <c r="C114" s="19">
        <f>VLOOKUP($A114,全部手机型号和壳种类!$B$2:$D$1007,全部手机型号和壳种类!D$1,0)</f>
        <v/>
      </c>
      <c r="D114" s="44">
        <f>SUMIF(业务报告!$B$4:$P$10000,$A114,业务报告!D$4:D$10000)</f>
        <v/>
      </c>
      <c r="E114" s="45">
        <f>SUMIF(业务报告!$B$4:$P$10000,$A114,业务报告!E$4:E$10000)</f>
        <v/>
      </c>
      <c r="F114" s="44">
        <f>SUMIF(业务报告!$B$4:$P$10000,$A114,业务报告!F$4:F$10000)</f>
        <v/>
      </c>
      <c r="G114" s="45">
        <f>SUMIF(业务报告!$B$4:$P$10000,$A114,业务报告!G$4:G$10000)</f>
        <v/>
      </c>
      <c r="H114" s="46">
        <f>SUMIF(业务报告!$B$4:$P$10000,$A114,业务报告!H$4:H$10000)</f>
        <v/>
      </c>
      <c r="I114" s="115">
        <f>SUMIF(业务报告!$B$4:$P$10000,$A114,业务报告!I$4:I$10000)</f>
        <v/>
      </c>
      <c r="J114" s="45">
        <f>SUMIF(业务报告!$B$4:$P$10000,$A114,业务报告!K$4:K$10000)</f>
        <v/>
      </c>
      <c r="K114" s="116">
        <f>SUMIF(业务报告!$B$4:$P$10000,$A114,业务报告!M$4:M$10000)</f>
        <v/>
      </c>
      <c r="L114" s="117">
        <f>SUMIF(广告报告!$H$4:$H$990,$A114,广告报告!$T$4:$T$990)</f>
        <v/>
      </c>
      <c r="M114" s="117">
        <f>SUMIF(广告报告!$H$4:$H$990,$A114,广告报告!$U$4:$U$990)</f>
        <v/>
      </c>
      <c r="N114" s="115">
        <f>I114-L114</f>
        <v/>
      </c>
      <c r="O114" s="118">
        <f>SUMIF(广告报告!$H$4:$H$990,$A114,广告报告!$M$4:$M$990)</f>
        <v/>
      </c>
      <c r="P114" s="57">
        <f>IF(K114&gt;0,O114/K114,"-")</f>
        <v/>
      </c>
      <c r="Q114" s="115">
        <f>SUMIF('退货报告(自发货)'!$D$2:$AA$1000,A114,'退货报告(自发货)'!$AA$2:$AA$1000)+SUMIF('退货报告(FBA)'!$F$2:$G$1001,VLOOKUP($A114,业务报告!$B$3:$C$1000,2,0),'退货报告(FBA)'!$G$2:$G$1001)</f>
        <v/>
      </c>
      <c r="R114" s="57">
        <f>IF(I114&gt;0,Q114/I114,"-")</f>
        <v/>
      </c>
      <c r="S114" s="118">
        <f>IF(K114&gt;0,K114*(1-R114)*0.69-O114-(1.8+2.29)*I114,-O114-Q114*15)</f>
        <v/>
      </c>
      <c r="T114" s="119" t="n"/>
      <c r="U114" s="91" t="inlineStr">
        <is>
          <t>2023</t>
        </is>
      </c>
      <c r="V114" s="91" t="inlineStr">
        <is>
          <t>3</t>
        </is>
      </c>
      <c r="W114" s="91" t="inlineStr">
        <is>
          <t>10</t>
        </is>
      </c>
    </row>
    <row r="115">
      <c r="A115" t="inlineStr"/>
      <c r="B115" s="19">
        <f>VLOOKUP($A115,全部手机型号和壳种类!$B$2:$D$1007,全部手机型号和壳种类!C$1,0)</f>
        <v/>
      </c>
      <c r="C115" s="19">
        <f>VLOOKUP($A115,全部手机型号和壳种类!$B$2:$D$1007,全部手机型号和壳种类!D$1,0)</f>
        <v/>
      </c>
      <c r="D115" s="44">
        <f>SUMIF(业务报告!$B$4:$P$10000,$A115,业务报告!D$4:D$10000)</f>
        <v/>
      </c>
      <c r="E115" s="45">
        <f>SUMIF(业务报告!$B$4:$P$10000,$A115,业务报告!E$4:E$10000)</f>
        <v/>
      </c>
      <c r="F115" s="44">
        <f>SUMIF(业务报告!$B$4:$P$10000,$A115,业务报告!F$4:F$10000)</f>
        <v/>
      </c>
      <c r="G115" s="45">
        <f>SUMIF(业务报告!$B$4:$P$10000,$A115,业务报告!G$4:G$10000)</f>
        <v/>
      </c>
      <c r="H115" s="46">
        <f>SUMIF(业务报告!$B$4:$P$10000,$A115,业务报告!H$4:H$10000)</f>
        <v/>
      </c>
      <c r="I115" s="115">
        <f>SUMIF(业务报告!$B$4:$P$10000,$A115,业务报告!I$4:I$10000)</f>
        <v/>
      </c>
      <c r="J115" s="45">
        <f>SUMIF(业务报告!$B$4:$P$10000,$A115,业务报告!K$4:K$10000)</f>
        <v/>
      </c>
      <c r="K115" s="116">
        <f>SUMIF(业务报告!$B$4:$P$10000,$A115,业务报告!M$4:M$10000)</f>
        <v/>
      </c>
      <c r="L115" s="117">
        <f>SUMIF(广告报告!$H$4:$H$990,$A115,广告报告!$T$4:$T$990)</f>
        <v/>
      </c>
      <c r="M115" s="117">
        <f>SUMIF(广告报告!$H$4:$H$990,$A115,广告报告!$U$4:$U$990)</f>
        <v/>
      </c>
      <c r="N115" s="115">
        <f>I115-L115</f>
        <v/>
      </c>
      <c r="O115" s="118">
        <f>SUMIF(广告报告!$H$4:$H$990,$A115,广告报告!$M$4:$M$990)</f>
        <v/>
      </c>
      <c r="P115" s="57">
        <f>IF(K115&gt;0,O115/K115,"-")</f>
        <v/>
      </c>
      <c r="Q115" s="115">
        <f>SUMIF('退货报告(自发货)'!$D$2:$AA$1000,A115,'退货报告(自发货)'!$AA$2:$AA$1000)+SUMIF('退货报告(FBA)'!$F$2:$G$1001,VLOOKUP($A115,业务报告!$B$3:$C$1000,2,0),'退货报告(FBA)'!$G$2:$G$1001)</f>
        <v/>
      </c>
      <c r="R115" s="57">
        <f>IF(I115&gt;0,Q115/I115,"-")</f>
        <v/>
      </c>
      <c r="S115" s="118">
        <f>IF(K115&gt;0,K115*(1-R115)*0.69-O115-(1.8+2.29)*I115,-O115-Q115*15)</f>
        <v/>
      </c>
      <c r="T115" s="119" t="n"/>
      <c r="U115" s="91" t="n"/>
      <c r="V115" s="91" t="n"/>
      <c r="W115" s="91" t="n"/>
    </row>
    <row r="116">
      <c r="A116" t="inlineStr"/>
      <c r="B116" s="19">
        <f>VLOOKUP($A116,全部手机型号和壳种类!$B$2:$D$1007,全部手机型号和壳种类!C$1,0)</f>
        <v/>
      </c>
      <c r="C116" s="19">
        <f>VLOOKUP($A116,全部手机型号和壳种类!$B$2:$D$1007,全部手机型号和壳种类!D$1,0)</f>
        <v/>
      </c>
      <c r="D116" s="44">
        <f>SUMIF(业务报告!$B$4:$P$10000,$A116,业务报告!D$4:D$10000)</f>
        <v/>
      </c>
      <c r="E116" s="45">
        <f>SUMIF(业务报告!$B$4:$P$10000,$A116,业务报告!E$4:E$10000)</f>
        <v/>
      </c>
      <c r="F116" s="44">
        <f>SUMIF(业务报告!$B$4:$P$10000,$A116,业务报告!F$4:F$10000)</f>
        <v/>
      </c>
      <c r="G116" s="45">
        <f>SUMIF(业务报告!$B$4:$P$10000,$A116,业务报告!G$4:G$10000)</f>
        <v/>
      </c>
      <c r="H116" s="46">
        <f>SUMIF(业务报告!$B$4:$P$10000,$A116,业务报告!H$4:H$10000)</f>
        <v/>
      </c>
      <c r="I116" s="115">
        <f>SUMIF(业务报告!$B$4:$P$10000,$A116,业务报告!I$4:I$10000)</f>
        <v/>
      </c>
      <c r="J116" s="45">
        <f>SUMIF(业务报告!$B$4:$P$10000,$A116,业务报告!K$4:K$10000)</f>
        <v/>
      </c>
      <c r="K116" s="116">
        <f>SUMIF(业务报告!$B$4:$P$10000,$A116,业务报告!M$4:M$10000)</f>
        <v/>
      </c>
      <c r="L116" s="117">
        <f>SUMIF(广告报告!$H$4:$H$990,$A116,广告报告!$T$4:$T$990)</f>
        <v/>
      </c>
      <c r="M116" s="117">
        <f>SUMIF(广告报告!$H$4:$H$990,$A116,广告报告!$U$4:$U$990)</f>
        <v/>
      </c>
      <c r="N116" s="115">
        <f>I116-L116</f>
        <v/>
      </c>
      <c r="O116" s="118">
        <f>SUMIF(广告报告!$H$4:$H$990,$A116,广告报告!$M$4:$M$990)</f>
        <v/>
      </c>
      <c r="P116" s="57">
        <f>IF(K116&gt;0,O116/K116,"-")</f>
        <v/>
      </c>
      <c r="Q116" s="115">
        <f>SUMIF('退货报告(自发货)'!$D$2:$AA$1000,A116,'退货报告(自发货)'!$AA$2:$AA$1000)+SUMIF('退货报告(FBA)'!$F$2:$G$1001,VLOOKUP($A116,业务报告!$B$3:$C$1000,2,0),'退货报告(FBA)'!$G$2:$G$1001)</f>
        <v/>
      </c>
      <c r="R116" s="57">
        <f>IF(I116&gt;0,Q116/I116,"-")</f>
        <v/>
      </c>
      <c r="S116" s="118">
        <f>IF(K116&gt;0,K116*(1-R116)*0.69-O116-(1.8+2.29)*I116,-O116-Q116*15)</f>
        <v/>
      </c>
      <c r="T116" s="119" t="n"/>
      <c r="U116" s="91" t="n"/>
      <c r="V116" s="91" t="n"/>
      <c r="W116" s="91" t="n"/>
    </row>
    <row r="117">
      <c r="A117" t="inlineStr"/>
      <c r="B117" s="19">
        <f>VLOOKUP($A117,全部手机型号和壳种类!$B$2:$D$1007,全部手机型号和壳种类!C$1,0)</f>
        <v/>
      </c>
      <c r="C117" s="19">
        <f>VLOOKUP($A117,全部手机型号和壳种类!$B$2:$D$1007,全部手机型号和壳种类!D$1,0)</f>
        <v/>
      </c>
      <c r="D117" s="44">
        <f>SUMIF(业务报告!$B$4:$P$10000,$A117,业务报告!D$4:D$10000)</f>
        <v/>
      </c>
      <c r="E117" s="45">
        <f>SUMIF(业务报告!$B$4:$P$10000,$A117,业务报告!E$4:E$10000)</f>
        <v/>
      </c>
      <c r="F117" s="44">
        <f>SUMIF(业务报告!$B$4:$P$10000,$A117,业务报告!F$4:F$10000)</f>
        <v/>
      </c>
      <c r="G117" s="45">
        <f>SUMIF(业务报告!$B$4:$P$10000,$A117,业务报告!G$4:G$10000)</f>
        <v/>
      </c>
      <c r="H117" s="46">
        <f>SUMIF(业务报告!$B$4:$P$10000,$A117,业务报告!H$4:H$10000)</f>
        <v/>
      </c>
      <c r="I117" s="115">
        <f>SUMIF(业务报告!$B$4:$P$10000,$A117,业务报告!I$4:I$10000)</f>
        <v/>
      </c>
      <c r="J117" s="45">
        <f>SUMIF(业务报告!$B$4:$P$10000,$A117,业务报告!K$4:K$10000)</f>
        <v/>
      </c>
      <c r="K117" s="116">
        <f>SUMIF(业务报告!$B$4:$P$10000,$A117,业务报告!M$4:M$10000)</f>
        <v/>
      </c>
      <c r="L117" s="117">
        <f>SUMIF(广告报告!$H$4:$H$990,$A117,广告报告!$T$4:$T$990)</f>
        <v/>
      </c>
      <c r="M117" s="117">
        <f>SUMIF(广告报告!$H$4:$H$990,$A117,广告报告!$U$4:$U$990)</f>
        <v/>
      </c>
      <c r="N117" s="115">
        <f>I117-L117</f>
        <v/>
      </c>
      <c r="O117" s="118">
        <f>SUMIF(广告报告!$H$4:$H$990,$A117,广告报告!$M$4:$M$990)</f>
        <v/>
      </c>
      <c r="P117" s="57">
        <f>IF(K117&gt;0,O117/K117,"-")</f>
        <v/>
      </c>
      <c r="Q117" s="115">
        <f>SUMIF('退货报告(自发货)'!$D$2:$AA$1000,A117,'退货报告(自发货)'!$AA$2:$AA$1000)+SUMIF('退货报告(FBA)'!$F$2:$G$1001,VLOOKUP($A117,业务报告!$B$3:$C$1000,2,0),'退货报告(FBA)'!$G$2:$G$1001)</f>
        <v/>
      </c>
      <c r="R117" s="57">
        <f>IF(I117&gt;0,Q117/I117,"-")</f>
        <v/>
      </c>
      <c r="S117" s="118">
        <f>IF(K117&gt;0,K117*(1-R117)*0.69-O117-(1.8+2.29)*I117,-O117-Q117*15)</f>
        <v/>
      </c>
      <c r="T117" s="119" t="n"/>
      <c r="U117" s="91" t="n"/>
      <c r="V117" s="91" t="n"/>
      <c r="W117" s="91" t="n"/>
    </row>
    <row r="118">
      <c r="A118" t="inlineStr"/>
      <c r="B118" s="19">
        <f>VLOOKUP($A118,全部手机型号和壳种类!$B$2:$D$1007,全部手机型号和壳种类!C$1,0)</f>
        <v/>
      </c>
      <c r="C118" s="19">
        <f>VLOOKUP($A118,全部手机型号和壳种类!$B$2:$D$1007,全部手机型号和壳种类!D$1,0)</f>
        <v/>
      </c>
      <c r="D118" s="44">
        <f>SUMIF(业务报告!$B$4:$P$10000,$A118,业务报告!D$4:D$10000)</f>
        <v/>
      </c>
      <c r="E118" s="45">
        <f>SUMIF(业务报告!$B$4:$P$10000,$A118,业务报告!E$4:E$10000)</f>
        <v/>
      </c>
      <c r="F118" s="44">
        <f>SUMIF(业务报告!$B$4:$P$10000,$A118,业务报告!F$4:F$10000)</f>
        <v/>
      </c>
      <c r="G118" s="45">
        <f>SUMIF(业务报告!$B$4:$P$10000,$A118,业务报告!G$4:G$10000)</f>
        <v/>
      </c>
      <c r="H118" s="46">
        <f>SUMIF(业务报告!$B$4:$P$10000,$A118,业务报告!H$4:H$10000)</f>
        <v/>
      </c>
      <c r="I118" s="115">
        <f>SUMIF(业务报告!$B$4:$P$10000,$A118,业务报告!I$4:I$10000)</f>
        <v/>
      </c>
      <c r="J118" s="45">
        <f>SUMIF(业务报告!$B$4:$P$10000,$A118,业务报告!K$4:K$10000)</f>
        <v/>
      </c>
      <c r="K118" s="116">
        <f>SUMIF(业务报告!$B$4:$P$10000,$A118,业务报告!M$4:M$10000)</f>
        <v/>
      </c>
      <c r="L118" s="117">
        <f>SUMIF(广告报告!$H$4:$H$990,$A118,广告报告!$T$4:$T$990)</f>
        <v/>
      </c>
      <c r="M118" s="117">
        <f>SUMIF(广告报告!$H$4:$H$990,$A118,广告报告!$U$4:$U$990)</f>
        <v/>
      </c>
      <c r="N118" s="115">
        <f>I118-L118</f>
        <v/>
      </c>
      <c r="O118" s="118">
        <f>SUMIF(广告报告!$H$4:$H$990,$A118,广告报告!$M$4:$M$990)</f>
        <v/>
      </c>
      <c r="P118" s="57">
        <f>IF(K118&gt;0,O118/K118,"-")</f>
        <v/>
      </c>
      <c r="Q118" s="115">
        <f>SUMIF('退货报告(自发货)'!$D$2:$AA$1000,A118,'退货报告(自发货)'!$AA$2:$AA$1000)+SUMIF('退货报告(FBA)'!$F$2:$G$1001,VLOOKUP($A118,业务报告!$B$3:$C$1000,2,0),'退货报告(FBA)'!$G$2:$G$1001)</f>
        <v/>
      </c>
      <c r="R118" s="57">
        <f>IF(I118&gt;0,Q118/I118,"-")</f>
        <v/>
      </c>
      <c r="S118" s="118">
        <f>IF(K118&gt;0,K118*(1-R118)*0.69-O118-(1.8+2.29)*I118,-O118-Q118*15)</f>
        <v/>
      </c>
      <c r="T118" s="119" t="n"/>
      <c r="U118" s="91" t="n"/>
      <c r="V118" s="91" t="n"/>
      <c r="W118" s="91" t="n"/>
    </row>
    <row r="119">
      <c r="A119" t="inlineStr"/>
      <c r="B119" s="19">
        <f>VLOOKUP($A119,全部手机型号和壳种类!$B$2:$D$1007,全部手机型号和壳种类!C$1,0)</f>
        <v/>
      </c>
      <c r="C119" s="19">
        <f>VLOOKUP($A119,全部手机型号和壳种类!$B$2:$D$1007,全部手机型号和壳种类!D$1,0)</f>
        <v/>
      </c>
      <c r="D119" s="44">
        <f>SUMIF(业务报告!$B$4:$P$10000,$A119,业务报告!D$4:D$10000)</f>
        <v/>
      </c>
      <c r="E119" s="45">
        <f>SUMIF(业务报告!$B$4:$P$10000,$A119,业务报告!E$4:E$10000)</f>
        <v/>
      </c>
      <c r="F119" s="44">
        <f>SUMIF(业务报告!$B$4:$P$10000,$A119,业务报告!F$4:F$10000)</f>
        <v/>
      </c>
      <c r="G119" s="45">
        <f>SUMIF(业务报告!$B$4:$P$10000,$A119,业务报告!G$4:G$10000)</f>
        <v/>
      </c>
      <c r="H119" s="46">
        <f>SUMIF(业务报告!$B$4:$P$10000,$A119,业务报告!H$4:H$10000)</f>
        <v/>
      </c>
      <c r="I119" s="115">
        <f>SUMIF(业务报告!$B$4:$P$10000,$A119,业务报告!I$4:I$10000)</f>
        <v/>
      </c>
      <c r="J119" s="45">
        <f>SUMIF(业务报告!$B$4:$P$10000,$A119,业务报告!K$4:K$10000)</f>
        <v/>
      </c>
      <c r="K119" s="116">
        <f>SUMIF(业务报告!$B$4:$P$10000,$A119,业务报告!M$4:M$10000)</f>
        <v/>
      </c>
      <c r="L119" s="117">
        <f>SUMIF(广告报告!$H$4:$H$990,$A119,广告报告!$T$4:$T$990)</f>
        <v/>
      </c>
      <c r="M119" s="117">
        <f>SUMIF(广告报告!$H$4:$H$990,$A119,广告报告!$U$4:$U$990)</f>
        <v/>
      </c>
      <c r="N119" s="115">
        <f>I119-L119</f>
        <v/>
      </c>
      <c r="O119" s="118">
        <f>SUMIF(广告报告!$H$4:$H$990,$A119,广告报告!$M$4:$M$990)</f>
        <v/>
      </c>
      <c r="P119" s="57">
        <f>IF(K119&gt;0,O119/K119,"-")</f>
        <v/>
      </c>
      <c r="Q119" s="115">
        <f>SUMIF('退货报告(自发货)'!$D$2:$AA$1000,A119,'退货报告(自发货)'!$AA$2:$AA$1000)+SUMIF('退货报告(FBA)'!$F$2:$G$1001,VLOOKUP($A119,业务报告!$B$3:$C$1000,2,0),'退货报告(FBA)'!$G$2:$G$1001)</f>
        <v/>
      </c>
      <c r="R119" s="57">
        <f>IF(I119&gt;0,Q119/I119,"-")</f>
        <v/>
      </c>
      <c r="S119" s="118">
        <f>IF(K119&gt;0,K119*(1-R119)*0.69-O119-(1.8+2.29)*I119,-O119-Q119*15)</f>
        <v/>
      </c>
      <c r="T119" s="119" t="n"/>
      <c r="U119" s="91" t="n"/>
      <c r="V119" s="91" t="n"/>
      <c r="W119" s="91" t="n"/>
    </row>
    <row r="120">
      <c r="A120" t="inlineStr"/>
      <c r="B120" s="19">
        <f>VLOOKUP($A120,全部手机型号和壳种类!$B$2:$D$1007,全部手机型号和壳种类!C$1,0)</f>
        <v/>
      </c>
      <c r="C120" s="19">
        <f>VLOOKUP($A120,全部手机型号和壳种类!$B$2:$D$1007,全部手机型号和壳种类!D$1,0)</f>
        <v/>
      </c>
      <c r="D120" s="44">
        <f>SUMIF(业务报告!$B$4:$P$10000,$A120,业务报告!D$4:D$10000)</f>
        <v/>
      </c>
      <c r="E120" s="45">
        <f>SUMIF(业务报告!$B$4:$P$10000,$A120,业务报告!E$4:E$10000)</f>
        <v/>
      </c>
      <c r="F120" s="44">
        <f>SUMIF(业务报告!$B$4:$P$10000,$A120,业务报告!F$4:F$10000)</f>
        <v/>
      </c>
      <c r="G120" s="45">
        <f>SUMIF(业务报告!$B$4:$P$10000,$A120,业务报告!G$4:G$10000)</f>
        <v/>
      </c>
      <c r="H120" s="46">
        <f>SUMIF(业务报告!$B$4:$P$10000,$A120,业务报告!H$4:H$10000)</f>
        <v/>
      </c>
      <c r="I120" s="115">
        <f>SUMIF(业务报告!$B$4:$P$10000,$A120,业务报告!I$4:I$10000)</f>
        <v/>
      </c>
      <c r="J120" s="45">
        <f>SUMIF(业务报告!$B$4:$P$10000,$A120,业务报告!K$4:K$10000)</f>
        <v/>
      </c>
      <c r="K120" s="116">
        <f>SUMIF(业务报告!$B$4:$P$10000,$A120,业务报告!M$4:M$10000)</f>
        <v/>
      </c>
      <c r="L120" s="117">
        <f>SUMIF(广告报告!$H$4:$H$990,$A120,广告报告!$T$4:$T$990)</f>
        <v/>
      </c>
      <c r="M120" s="117">
        <f>SUMIF(广告报告!$H$4:$H$990,$A120,广告报告!$U$4:$U$990)</f>
        <v/>
      </c>
      <c r="N120" s="115">
        <f>I120-L120</f>
        <v/>
      </c>
      <c r="O120" s="118">
        <f>SUMIF(广告报告!$H$4:$H$990,$A120,广告报告!$M$4:$M$990)</f>
        <v/>
      </c>
      <c r="P120" s="57">
        <f>IF(K120&gt;0,O120/K120,"-")</f>
        <v/>
      </c>
      <c r="Q120" s="115">
        <f>SUMIF('退货报告(自发货)'!$D$2:$AA$1000,A120,'退货报告(自发货)'!$AA$2:$AA$1000)+SUMIF('退货报告(FBA)'!$F$2:$G$1001,VLOOKUP($A120,业务报告!$B$3:$C$1000,2,0),'退货报告(FBA)'!$G$2:$G$1001)</f>
        <v/>
      </c>
      <c r="R120" s="57">
        <f>IF(I120&gt;0,Q120/I120,"-")</f>
        <v/>
      </c>
      <c r="S120" s="118">
        <f>IF(K120&gt;0,K120*(1-R120)*0.69-O120-(1.8+2.29)*I120,-O120-Q120*15)</f>
        <v/>
      </c>
      <c r="T120" s="119" t="n"/>
      <c r="U120" s="91" t="n"/>
      <c r="V120" s="91" t="n"/>
      <c r="W120" s="91" t="n"/>
    </row>
    <row r="121">
      <c r="A121" t="inlineStr"/>
      <c r="B121" s="19">
        <f>VLOOKUP($A121,全部手机型号和壳种类!$B$2:$D$1007,全部手机型号和壳种类!C$1,0)</f>
        <v/>
      </c>
      <c r="C121" s="19">
        <f>VLOOKUP($A121,全部手机型号和壳种类!$B$2:$D$1007,全部手机型号和壳种类!D$1,0)</f>
        <v/>
      </c>
      <c r="D121" s="44">
        <f>SUMIF(业务报告!$B$4:$P$10000,$A121,业务报告!D$4:D$10000)</f>
        <v/>
      </c>
      <c r="E121" s="45">
        <f>SUMIF(业务报告!$B$4:$P$10000,$A121,业务报告!E$4:E$10000)</f>
        <v/>
      </c>
      <c r="F121" s="44">
        <f>SUMIF(业务报告!$B$4:$P$10000,$A121,业务报告!F$4:F$10000)</f>
        <v/>
      </c>
      <c r="G121" s="45">
        <f>SUMIF(业务报告!$B$4:$P$10000,$A121,业务报告!G$4:G$10000)</f>
        <v/>
      </c>
      <c r="H121" s="46">
        <f>SUMIF(业务报告!$B$4:$P$10000,$A121,业务报告!H$4:H$10000)</f>
        <v/>
      </c>
      <c r="I121" s="115">
        <f>SUMIF(业务报告!$B$4:$P$10000,$A121,业务报告!I$4:I$10000)</f>
        <v/>
      </c>
      <c r="J121" s="45">
        <f>SUMIF(业务报告!$B$4:$P$10000,$A121,业务报告!K$4:K$10000)</f>
        <v/>
      </c>
      <c r="K121" s="116">
        <f>SUMIF(业务报告!$B$4:$P$10000,$A121,业务报告!M$4:M$10000)</f>
        <v/>
      </c>
      <c r="L121" s="117">
        <f>SUMIF(广告报告!$H$4:$H$990,$A121,广告报告!$T$4:$T$990)</f>
        <v/>
      </c>
      <c r="M121" s="117">
        <f>SUMIF(广告报告!$H$4:$H$990,$A121,广告报告!$U$4:$U$990)</f>
        <v/>
      </c>
      <c r="N121" s="115">
        <f>I121-L121</f>
        <v/>
      </c>
      <c r="O121" s="118">
        <f>SUMIF(广告报告!$H$4:$H$990,$A121,广告报告!$M$4:$M$990)</f>
        <v/>
      </c>
      <c r="P121" s="57">
        <f>IF(K121&gt;0,O121/K121,"-")</f>
        <v/>
      </c>
      <c r="Q121" s="115">
        <f>SUMIF('退货报告(自发货)'!$D$2:$AA$1000,A121,'退货报告(自发货)'!$AA$2:$AA$1000)+SUMIF('退货报告(FBA)'!$F$2:$G$1001,VLOOKUP($A121,业务报告!$B$3:$C$1000,2,0),'退货报告(FBA)'!$G$2:$G$1001)</f>
        <v/>
      </c>
      <c r="R121" s="57">
        <f>IF(I121&gt;0,Q121/I121,"-")</f>
        <v/>
      </c>
      <c r="S121" s="118">
        <f>IF(K121&gt;0,K121*(1-R121)*0.69-O121-(1.8+2.29)*I121,-O121-Q121*15)</f>
        <v/>
      </c>
      <c r="T121" s="119" t="n"/>
      <c r="U121" s="91" t="n"/>
      <c r="V121" s="91" t="n"/>
      <c r="W121" s="91" t="n"/>
    </row>
    <row r="122">
      <c r="A122" t="inlineStr"/>
      <c r="B122" s="19">
        <f>VLOOKUP($A122,全部手机型号和壳种类!$B$2:$D$1007,全部手机型号和壳种类!C$1,0)</f>
        <v/>
      </c>
      <c r="C122" s="19">
        <f>VLOOKUP($A122,全部手机型号和壳种类!$B$2:$D$1007,全部手机型号和壳种类!D$1,0)</f>
        <v/>
      </c>
      <c r="D122" s="44">
        <f>SUMIF(业务报告!$B$4:$P$10000,$A122,业务报告!D$4:D$10000)</f>
        <v/>
      </c>
      <c r="E122" s="45">
        <f>SUMIF(业务报告!$B$4:$P$10000,$A122,业务报告!E$4:E$10000)</f>
        <v/>
      </c>
      <c r="F122" s="44">
        <f>SUMIF(业务报告!$B$4:$P$10000,$A122,业务报告!F$4:F$10000)</f>
        <v/>
      </c>
      <c r="G122" s="45">
        <f>SUMIF(业务报告!$B$4:$P$10000,$A122,业务报告!G$4:G$10000)</f>
        <v/>
      </c>
      <c r="H122" s="46">
        <f>SUMIF(业务报告!$B$4:$P$10000,$A122,业务报告!H$4:H$10000)</f>
        <v/>
      </c>
      <c r="I122" s="115">
        <f>SUMIF(业务报告!$B$4:$P$10000,$A122,业务报告!I$4:I$10000)</f>
        <v/>
      </c>
      <c r="J122" s="45">
        <f>SUMIF(业务报告!$B$4:$P$10000,$A122,业务报告!K$4:K$10000)</f>
        <v/>
      </c>
      <c r="K122" s="116">
        <f>SUMIF(业务报告!$B$4:$P$10000,$A122,业务报告!M$4:M$10000)</f>
        <v/>
      </c>
      <c r="L122" s="117">
        <f>SUMIF(广告报告!$H$4:$H$990,$A122,广告报告!$T$4:$T$990)</f>
        <v/>
      </c>
      <c r="M122" s="117">
        <f>SUMIF(广告报告!$H$4:$H$990,$A122,广告报告!$U$4:$U$990)</f>
        <v/>
      </c>
      <c r="N122" s="115">
        <f>I122-L122</f>
        <v/>
      </c>
      <c r="O122" s="118">
        <f>SUMIF(广告报告!$H$4:$H$990,$A122,广告报告!$M$4:$M$990)</f>
        <v/>
      </c>
      <c r="P122" s="57">
        <f>IF(K122&gt;0,O122/K122,"-")</f>
        <v/>
      </c>
      <c r="Q122" s="115">
        <f>SUMIF('退货报告(自发货)'!$D$2:$AA$1000,A122,'退货报告(自发货)'!$AA$2:$AA$1000)+SUMIF('退货报告(FBA)'!$F$2:$G$1001,VLOOKUP($A122,业务报告!$B$3:$C$1000,2,0),'退货报告(FBA)'!$G$2:$G$1001)</f>
        <v/>
      </c>
      <c r="R122" s="57">
        <f>IF(I122&gt;0,Q122/I122,"-")</f>
        <v/>
      </c>
      <c r="S122" s="118">
        <f>IF(K122&gt;0,K122*(1-R122)*0.69-O122-(1.8+2.29)*I122,-O122-Q122*15)</f>
        <v/>
      </c>
      <c r="T122" s="119" t="n"/>
      <c r="U122" s="91" t="n"/>
      <c r="V122" s="91" t="n"/>
      <c r="W122" s="91" t="n"/>
    </row>
    <row r="123">
      <c r="A123" t="inlineStr"/>
      <c r="B123" s="19">
        <f>VLOOKUP($A123,全部手机型号和壳种类!$B$2:$D$1007,全部手机型号和壳种类!C$1,0)</f>
        <v/>
      </c>
      <c r="C123" s="19">
        <f>VLOOKUP($A123,全部手机型号和壳种类!$B$2:$D$1007,全部手机型号和壳种类!D$1,0)</f>
        <v/>
      </c>
      <c r="D123" s="44">
        <f>SUMIF(业务报告!$B$4:$P$10000,$A123,业务报告!D$4:D$10000)</f>
        <v/>
      </c>
      <c r="E123" s="45">
        <f>SUMIF(业务报告!$B$4:$P$10000,$A123,业务报告!E$4:E$10000)</f>
        <v/>
      </c>
      <c r="F123" s="44">
        <f>SUMIF(业务报告!$B$4:$P$10000,$A123,业务报告!F$4:F$10000)</f>
        <v/>
      </c>
      <c r="G123" s="45">
        <f>SUMIF(业务报告!$B$4:$P$10000,$A123,业务报告!G$4:G$10000)</f>
        <v/>
      </c>
      <c r="H123" s="46">
        <f>SUMIF(业务报告!$B$4:$P$10000,$A123,业务报告!H$4:H$10000)</f>
        <v/>
      </c>
      <c r="I123" s="115">
        <f>SUMIF(业务报告!$B$4:$P$10000,$A123,业务报告!I$4:I$10000)</f>
        <v/>
      </c>
      <c r="J123" s="45">
        <f>SUMIF(业务报告!$B$4:$P$10000,$A123,业务报告!K$4:K$10000)</f>
        <v/>
      </c>
      <c r="K123" s="116">
        <f>SUMIF(业务报告!$B$4:$P$10000,$A123,业务报告!M$4:M$10000)</f>
        <v/>
      </c>
      <c r="L123" s="117">
        <f>SUMIF(广告报告!$H$4:$H$990,$A123,广告报告!$T$4:$T$990)</f>
        <v/>
      </c>
      <c r="M123" s="117">
        <f>SUMIF(广告报告!$H$4:$H$990,$A123,广告报告!$U$4:$U$990)</f>
        <v/>
      </c>
      <c r="N123" s="115">
        <f>I123-L123</f>
        <v/>
      </c>
      <c r="O123" s="118">
        <f>SUMIF(广告报告!$H$4:$H$990,$A123,广告报告!$M$4:$M$990)</f>
        <v/>
      </c>
      <c r="P123" s="57">
        <f>IF(K123&gt;0,O123/K123,"-")</f>
        <v/>
      </c>
      <c r="Q123" s="115">
        <f>SUMIF('退货报告(自发货)'!$D$2:$AA$1000,A123,'退货报告(自发货)'!$AA$2:$AA$1000)+SUMIF('退货报告(FBA)'!$F$2:$G$1001,VLOOKUP($A123,业务报告!$B$3:$C$1000,2,0),'退货报告(FBA)'!$G$2:$G$1001)</f>
        <v/>
      </c>
      <c r="R123" s="57">
        <f>IF(I123&gt;0,Q123/I123,"-")</f>
        <v/>
      </c>
      <c r="S123" s="118">
        <f>IF(K123&gt;0,K123*(1-R123)*0.69-O123-(1.8+2.29)*I123,-O123-Q123*15)</f>
        <v/>
      </c>
      <c r="T123" s="119" t="n"/>
      <c r="U123" s="91" t="n"/>
      <c r="V123" s="91" t="n"/>
      <c r="W123" s="91" t="n"/>
    </row>
    <row r="124">
      <c r="A124" t="inlineStr"/>
      <c r="B124" s="19">
        <f>VLOOKUP($A124,全部手机型号和壳种类!$B$2:$D$1007,全部手机型号和壳种类!C$1,0)</f>
        <v/>
      </c>
      <c r="C124" s="19">
        <f>VLOOKUP($A124,全部手机型号和壳种类!$B$2:$D$1007,全部手机型号和壳种类!D$1,0)</f>
        <v/>
      </c>
      <c r="D124" s="44">
        <f>SUMIF(业务报告!$B$4:$P$10000,$A124,业务报告!D$4:D$10000)</f>
        <v/>
      </c>
      <c r="E124" s="45">
        <f>SUMIF(业务报告!$B$4:$P$10000,$A124,业务报告!E$4:E$10000)</f>
        <v/>
      </c>
      <c r="F124" s="44">
        <f>SUMIF(业务报告!$B$4:$P$10000,$A124,业务报告!F$4:F$10000)</f>
        <v/>
      </c>
      <c r="G124" s="45">
        <f>SUMIF(业务报告!$B$4:$P$10000,$A124,业务报告!G$4:G$10000)</f>
        <v/>
      </c>
      <c r="H124" s="46">
        <f>SUMIF(业务报告!$B$4:$P$10000,$A124,业务报告!H$4:H$10000)</f>
        <v/>
      </c>
      <c r="I124" s="115">
        <f>SUMIF(业务报告!$B$4:$P$10000,$A124,业务报告!I$4:I$10000)</f>
        <v/>
      </c>
      <c r="J124" s="45">
        <f>SUMIF(业务报告!$B$4:$P$10000,$A124,业务报告!K$4:K$10000)</f>
        <v/>
      </c>
      <c r="K124" s="116">
        <f>SUMIF(业务报告!$B$4:$P$10000,$A124,业务报告!M$4:M$10000)</f>
        <v/>
      </c>
      <c r="L124" s="117">
        <f>SUMIF(广告报告!$H$4:$H$990,$A124,广告报告!$T$4:$T$990)</f>
        <v/>
      </c>
      <c r="M124" s="117">
        <f>SUMIF(广告报告!$H$4:$H$990,$A124,广告报告!$U$4:$U$990)</f>
        <v/>
      </c>
      <c r="N124" s="115">
        <f>I124-L124</f>
        <v/>
      </c>
      <c r="O124" s="118">
        <f>SUMIF(广告报告!$H$4:$H$990,$A124,广告报告!$M$4:$M$990)</f>
        <v/>
      </c>
      <c r="P124" s="57">
        <f>IF(K124&gt;0,O124/K124,"-")</f>
        <v/>
      </c>
      <c r="Q124" s="115">
        <f>SUMIF('退货报告(自发货)'!$D$2:$AA$1000,A124,'退货报告(自发货)'!$AA$2:$AA$1000)+SUMIF('退货报告(FBA)'!$F$2:$G$1001,VLOOKUP($A124,业务报告!$B$3:$C$1000,2,0),'退货报告(FBA)'!$G$2:$G$1001)</f>
        <v/>
      </c>
      <c r="R124" s="57">
        <f>IF(I124&gt;0,Q124/I124,"-")</f>
        <v/>
      </c>
      <c r="S124" s="118">
        <f>IF(K124&gt;0,K124*(1-R124)*0.69-O124-(1.8+2.29)*I124,-O124-Q124*15)</f>
        <v/>
      </c>
      <c r="T124" s="119" t="n"/>
      <c r="U124" s="91" t="n"/>
      <c r="V124" s="91" t="n"/>
      <c r="W124" s="91" t="n"/>
    </row>
    <row r="125">
      <c r="A125" t="inlineStr"/>
      <c r="B125" s="19">
        <f>VLOOKUP($A125,全部手机型号和壳种类!$B$2:$D$1007,全部手机型号和壳种类!C$1,0)</f>
        <v/>
      </c>
      <c r="C125" s="19">
        <f>VLOOKUP($A125,全部手机型号和壳种类!$B$2:$D$1007,全部手机型号和壳种类!D$1,0)</f>
        <v/>
      </c>
      <c r="D125" s="44">
        <f>SUMIF(业务报告!$B$4:$P$10000,$A125,业务报告!D$4:D$10000)</f>
        <v/>
      </c>
      <c r="E125" s="45">
        <f>SUMIF(业务报告!$B$4:$P$10000,$A125,业务报告!E$4:E$10000)</f>
        <v/>
      </c>
      <c r="F125" s="44">
        <f>SUMIF(业务报告!$B$4:$P$10000,$A125,业务报告!F$4:F$10000)</f>
        <v/>
      </c>
      <c r="G125" s="45">
        <f>SUMIF(业务报告!$B$4:$P$10000,$A125,业务报告!G$4:G$10000)</f>
        <v/>
      </c>
      <c r="H125" s="46">
        <f>SUMIF(业务报告!$B$4:$P$10000,$A125,业务报告!H$4:H$10000)</f>
        <v/>
      </c>
      <c r="I125" s="115">
        <f>SUMIF(业务报告!$B$4:$P$10000,$A125,业务报告!I$4:I$10000)</f>
        <v/>
      </c>
      <c r="J125" s="45">
        <f>SUMIF(业务报告!$B$4:$P$10000,$A125,业务报告!K$4:K$10000)</f>
        <v/>
      </c>
      <c r="K125" s="116">
        <f>SUMIF(业务报告!$B$4:$P$10000,$A125,业务报告!M$4:M$10000)</f>
        <v/>
      </c>
      <c r="L125" s="117">
        <f>SUMIF(广告报告!$H$4:$H$990,$A125,广告报告!$T$4:$T$990)</f>
        <v/>
      </c>
      <c r="M125" s="117">
        <f>SUMIF(广告报告!$H$4:$H$990,$A125,广告报告!$U$4:$U$990)</f>
        <v/>
      </c>
      <c r="N125" s="115">
        <f>I125-L125</f>
        <v/>
      </c>
      <c r="O125" s="118">
        <f>SUMIF(广告报告!$H$4:$H$990,$A125,广告报告!$M$4:$M$990)</f>
        <v/>
      </c>
      <c r="P125" s="57">
        <f>IF(K125&gt;0,O125/K125,"-")</f>
        <v/>
      </c>
      <c r="Q125" s="115">
        <f>SUMIF('退货报告(自发货)'!$D$2:$AA$1000,A125,'退货报告(自发货)'!$AA$2:$AA$1000)+SUMIF('退货报告(FBA)'!$F$2:$G$1001,VLOOKUP($A125,业务报告!$B$3:$C$1000,2,0),'退货报告(FBA)'!$G$2:$G$1001)</f>
        <v/>
      </c>
      <c r="R125" s="57">
        <f>IF(I125&gt;0,Q125/I125,"-")</f>
        <v/>
      </c>
      <c r="S125" s="118">
        <f>IF(K125&gt;0,K125*(1-R125)*0.69-O125-(1.8+2.29)*I125,-O125-Q125*15)</f>
        <v/>
      </c>
      <c r="T125" s="119" t="n"/>
      <c r="U125" s="91" t="n"/>
      <c r="V125" s="91" t="n"/>
      <c r="W125" s="91" t="n"/>
    </row>
    <row r="126">
      <c r="A126" t="inlineStr"/>
      <c r="B126" s="19">
        <f>VLOOKUP($A126,全部手机型号和壳种类!$B$2:$D$1007,全部手机型号和壳种类!C$1,0)</f>
        <v/>
      </c>
      <c r="C126" s="19">
        <f>VLOOKUP($A126,全部手机型号和壳种类!$B$2:$D$1007,全部手机型号和壳种类!D$1,0)</f>
        <v/>
      </c>
      <c r="D126" s="44">
        <f>SUMIF(业务报告!$B$4:$P$10000,$A126,业务报告!D$4:D$10000)</f>
        <v/>
      </c>
      <c r="E126" s="45">
        <f>SUMIF(业务报告!$B$4:$P$10000,$A126,业务报告!E$4:E$10000)</f>
        <v/>
      </c>
      <c r="F126" s="44">
        <f>SUMIF(业务报告!$B$4:$P$10000,$A126,业务报告!F$4:F$10000)</f>
        <v/>
      </c>
      <c r="G126" s="45">
        <f>SUMIF(业务报告!$B$4:$P$10000,$A126,业务报告!G$4:G$10000)</f>
        <v/>
      </c>
      <c r="H126" s="46">
        <f>SUMIF(业务报告!$B$4:$P$10000,$A126,业务报告!H$4:H$10000)</f>
        <v/>
      </c>
      <c r="I126" s="115">
        <f>SUMIF(业务报告!$B$4:$P$10000,$A126,业务报告!I$4:I$10000)</f>
        <v/>
      </c>
      <c r="J126" s="45">
        <f>SUMIF(业务报告!$B$4:$P$10000,$A126,业务报告!K$4:K$10000)</f>
        <v/>
      </c>
      <c r="K126" s="116">
        <f>SUMIF(业务报告!$B$4:$P$10000,$A126,业务报告!M$4:M$10000)</f>
        <v/>
      </c>
      <c r="L126" s="117">
        <f>SUMIF(广告报告!$H$4:$H$990,$A126,广告报告!$T$4:$T$990)</f>
        <v/>
      </c>
      <c r="M126" s="117">
        <f>SUMIF(广告报告!$H$4:$H$990,$A126,广告报告!$U$4:$U$990)</f>
        <v/>
      </c>
      <c r="N126" s="115">
        <f>I126-L126</f>
        <v/>
      </c>
      <c r="O126" s="118">
        <f>SUMIF(广告报告!$H$4:$H$990,$A126,广告报告!$M$4:$M$990)</f>
        <v/>
      </c>
      <c r="P126" s="57">
        <f>IF(K126&gt;0,O126/K126,"-")</f>
        <v/>
      </c>
      <c r="Q126" s="115">
        <f>SUMIF('退货报告(自发货)'!$D$2:$AA$1000,A126,'退货报告(自发货)'!$AA$2:$AA$1000)+SUMIF('退货报告(FBA)'!$F$2:$G$1001,VLOOKUP($A126,业务报告!$B$3:$C$1000,2,0),'退货报告(FBA)'!$G$2:$G$1001)</f>
        <v/>
      </c>
      <c r="R126" s="57">
        <f>IF(I126&gt;0,Q126/I126,"-")</f>
        <v/>
      </c>
      <c r="S126" s="118">
        <f>IF(K126&gt;0,K126*(1-R126)*0.69-O126-(1.8+2.29)*I126,-O126-Q126*15)</f>
        <v/>
      </c>
      <c r="T126" s="119" t="n"/>
      <c r="U126" s="91" t="n"/>
      <c r="V126" s="91" t="n"/>
      <c r="W126" s="91" t="n"/>
    </row>
    <row r="127">
      <c r="A127" t="inlineStr"/>
      <c r="B127" s="19">
        <f>VLOOKUP($A127,全部手机型号和壳种类!$B$2:$D$1007,全部手机型号和壳种类!C$1,0)</f>
        <v/>
      </c>
      <c r="C127" s="19">
        <f>VLOOKUP($A127,全部手机型号和壳种类!$B$2:$D$1007,全部手机型号和壳种类!D$1,0)</f>
        <v/>
      </c>
      <c r="D127" s="44">
        <f>SUMIF(业务报告!$B$4:$P$10000,$A127,业务报告!D$4:D$10000)</f>
        <v/>
      </c>
      <c r="E127" s="45">
        <f>SUMIF(业务报告!$B$4:$P$10000,$A127,业务报告!E$4:E$10000)</f>
        <v/>
      </c>
      <c r="F127" s="44">
        <f>SUMIF(业务报告!$B$4:$P$10000,$A127,业务报告!F$4:F$10000)</f>
        <v/>
      </c>
      <c r="G127" s="45">
        <f>SUMIF(业务报告!$B$4:$P$10000,$A127,业务报告!G$4:G$10000)</f>
        <v/>
      </c>
      <c r="H127" s="46">
        <f>SUMIF(业务报告!$B$4:$P$10000,$A127,业务报告!H$4:H$10000)</f>
        <v/>
      </c>
      <c r="I127" s="115">
        <f>SUMIF(业务报告!$B$4:$P$10000,$A127,业务报告!I$4:I$10000)</f>
        <v/>
      </c>
      <c r="J127" s="45">
        <f>SUMIF(业务报告!$B$4:$P$10000,$A127,业务报告!K$4:K$10000)</f>
        <v/>
      </c>
      <c r="K127" s="116">
        <f>SUMIF(业务报告!$B$4:$P$10000,$A127,业务报告!M$4:M$10000)</f>
        <v/>
      </c>
      <c r="L127" s="117">
        <f>SUMIF(广告报告!$H$4:$H$990,$A127,广告报告!$T$4:$T$990)</f>
        <v/>
      </c>
      <c r="M127" s="117">
        <f>SUMIF(广告报告!$H$4:$H$990,$A127,广告报告!$U$4:$U$990)</f>
        <v/>
      </c>
      <c r="N127" s="115">
        <f>I127-L127</f>
        <v/>
      </c>
      <c r="O127" s="118">
        <f>SUMIF(广告报告!$H$4:$H$990,$A127,广告报告!$M$4:$M$990)</f>
        <v/>
      </c>
      <c r="P127" s="57">
        <f>IF(K127&gt;0,O127/K127,"-")</f>
        <v/>
      </c>
      <c r="Q127" s="115">
        <f>SUMIF('退货报告(自发货)'!$D$2:$AA$1000,A127,'退货报告(自发货)'!$AA$2:$AA$1000)+SUMIF('退货报告(FBA)'!$F$2:$G$1001,VLOOKUP($A127,业务报告!$B$3:$C$1000,2,0),'退货报告(FBA)'!$G$2:$G$1001)</f>
        <v/>
      </c>
      <c r="R127" s="57">
        <f>IF(I127&gt;0,Q127/I127,"-")</f>
        <v/>
      </c>
      <c r="S127" s="118">
        <f>IF(K127&gt;0,K127*(1-R127)*0.69-O127-(1.8+2.29)*I127,-O127-Q127*15)</f>
        <v/>
      </c>
      <c r="T127" s="119" t="n"/>
      <c r="U127" s="91" t="n"/>
      <c r="V127" s="91" t="n"/>
      <c r="W127" s="91" t="n"/>
    </row>
    <row r="128">
      <c r="A128" t="inlineStr"/>
      <c r="B128" s="19">
        <f>VLOOKUP($A128,全部手机型号和壳种类!$B$2:$D$1007,全部手机型号和壳种类!C$1,0)</f>
        <v/>
      </c>
      <c r="C128" s="19">
        <f>VLOOKUP($A128,全部手机型号和壳种类!$B$2:$D$1007,全部手机型号和壳种类!D$1,0)</f>
        <v/>
      </c>
      <c r="D128" s="44">
        <f>SUMIF(业务报告!$B$4:$P$10000,$A128,业务报告!D$4:D$10000)</f>
        <v/>
      </c>
      <c r="E128" s="45">
        <f>SUMIF(业务报告!$B$4:$P$10000,$A128,业务报告!E$4:E$10000)</f>
        <v/>
      </c>
      <c r="F128" s="44">
        <f>SUMIF(业务报告!$B$4:$P$10000,$A128,业务报告!F$4:F$10000)</f>
        <v/>
      </c>
      <c r="G128" s="45">
        <f>SUMIF(业务报告!$B$4:$P$10000,$A128,业务报告!G$4:G$10000)</f>
        <v/>
      </c>
      <c r="H128" s="46">
        <f>SUMIF(业务报告!$B$4:$P$10000,$A128,业务报告!H$4:H$10000)</f>
        <v/>
      </c>
      <c r="I128" s="115">
        <f>SUMIF(业务报告!$B$4:$P$10000,$A128,业务报告!I$4:I$10000)</f>
        <v/>
      </c>
      <c r="J128" s="45">
        <f>SUMIF(业务报告!$B$4:$P$10000,$A128,业务报告!K$4:K$10000)</f>
        <v/>
      </c>
      <c r="K128" s="116">
        <f>SUMIF(业务报告!$B$4:$P$10000,$A128,业务报告!M$4:M$10000)</f>
        <v/>
      </c>
      <c r="L128" s="117">
        <f>SUMIF(广告报告!$H$4:$H$990,$A128,广告报告!$T$4:$T$990)</f>
        <v/>
      </c>
      <c r="M128" s="117">
        <f>SUMIF(广告报告!$H$4:$H$990,$A128,广告报告!$U$4:$U$990)</f>
        <v/>
      </c>
      <c r="N128" s="115">
        <f>I128-L128</f>
        <v/>
      </c>
      <c r="O128" s="118">
        <f>SUMIF(广告报告!$H$4:$H$990,$A128,广告报告!$M$4:$M$990)</f>
        <v/>
      </c>
      <c r="P128" s="57">
        <f>IF(K128&gt;0,O128/K128,"-")</f>
        <v/>
      </c>
      <c r="Q128" s="115">
        <f>SUMIF('退货报告(自发货)'!$D$2:$AA$1000,A128,'退货报告(自发货)'!$AA$2:$AA$1000)+SUMIF('退货报告(FBA)'!$F$2:$G$1001,VLOOKUP($A128,业务报告!$B$3:$C$1000,2,0),'退货报告(FBA)'!$G$2:$G$1001)</f>
        <v/>
      </c>
      <c r="R128" s="57">
        <f>IF(I128&gt;0,Q128/I128,"-")</f>
        <v/>
      </c>
      <c r="S128" s="118">
        <f>IF(K128&gt;0,K128*(1-R128)*0.69-O128-(1.8+2.29)*I128,-O128-Q128*15)</f>
        <v/>
      </c>
      <c r="T128" s="119" t="n"/>
      <c r="U128" s="91" t="n"/>
      <c r="V128" s="91" t="n"/>
      <c r="W128" s="91" t="n"/>
    </row>
    <row r="129">
      <c r="A129" t="inlineStr"/>
      <c r="B129" s="19">
        <f>VLOOKUP($A129,全部手机型号和壳种类!$B$2:$D$1007,全部手机型号和壳种类!C$1,0)</f>
        <v/>
      </c>
      <c r="C129" s="19">
        <f>VLOOKUP($A129,全部手机型号和壳种类!$B$2:$D$1007,全部手机型号和壳种类!D$1,0)</f>
        <v/>
      </c>
      <c r="D129" s="44">
        <f>SUMIF(业务报告!$B$4:$P$10000,$A129,业务报告!D$4:D$10000)</f>
        <v/>
      </c>
      <c r="E129" s="45">
        <f>SUMIF(业务报告!$B$4:$P$10000,$A129,业务报告!E$4:E$10000)</f>
        <v/>
      </c>
      <c r="F129" s="44">
        <f>SUMIF(业务报告!$B$4:$P$10000,$A129,业务报告!F$4:F$10000)</f>
        <v/>
      </c>
      <c r="G129" s="45">
        <f>SUMIF(业务报告!$B$4:$P$10000,$A129,业务报告!G$4:G$10000)</f>
        <v/>
      </c>
      <c r="H129" s="46">
        <f>SUMIF(业务报告!$B$4:$P$10000,$A129,业务报告!H$4:H$10000)</f>
        <v/>
      </c>
      <c r="I129" s="115">
        <f>SUMIF(业务报告!$B$4:$P$10000,$A129,业务报告!I$4:I$10000)</f>
        <v/>
      </c>
      <c r="J129" s="45">
        <f>SUMIF(业务报告!$B$4:$P$10000,$A129,业务报告!K$4:K$10000)</f>
        <v/>
      </c>
      <c r="K129" s="116">
        <f>SUMIF(业务报告!$B$4:$P$10000,$A129,业务报告!M$4:M$10000)</f>
        <v/>
      </c>
      <c r="L129" s="117">
        <f>SUMIF(广告报告!$H$4:$H$990,$A129,广告报告!$T$4:$T$990)</f>
        <v/>
      </c>
      <c r="M129" s="117">
        <f>SUMIF(广告报告!$H$4:$H$990,$A129,广告报告!$U$4:$U$990)</f>
        <v/>
      </c>
      <c r="N129" s="115">
        <f>I129-L129</f>
        <v/>
      </c>
      <c r="O129" s="118">
        <f>SUMIF(广告报告!$H$4:$H$990,$A129,广告报告!$M$4:$M$990)</f>
        <v/>
      </c>
      <c r="P129" s="57">
        <f>IF(K129&gt;0,O129/K129,"-")</f>
        <v/>
      </c>
      <c r="Q129" s="115">
        <f>SUMIF('退货报告(自发货)'!$D$2:$AA$1000,A129,'退货报告(自发货)'!$AA$2:$AA$1000)+SUMIF('退货报告(FBA)'!$F$2:$G$1001,VLOOKUP($A129,业务报告!$B$3:$C$1000,2,0),'退货报告(FBA)'!$G$2:$G$1001)</f>
        <v/>
      </c>
      <c r="R129" s="57">
        <f>IF(I129&gt;0,Q129/I129,"-")</f>
        <v/>
      </c>
      <c r="S129" s="118">
        <f>IF(K129&gt;0,K129*(1-R129)*0.69-O129-(1.8+2.29)*I129,-O129-Q129*15)</f>
        <v/>
      </c>
      <c r="T129" s="119" t="n"/>
      <c r="U129" s="91" t="n"/>
      <c r="V129" s="91" t="n"/>
      <c r="W129" s="91" t="n"/>
    </row>
    <row r="130">
      <c r="A130" t="inlineStr"/>
      <c r="B130" s="19">
        <f>VLOOKUP($A130,全部手机型号和壳种类!$B$2:$D$1007,全部手机型号和壳种类!C$1,0)</f>
        <v/>
      </c>
      <c r="C130" s="19">
        <f>VLOOKUP($A130,全部手机型号和壳种类!$B$2:$D$1007,全部手机型号和壳种类!D$1,0)</f>
        <v/>
      </c>
      <c r="D130" s="44">
        <f>SUMIF(业务报告!$B$4:$P$10000,$A130,业务报告!D$4:D$10000)</f>
        <v/>
      </c>
      <c r="E130" s="45">
        <f>SUMIF(业务报告!$B$4:$P$10000,$A130,业务报告!E$4:E$10000)</f>
        <v/>
      </c>
      <c r="F130" s="44">
        <f>SUMIF(业务报告!$B$4:$P$10000,$A130,业务报告!F$4:F$10000)</f>
        <v/>
      </c>
      <c r="G130" s="45">
        <f>SUMIF(业务报告!$B$4:$P$10000,$A130,业务报告!G$4:G$10000)</f>
        <v/>
      </c>
      <c r="H130" s="46">
        <f>SUMIF(业务报告!$B$4:$P$10000,$A130,业务报告!H$4:H$10000)</f>
        <v/>
      </c>
      <c r="I130" s="115">
        <f>SUMIF(业务报告!$B$4:$P$10000,$A130,业务报告!I$4:I$10000)</f>
        <v/>
      </c>
      <c r="J130" s="45">
        <f>SUMIF(业务报告!$B$4:$P$10000,$A130,业务报告!K$4:K$10000)</f>
        <v/>
      </c>
      <c r="K130" s="116">
        <f>SUMIF(业务报告!$B$4:$P$10000,$A130,业务报告!M$4:M$10000)</f>
        <v/>
      </c>
      <c r="L130" s="117">
        <f>SUMIF(广告报告!$H$4:$H$990,$A130,广告报告!$T$4:$T$990)</f>
        <v/>
      </c>
      <c r="M130" s="117">
        <f>SUMIF(广告报告!$H$4:$H$990,$A130,广告报告!$U$4:$U$990)</f>
        <v/>
      </c>
      <c r="N130" s="115">
        <f>I130-L130</f>
        <v/>
      </c>
      <c r="O130" s="118">
        <f>SUMIF(广告报告!$H$4:$H$990,$A130,广告报告!$M$4:$M$990)</f>
        <v/>
      </c>
      <c r="P130" s="57">
        <f>IF(K130&gt;0,O130/K130,"-")</f>
        <v/>
      </c>
      <c r="Q130" s="115">
        <f>SUMIF('退货报告(自发货)'!$D$2:$AA$1000,A130,'退货报告(自发货)'!$AA$2:$AA$1000)+SUMIF('退货报告(FBA)'!$F$2:$G$1001,VLOOKUP($A130,业务报告!$B$3:$C$1000,2,0),'退货报告(FBA)'!$G$2:$G$1001)</f>
        <v/>
      </c>
      <c r="R130" s="57">
        <f>IF(I130&gt;0,Q130/I130,"-")</f>
        <v/>
      </c>
      <c r="S130" s="118">
        <f>IF(K130&gt;0,K130*(1-R130)*0.69-O130-(1.8+2.29)*I130,-O130-Q130*15)</f>
        <v/>
      </c>
      <c r="T130" s="119" t="n"/>
      <c r="U130" s="91" t="n"/>
      <c r="V130" s="91" t="n"/>
      <c r="W130" s="91" t="n"/>
    </row>
    <row r="131">
      <c r="B131" s="19" t="n"/>
      <c r="C131" s="19" t="n"/>
      <c r="D131" s="44" t="n"/>
      <c r="E131" s="45" t="n"/>
      <c r="F131" s="44" t="n"/>
      <c r="G131" s="45" t="n"/>
      <c r="H131" s="46" t="n"/>
      <c r="I131" s="115" t="n"/>
      <c r="J131" s="45" t="n"/>
      <c r="K131" s="118" t="n"/>
      <c r="L131" s="117" t="n"/>
      <c r="M131" s="117" t="n"/>
      <c r="N131" s="115" t="n"/>
      <c r="O131" s="118" t="n"/>
      <c r="P131" s="57" t="n"/>
      <c r="Q131" s="115" t="n"/>
      <c r="R131" s="57" t="n"/>
      <c r="S131" s="118" t="n"/>
      <c r="T131" s="119" t="n"/>
      <c r="U131" s="91" t="n"/>
      <c r="V131" s="91" t="n"/>
      <c r="W131" s="91" t="n"/>
    </row>
    <row r="132">
      <c r="B132" s="19" t="n"/>
      <c r="C132" s="19" t="n"/>
      <c r="D132" s="44" t="n"/>
      <c r="E132" s="45" t="n"/>
      <c r="F132" s="44" t="n"/>
      <c r="G132" s="45" t="n"/>
      <c r="H132" s="46" t="n"/>
      <c r="I132" s="115" t="n"/>
      <c r="J132" s="45" t="n"/>
      <c r="K132" s="118" t="n"/>
      <c r="L132" s="117" t="n"/>
      <c r="M132" s="117" t="n"/>
      <c r="N132" s="115" t="n"/>
      <c r="O132" s="118" t="n"/>
      <c r="P132" s="57" t="n"/>
      <c r="Q132" s="115" t="n"/>
      <c r="R132" s="57" t="n"/>
      <c r="S132" s="118" t="n"/>
      <c r="T132" s="119" t="n"/>
      <c r="U132" s="91" t="n"/>
      <c r="V132" s="91" t="n"/>
      <c r="W132" s="91" t="n"/>
    </row>
    <row r="133">
      <c r="B133" s="19" t="n"/>
      <c r="C133" s="19" t="n"/>
      <c r="D133" s="44" t="n"/>
      <c r="E133" s="45" t="n"/>
      <c r="F133" s="44" t="n"/>
      <c r="G133" s="45" t="n"/>
      <c r="H133" s="46" t="n"/>
      <c r="I133" s="115" t="n"/>
      <c r="J133" s="45" t="n"/>
      <c r="K133" s="45" t="n"/>
      <c r="L133" s="117" t="n"/>
      <c r="M133" s="117" t="n"/>
      <c r="N133" s="115" t="n"/>
      <c r="O133" s="118" t="n"/>
      <c r="P133" s="57" t="n"/>
      <c r="Q133" s="115" t="n"/>
      <c r="R133" s="57" t="n"/>
      <c r="S133" s="118" t="n"/>
      <c r="T133" s="119" t="n"/>
      <c r="U133" s="91" t="n"/>
      <c r="V133" s="91" t="n"/>
      <c r="W133" s="91" t="n"/>
    </row>
    <row r="134">
      <c r="B134" s="19" t="n"/>
      <c r="C134" s="19" t="n"/>
      <c r="D134" s="44" t="n"/>
      <c r="E134" s="45" t="n"/>
      <c r="F134" s="44" t="n"/>
      <c r="G134" s="45" t="n"/>
      <c r="H134" s="46" t="n"/>
      <c r="I134" s="115" t="n"/>
      <c r="J134" s="45" t="n"/>
      <c r="K134" s="45" t="n"/>
      <c r="L134" s="117" t="n"/>
      <c r="M134" s="117" t="n"/>
      <c r="N134" s="115" t="n"/>
      <c r="O134" s="118" t="n"/>
      <c r="P134" s="57" t="n"/>
      <c r="Q134" s="115" t="n"/>
      <c r="R134" s="57" t="n"/>
      <c r="S134" s="118" t="n"/>
      <c r="T134" s="119" t="n"/>
      <c r="U134" s="91" t="n"/>
      <c r="V134" s="91" t="n"/>
      <c r="W134" s="91" t="n"/>
    </row>
    <row r="135">
      <c r="B135" s="3" t="n"/>
      <c r="C135" s="3" t="n"/>
      <c r="D135" s="3" t="n"/>
      <c r="E135" s="12" t="n"/>
      <c r="F135" s="3" t="n"/>
      <c r="G135" s="12" t="n"/>
      <c r="H135" s="13" t="n"/>
      <c r="I135" s="120" t="n"/>
      <c r="J135" s="12" t="n"/>
      <c r="K135" s="52" t="n"/>
      <c r="L135" s="120" t="n"/>
      <c r="M135" s="120" t="n"/>
      <c r="N135" s="120" t="n"/>
      <c r="O135" s="120" t="n"/>
      <c r="P135" s="120" t="n"/>
      <c r="Q135" s="120" t="n"/>
      <c r="R135" s="120" t="n"/>
    </row>
    <row r="136">
      <c r="B136" s="38" t="n"/>
      <c r="C136" s="38" t="n"/>
      <c r="D136" s="18" t="n"/>
      <c r="E136" s="12" t="n"/>
      <c r="F136" s="3" t="n"/>
      <c r="G136" s="12" t="n"/>
      <c r="H136" s="13" t="n"/>
      <c r="I136" s="14" t="n"/>
      <c r="J136" s="12" t="n"/>
      <c r="K136" s="52" t="n"/>
      <c r="N136" s="121" t="n"/>
      <c r="O136" s="121" t="n"/>
      <c r="P136" s="121" t="n"/>
    </row>
    <row r="137">
      <c r="B137" s="38" t="n"/>
      <c r="C137" s="38" t="n"/>
      <c r="D137" s="19">
        <f>SUM(D3:D136)</f>
        <v/>
      </c>
      <c r="E137" s="17">
        <f>SUM(E3:E136)</f>
        <v/>
      </c>
      <c r="F137" s="1">
        <f>SUM(F3:F136)</f>
        <v/>
      </c>
      <c r="G137" s="2">
        <f>SUM(G3:G136)</f>
        <v/>
      </c>
      <c r="H137" s="2" t="n"/>
      <c r="I137" s="122">
        <f>SUM(I3:I136)</f>
        <v/>
      </c>
      <c r="J137" s="37">
        <f>I137/D137</f>
        <v/>
      </c>
      <c r="K137" s="53">
        <f>SUM(K3:K136)</f>
        <v/>
      </c>
      <c r="L137" s="15">
        <f>SUM(L3:L136)</f>
        <v/>
      </c>
      <c r="M137" s="15">
        <f>SUM(M3:M136)</f>
        <v/>
      </c>
      <c r="N137" s="123">
        <f>I137-L137-M137</f>
        <v/>
      </c>
      <c r="O137" s="15">
        <f>SUM(O3:O136)</f>
        <v/>
      </c>
      <c r="P137" s="57">
        <f>O137/K137</f>
        <v/>
      </c>
      <c r="Q137" s="15">
        <f>SUM(Q3:Q136)</f>
        <v/>
      </c>
      <c r="R137" s="57">
        <f>IF(I137&gt;0,Q137/I137,"-")</f>
        <v/>
      </c>
      <c r="S137" s="124">
        <f>SUM(S3:S136)</f>
        <v/>
      </c>
      <c r="T137" s="119">
        <f>IF(ISERROR(S137/K137),"-",S137/K137)</f>
        <v/>
      </c>
    </row>
    <row r="138">
      <c r="B138" s="3" t="n"/>
      <c r="C138" s="3" t="n"/>
      <c r="D138" s="99">
        <f>D137-业务报告!D1</f>
        <v/>
      </c>
      <c r="E138" s="3" t="n"/>
      <c r="F138" s="99">
        <f>F137-业务报告!F1</f>
        <v/>
      </c>
      <c r="G138" s="3" t="n"/>
      <c r="H138" s="3" t="n"/>
      <c r="I138" s="3" t="n"/>
      <c r="J138" s="5" t="n"/>
      <c r="K138" s="3" t="n"/>
      <c r="L138" s="125">
        <f>1-N138</f>
        <v/>
      </c>
      <c r="M138" s="126" t="n"/>
      <c r="N138" s="127">
        <f>N137/I137</f>
        <v/>
      </c>
      <c r="O138" s="99">
        <f>O137-广告报告!M1</f>
        <v/>
      </c>
      <c r="P138" s="127" t="n"/>
      <c r="Q138" s="127" t="n"/>
      <c r="R138" s="127">
        <f>R137/K137</f>
        <v/>
      </c>
      <c r="S138" s="104" t="inlineStr">
        <is>
          <t>(所有毛利求和）</t>
        </is>
      </c>
      <c r="T138" s="128" t="n"/>
    </row>
    <row r="139">
      <c r="B139" s="3" t="n"/>
      <c r="C139" s="3" t="n"/>
      <c r="D139" s="99" t="inlineStr">
        <is>
          <t>校验</t>
        </is>
      </c>
      <c r="F139" s="99" t="inlineStr">
        <is>
          <t>校验</t>
        </is>
      </c>
      <c r="G139" s="3" t="n"/>
      <c r="H139" s="5" t="n"/>
      <c r="I139" s="3" t="n"/>
      <c r="J139" s="5" t="inlineStr">
        <is>
          <t>‘=订单数/买家访问次数</t>
        </is>
      </c>
      <c r="K139" s="3" t="n"/>
      <c r="O139" s="99" t="inlineStr">
        <is>
          <t>校验</t>
        </is>
      </c>
      <c r="S139" s="129">
        <f>K137*(1-R137)*0.69-I137*(2.29+1.8)-O137</f>
        <v/>
      </c>
    </row>
    <row r="140">
      <c r="S140" s="77" t="inlineStr">
        <is>
          <t>(实际销售收入的69% - FBA配送费 - 手机壳成本 -广告费)</t>
        </is>
      </c>
      <c r="T140" s="77" t="n"/>
      <c r="U140" s="77" t="n"/>
      <c r="V140" s="77" t="n"/>
      <c r="W140" s="77" t="n"/>
    </row>
    <row r="141" ht="8.25" customHeight="1" s="61"/>
    <row r="142">
      <c r="B142" s="38" t="n"/>
      <c r="K142" s="130" t="n"/>
      <c r="O142" s="109" t="inlineStr">
        <is>
          <t>亚马逊应给的钱</t>
        </is>
      </c>
      <c r="S142" s="131">
        <f>K137*(1-R137)*0.85-I137*2.29-O137*1.19</f>
        <v/>
      </c>
    </row>
    <row r="143">
      <c r="B143" s="38" t="n"/>
      <c r="K143" s="130" t="n"/>
      <c r="S143" s="132" t="inlineStr">
        <is>
          <t>(实际销售收入的85% - FBA配送费 - 广告费的119%)</t>
        </is>
      </c>
      <c r="T143" s="133" t="n"/>
      <c r="U143" s="133" t="n"/>
      <c r="V143" s="133" t="n"/>
      <c r="W143" s="128" t="n"/>
    </row>
    <row r="144">
      <c r="B144" s="38" t="n"/>
      <c r="K144" s="130" t="n"/>
      <c r="M144" s="134" t="n"/>
      <c r="N144" s="134" t="n"/>
      <c r="O144" s="130" t="n"/>
      <c r="P144" s="130" t="n"/>
      <c r="Q144" s="130" t="n"/>
      <c r="R144" s="130" t="n"/>
      <c r="S144" s="135">
        <f>S137+1.8*I137+K137*(1-R137)*0.16-O137*0.19</f>
        <v/>
      </c>
    </row>
    <row r="145">
      <c r="B145" s="38" t="n"/>
      <c r="K145" s="130" t="n"/>
      <c r="N145" s="130" t="n"/>
      <c r="O145" s="130" t="n"/>
      <c r="P145" s="130" t="n"/>
      <c r="Q145" s="130" t="n"/>
      <c r="R145" s="130" t="n"/>
      <c r="S145" s="108" t="inlineStr">
        <is>
          <t>(盈利+手机壳成本+实际销售收入的16% - 广告费的19%)</t>
        </is>
      </c>
      <c r="T145" s="133" t="n"/>
      <c r="U145" s="133" t="n"/>
      <c r="V145" s="133" t="n"/>
      <c r="W145" s="128" t="n"/>
    </row>
    <row r="146" ht="7.9" customHeight="1" s="61">
      <c r="B146" s="38" t="n"/>
      <c r="K146" s="130" t="n"/>
      <c r="N146" s="130" t="n"/>
      <c r="O146" s="130" t="n"/>
      <c r="P146" s="130" t="n"/>
      <c r="Q146" s="130" t="n"/>
      <c r="R146" s="130" t="n"/>
      <c r="S146" s="130" t="n"/>
      <c r="T146" s="130" t="n"/>
      <c r="U146" s="130" t="n"/>
      <c r="V146" s="130" t="n"/>
      <c r="W146" s="130" t="n"/>
    </row>
    <row r="147">
      <c r="K147" s="130" t="n"/>
      <c r="R147" s="109" t="inlineStr">
        <is>
          <t>应缴增值税</t>
        </is>
      </c>
      <c r="S147" s="136">
        <f>K137*(1-R137)*0.16-O137*0.19</f>
        <v/>
      </c>
    </row>
    <row r="148">
      <c r="S148" s="103" t="inlineStr">
        <is>
          <t>(实际销售额的16%-广告费的19%)</t>
        </is>
      </c>
      <c r="T148" s="133" t="n"/>
      <c r="U148" s="133" t="n"/>
      <c r="V148" s="133" t="n"/>
      <c r="W148" s="128" t="n"/>
    </row>
    <row r="149">
      <c r="S149" s="137">
        <f>S142-S139-I137*1.8</f>
        <v/>
      </c>
    </row>
    <row r="150">
      <c r="A150" s="39" t="n"/>
      <c r="B150" s="38" t="n"/>
      <c r="S150" s="102" t="inlineStr">
        <is>
          <t>(亚马逊给的钱-利润-手机壳成本)</t>
        </is>
      </c>
      <c r="T150" s="133" t="n"/>
      <c r="U150" s="133" t="n"/>
      <c r="V150" s="133" t="n"/>
      <c r="W150" s="128" t="n"/>
    </row>
    <row r="151">
      <c r="S151" s="130" t="n"/>
    </row>
  </sheetData>
  <autoFilter ref="A2:T134">
    <sortState ref="A3:T134">
      <sortCondition descending="1" ref="P2:P134"/>
    </sortState>
  </autoFilter>
  <mergeCells count="10">
    <mergeCell ref="O142:R142"/>
    <mergeCell ref="D1:K1"/>
    <mergeCell ref="Q1:R1"/>
    <mergeCell ref="L138:M138"/>
    <mergeCell ref="L1:P1"/>
    <mergeCell ref="S150:W150"/>
    <mergeCell ref="S148:W148"/>
    <mergeCell ref="S138:T138"/>
    <mergeCell ref="S143:W143"/>
    <mergeCell ref="S145:W145"/>
  </mergeCells>
  <conditionalFormatting sqref="E137">
    <cfRule type="colorScale" priority="213">
      <colorScale>
        <cfvo type="min"/>
        <cfvo type="percent" val="100"/>
        <color theme="7" tint="0.5999938962981048"/>
        <color theme="9"/>
      </colorScale>
    </cfRule>
  </conditionalFormatting>
  <conditionalFormatting sqref="I137">
    <cfRule type="colorScale" priority="212">
      <colorScale>
        <cfvo type="min"/>
        <cfvo type="percent" val="100"/>
        <color theme="7" tint="0.5999938962981048"/>
        <color theme="9"/>
      </colorScale>
    </cfRule>
  </conditionalFormatting>
  <conditionalFormatting sqref="J136">
    <cfRule type="iconSet" priority="230">
      <iconSet>
        <cfvo type="percent" val="0"/>
        <cfvo type="num" val="0.1"/>
        <cfvo type="num" val="0.2"/>
      </iconSet>
    </cfRule>
  </conditionalFormatting>
  <conditionalFormatting sqref="E136">
    <cfRule type="colorScale" priority="231">
      <colorScale>
        <cfvo type="min"/>
        <cfvo type="percent" val="100"/>
        <color theme="7" tint="0.5999938962981048"/>
        <color theme="9"/>
      </colorScale>
    </cfRule>
  </conditionalFormatting>
  <conditionalFormatting sqref="I136">
    <cfRule type="colorScale" priority="232">
      <colorScale>
        <cfvo type="min"/>
        <cfvo type="percent" val="100"/>
        <color theme="7" tint="0.5999938962981048"/>
        <color theme="9"/>
      </colorScale>
    </cfRule>
  </conditionalFormatting>
  <conditionalFormatting sqref="Q134:Q136 Q3:Q132">
    <cfRule type="colorScale" priority="297">
      <colorScale>
        <cfvo type="min"/>
        <cfvo type="percent" val="100"/>
        <color theme="0"/>
        <color theme="5" tint="0.3999755851924192"/>
      </colorScale>
    </cfRule>
  </conditionalFormatting>
  <conditionalFormatting sqref="L134:L136 L1:L98">
    <cfRule type="colorScale" priority="299">
      <colorScale>
        <cfvo type="min"/>
        <cfvo type="percent" val="100"/>
        <color theme="7" tint="0.5999938962981048"/>
        <color theme="9"/>
      </colorScale>
    </cfRule>
  </conditionalFormatting>
  <conditionalFormatting sqref="J134:J136 J1:J98">
    <cfRule type="iconSet" priority="301">
      <iconSet>
        <cfvo type="percent" val="0"/>
        <cfvo type="num" val="0.08"/>
        <cfvo type="num" val="0.12"/>
      </iconSet>
    </cfRule>
  </conditionalFormatting>
  <conditionalFormatting sqref="N2:N98 N134">
    <cfRule type="colorScale" priority="303">
      <colorScale>
        <cfvo type="min"/>
        <cfvo type="percent" val="100"/>
        <color theme="7" tint="0.5999938962981048"/>
        <color theme="9"/>
      </colorScale>
    </cfRule>
  </conditionalFormatting>
  <conditionalFormatting sqref="I133:I136 I1:I98">
    <cfRule type="colorScale" priority="305">
      <colorScale>
        <cfvo type="min"/>
        <cfvo type="percent" val="100"/>
        <color theme="7" tint="0.5999938962981048"/>
        <color theme="9"/>
      </colorScale>
    </cfRule>
  </conditionalFormatting>
  <conditionalFormatting sqref="P3:P98 P112:P134">
    <cfRule type="colorScale" priority="76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P137">
    <cfRule type="colorScale" priority="7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Q133">
    <cfRule type="colorScale" priority="18">
      <colorScale>
        <cfvo type="min"/>
        <cfvo type="percent" val="100"/>
        <color theme="0"/>
        <color theme="5" tint="0.3999755851924192"/>
      </colorScale>
    </cfRule>
  </conditionalFormatting>
  <conditionalFormatting sqref="L133">
    <cfRule type="colorScale" priority="17">
      <colorScale>
        <cfvo type="min"/>
        <cfvo type="percent" val="100"/>
        <color theme="7" tint="0.5999938962981048"/>
        <color theme="9"/>
      </colorScale>
    </cfRule>
  </conditionalFormatting>
  <conditionalFormatting sqref="J133">
    <cfRule type="iconSet" priority="16">
      <iconSet>
        <cfvo type="percent" val="0"/>
        <cfvo type="num" val="0.08"/>
        <cfvo type="num" val="0.12"/>
      </iconSet>
    </cfRule>
  </conditionalFormatting>
  <conditionalFormatting sqref="N133">
    <cfRule type="colorScale" priority="19">
      <colorScale>
        <cfvo type="min"/>
        <cfvo type="percent" val="100"/>
        <color theme="7" tint="0.5999938962981048"/>
        <color theme="9"/>
      </colorScale>
    </cfRule>
  </conditionalFormatting>
  <conditionalFormatting sqref="I133">
    <cfRule type="colorScale" priority="20">
      <colorScale>
        <cfvo type="min"/>
        <cfvo type="percent" val="100"/>
        <color theme="7" tint="0.5999938962981048"/>
        <color theme="9"/>
      </colorScale>
    </cfRule>
  </conditionalFormatting>
  <conditionalFormatting sqref="P133">
    <cfRule type="colorScale" priority="1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K133:K134">
    <cfRule type="iconSet" priority="14">
      <iconSet>
        <cfvo type="percent" val="0"/>
        <cfvo type="num" val="0.08"/>
        <cfvo type="num" val="0.12"/>
      </iconSet>
    </cfRule>
  </conditionalFormatting>
  <conditionalFormatting sqref="Q99:Q111">
    <cfRule type="colorScale" priority="9">
      <colorScale>
        <cfvo type="min"/>
        <cfvo type="percent" val="100"/>
        <color theme="0"/>
        <color theme="5" tint="0.3999755851924192"/>
      </colorScale>
    </cfRule>
  </conditionalFormatting>
  <conditionalFormatting sqref="L99:L111">
    <cfRule type="colorScale" priority="10">
      <colorScale>
        <cfvo type="min"/>
        <cfvo type="percent" val="100"/>
        <color theme="7" tint="0.5999938962981048"/>
        <color theme="9"/>
      </colorScale>
    </cfRule>
  </conditionalFormatting>
  <conditionalFormatting sqref="J99:J111">
    <cfRule type="iconSet" priority="11">
      <iconSet>
        <cfvo type="percent" val="0"/>
        <cfvo type="num" val="0.08"/>
        <cfvo type="num" val="0.12"/>
      </iconSet>
    </cfRule>
  </conditionalFormatting>
  <conditionalFormatting sqref="N99:N111">
    <cfRule type="colorScale" priority="12">
      <colorScale>
        <cfvo type="min"/>
        <cfvo type="percent" val="100"/>
        <color theme="7" tint="0.5999938962981048"/>
        <color theme="9"/>
      </colorScale>
    </cfRule>
  </conditionalFormatting>
  <conditionalFormatting sqref="I99:I111">
    <cfRule type="colorScale" priority="13">
      <colorScale>
        <cfvo type="min"/>
        <cfvo type="percent" val="100"/>
        <color theme="7" tint="0.5999938962981048"/>
        <color theme="9"/>
      </colorScale>
    </cfRule>
  </conditionalFormatting>
  <conditionalFormatting sqref="P99:P111">
    <cfRule type="colorScale" priority="8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Q112:Q132">
    <cfRule type="colorScale" priority="312">
      <colorScale>
        <cfvo type="min"/>
        <cfvo type="percent" val="100"/>
        <color theme="0"/>
        <color theme="5" tint="0.3999755851924192"/>
      </colorScale>
    </cfRule>
  </conditionalFormatting>
  <conditionalFormatting sqref="L112:L132">
    <cfRule type="colorScale" priority="314">
      <colorScale>
        <cfvo type="min"/>
        <cfvo type="percent" val="100"/>
        <color theme="7" tint="0.5999938962981048"/>
        <color theme="9"/>
      </colorScale>
    </cfRule>
  </conditionalFormatting>
  <conditionalFormatting sqref="J112:J132">
    <cfRule type="iconSet" priority="316">
      <iconSet>
        <cfvo type="percent" val="0"/>
        <cfvo type="num" val="0.08"/>
        <cfvo type="num" val="0.12"/>
      </iconSet>
    </cfRule>
  </conditionalFormatting>
  <conditionalFormatting sqref="N112:N132">
    <cfRule type="colorScale" priority="318">
      <colorScale>
        <cfvo type="min"/>
        <cfvo type="percent" val="100"/>
        <color theme="7" tint="0.5999938962981048"/>
        <color theme="9"/>
      </colorScale>
    </cfRule>
  </conditionalFormatting>
  <conditionalFormatting sqref="I112:I132">
    <cfRule type="colorScale" priority="320">
      <colorScale>
        <cfvo type="min"/>
        <cfvo type="percent" val="100"/>
        <color theme="7" tint="0.5999938962981048"/>
        <color theme="9"/>
      </colorScale>
    </cfRule>
  </conditionalFormatting>
  <conditionalFormatting sqref="A3:A134">
    <cfRule type="duplicateValues" priority="324" dxfId="0"/>
  </conditionalFormatting>
  <pageMargins left="0.75" right="0.75" top="1" bottom="1" header="0.5" footer="0.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0"/>
  <sheetViews>
    <sheetView workbookViewId="0">
      <pane ySplit="3" topLeftCell="A4" activePane="bottomLeft" state="frozen"/>
      <selection pane="bottomLeft" activeCell="C14" sqref="C14"/>
    </sheetView>
  </sheetViews>
  <sheetFormatPr baseColWidth="8" defaultColWidth="11" defaultRowHeight="14.25"/>
  <cols>
    <col width="11" customWidth="1" style="11" min="1" max="1"/>
    <col width="17.4375" customWidth="1" style="11" min="2" max="2"/>
    <col width="123.8125" customWidth="1" style="11" min="3" max="3"/>
    <col width="12.75" bestFit="1" customWidth="1" style="11" min="4" max="4"/>
    <col width="18.8125" bestFit="1" customWidth="1" style="11" min="5" max="5"/>
    <col width="12.75" bestFit="1" customWidth="1" style="11" min="6" max="6"/>
    <col width="18.8125" bestFit="1" customWidth="1" style="11" min="7" max="7"/>
    <col width="14.75" bestFit="1" customWidth="1" style="11" min="8" max="9"/>
    <col width="13.75" bestFit="1" customWidth="1" style="11" min="10" max="10"/>
    <col width="18.8125" bestFit="1" customWidth="1" style="11" min="11" max="11"/>
    <col width="15.75" bestFit="1" customWidth="1" style="11" min="12" max="12"/>
    <col width="16.8125" bestFit="1" customWidth="1" style="11" min="13" max="13"/>
    <col width="23.875" bestFit="1" customWidth="1" style="11" min="14" max="14"/>
    <col width="14.75" bestFit="1" customWidth="1" style="11" min="15" max="15"/>
    <col width="17.8125" bestFit="1" customWidth="1" style="11" min="16" max="16"/>
    <col width="11" customWidth="1" style="11" min="17" max="16384"/>
  </cols>
  <sheetData>
    <row r="1">
      <c r="D1" s="54">
        <f>SUM(D4:D1000)</f>
        <v/>
      </c>
      <c r="E1" s="54">
        <f>SUM(E4:E1000)</f>
        <v/>
      </c>
      <c r="F1" s="54">
        <f>SUM(F4:F1000)</f>
        <v/>
      </c>
      <c r="G1" s="54">
        <f>SUM(G4:G1000)</f>
        <v/>
      </c>
      <c r="H1" s="54">
        <f>SUM(H4:H1000)</f>
        <v/>
      </c>
      <c r="I1" s="54">
        <f>SUM(I4:I1000)</f>
        <v/>
      </c>
      <c r="J1" s="54">
        <f>SUM(J4:J1000)</f>
        <v/>
      </c>
      <c r="K1" s="54">
        <f>SUM(K4:K1000)</f>
        <v/>
      </c>
      <c r="L1" s="54">
        <f>SUM(L4:L1000)</f>
        <v/>
      </c>
      <c r="M1" s="54">
        <f>SUM(M4:M1000)</f>
        <v/>
      </c>
      <c r="N1" s="54">
        <f>SUM(N4:N1000)</f>
        <v/>
      </c>
      <c r="O1" s="54">
        <f>SUM(O4:O1000)</f>
        <v/>
      </c>
      <c r="P1" s="54">
        <f>SUM(P4:P1000)</f>
        <v/>
      </c>
    </row>
    <row r="2" customFormat="1" s="28">
      <c r="A2" s="27" t="inlineStr">
        <is>
          <t>Vlookup Num.</t>
        </is>
      </c>
      <c r="B2" s="28" t="n">
        <v>1</v>
      </c>
      <c r="C2" s="28" t="n">
        <v>2</v>
      </c>
      <c r="D2" s="28" t="n">
        <v>3</v>
      </c>
      <c r="E2" s="28" t="n">
        <v>4</v>
      </c>
      <c r="F2" s="28" t="n">
        <v>5</v>
      </c>
      <c r="G2" s="28" t="n">
        <v>6</v>
      </c>
      <c r="H2" s="28" t="n">
        <v>7</v>
      </c>
      <c r="I2" s="28" t="n">
        <v>8</v>
      </c>
      <c r="J2" s="28" t="n">
        <v>9</v>
      </c>
      <c r="K2" s="28" t="n">
        <v>10</v>
      </c>
      <c r="L2" s="28" t="n">
        <v>11</v>
      </c>
      <c r="M2" s="28" t="n">
        <v>12</v>
      </c>
      <c r="N2" s="28" t="n">
        <v>13</v>
      </c>
      <c r="O2" s="28" t="n">
        <v>14</v>
      </c>
      <c r="P2" s="28" t="n">
        <v>15</v>
      </c>
    </row>
    <row r="3" ht="15.75" customFormat="1" customHeight="1" s="26">
      <c r="A3" t="inlineStr">
        <is>
          <t>（父）ASIN</t>
        </is>
      </c>
      <c r="B3" t="inlineStr">
        <is>
          <t>（子）ASIN</t>
        </is>
      </c>
      <c r="C3" t="inlineStr">
        <is>
          <t>商品名称</t>
        </is>
      </c>
      <c r="D3" t="inlineStr">
        <is>
          <t>会话次数 – 总计</t>
        </is>
      </c>
      <c r="E3" t="inlineStr">
        <is>
          <t>会话次数 – 总计 – B2B</t>
        </is>
      </c>
      <c r="F3" t="inlineStr">
        <is>
          <t>会话百分比 – 总计</t>
        </is>
      </c>
      <c r="G3" t="inlineStr">
        <is>
          <t>会话百分比 – 总计 – B2B</t>
        </is>
      </c>
      <c r="H3" t="inlineStr">
        <is>
          <t>页面浏览量 – 总计</t>
        </is>
      </c>
      <c r="I3" t="inlineStr">
        <is>
          <t>页面浏览量 – 总计 – B2B</t>
        </is>
      </c>
      <c r="J3" t="inlineStr">
        <is>
          <t>页面浏览量百分比 – 总计</t>
        </is>
      </c>
      <c r="K3" t="inlineStr">
        <is>
          <t>页面浏览量百分比 – 总计 – B2B</t>
        </is>
      </c>
      <c r="L3" t="inlineStr">
        <is>
          <t>推荐报价（购买按钮）百分比</t>
        </is>
      </c>
      <c r="M3" t="inlineStr">
        <is>
          <t>推荐报价（购买按钮）百分比 – B2B</t>
        </is>
      </c>
      <c r="N3" t="inlineStr">
        <is>
          <t>已订购商品数量</t>
        </is>
      </c>
      <c r="O3" t="inlineStr">
        <is>
          <t>已订购商品数量 - B2B</t>
        </is>
      </c>
      <c r="P3" t="inlineStr">
        <is>
          <t>商品会话百分比</t>
        </is>
      </c>
      <c r="Q3" t="inlineStr">
        <is>
          <t>商品会话百分比 - B2B</t>
        </is>
      </c>
      <c r="R3" t="inlineStr">
        <is>
          <t>已订购商品销售额</t>
        </is>
      </c>
      <c r="S3" t="inlineStr">
        <is>
          <t>已订购商品销售额 - B2B</t>
        </is>
      </c>
      <c r="T3" t="inlineStr">
        <is>
          <t>订单商品总数</t>
        </is>
      </c>
      <c r="U3" t="inlineStr">
        <is>
          <t>订单商品总数 - B2B</t>
        </is>
      </c>
    </row>
    <row r="4" ht="15.75" customHeight="1" s="61">
      <c r="A4" t="inlineStr">
        <is>
          <t>B08ZJZ23H7</t>
        </is>
      </c>
      <c r="B4" t="inlineStr">
        <is>
          <t>B08ZJXWP7D</t>
        </is>
      </c>
      <c r="C4" t="inlineStr">
        <is>
          <t>F&amp;X Hülle für Samsung Galaxy A52 5G/4G und Galaxy A52s 5G-Echte Getrocknete Blumen Silikon Handyhülle Mädchen Crystal Klare Transparente Case -Rosa</t>
        </is>
      </c>
      <c r="D4" s="82" t="n">
        <v>485</v>
      </c>
      <c r="E4" s="72" t="n">
        <v>1</v>
      </c>
      <c r="F4" s="82" t="n">
        <v>0.1232</v>
      </c>
      <c r="G4" s="72" t="inlineStr">
        <is>
          <t>5.88%</t>
        </is>
      </c>
      <c r="H4" s="23" t="n">
        <v>649</v>
      </c>
      <c r="I4" t="n">
        <v>1</v>
      </c>
      <c r="J4" t="n">
        <v>0.123</v>
      </c>
      <c r="K4" s="72" t="inlineStr">
        <is>
          <t>4.17%</t>
        </is>
      </c>
      <c r="L4" s="72" t="n">
        <v>0.9969</v>
      </c>
      <c r="M4" s="138" t="inlineStr">
        <is>
          <t>100.00%</t>
        </is>
      </c>
      <c r="N4" s="138" t="n">
        <v>9</v>
      </c>
      <c r="O4" t="n">
        <v>0</v>
      </c>
      <c r="P4" t="n">
        <v>0.0186</v>
      </c>
      <c r="Q4" t="n">
        <v>0</v>
      </c>
      <c r="R4" t="n">
        <v>132.65</v>
      </c>
      <c r="S4" t="n">
        <v>0</v>
      </c>
      <c r="T4" t="n">
        <v>9</v>
      </c>
      <c r="U4" t="n">
        <v>0</v>
      </c>
    </row>
    <row r="5" ht="15.75" customHeight="1" s="61">
      <c r="A5" t="inlineStr">
        <is>
          <t>B08HSF5PM7</t>
        </is>
      </c>
      <c r="B5" t="inlineStr">
        <is>
          <t>B08BKPDGGJ</t>
        </is>
      </c>
      <c r="C5" t="inlineStr">
        <is>
          <t>F&amp;X Hülle für Samsung Galaxy A71- Herzchen Liebe Schwarz Herz Schutzhülle Mädchen Damen- Handyhülle Phone Case Love</t>
        </is>
      </c>
      <c r="D5" s="82" t="n">
        <v>79</v>
      </c>
      <c r="E5" s="72" t="n">
        <v>0</v>
      </c>
      <c r="F5" s="82" t="n">
        <v>0.0201</v>
      </c>
      <c r="G5" s="72" t="inlineStr">
        <is>
          <t>0.00%</t>
        </is>
      </c>
      <c r="H5" s="23" t="n">
        <v>129</v>
      </c>
      <c r="I5" t="n">
        <v>0</v>
      </c>
      <c r="J5" t="n">
        <v>0.0245</v>
      </c>
      <c r="K5" s="72" t="inlineStr">
        <is>
          <t>0.00%</t>
        </is>
      </c>
      <c r="L5" s="72" t="n">
        <v>1</v>
      </c>
      <c r="M5" s="138" t="inlineStr">
        <is>
          <t>0.00%</t>
        </is>
      </c>
      <c r="N5" s="138" t="n">
        <v>7</v>
      </c>
      <c r="O5" t="n">
        <v>0</v>
      </c>
      <c r="P5" t="n">
        <v>0.0886</v>
      </c>
      <c r="Q5" t="n">
        <v>0</v>
      </c>
      <c r="R5" t="n">
        <v>105.06</v>
      </c>
      <c r="S5" t="n">
        <v>0</v>
      </c>
      <c r="T5" t="n">
        <v>7</v>
      </c>
      <c r="U5" t="n">
        <v>0</v>
      </c>
    </row>
    <row r="6" ht="15.75" customHeight="1" s="61">
      <c r="A6" t="inlineStr">
        <is>
          <t>B08HSF5PM7</t>
        </is>
      </c>
      <c r="B6" t="inlineStr">
        <is>
          <t>B0892VL3T9</t>
        </is>
      </c>
      <c r="C6" t="inlineStr">
        <is>
          <t>F&amp;X Hülle für Samsung Galaxy A51- Herzchen Liebe Schwarz Herz Schutzhülle Mädchen Damen- Handyhülle Phone Case Love</t>
        </is>
      </c>
      <c r="D6" t="n">
        <v>135</v>
      </c>
      <c r="E6" s="72" t="n">
        <v>0</v>
      </c>
      <c r="F6" t="n">
        <v>0.0343</v>
      </c>
      <c r="G6" s="72" t="inlineStr">
        <is>
          <t>0.00%</t>
        </is>
      </c>
      <c r="H6" s="23" t="n">
        <v>182</v>
      </c>
      <c r="I6" t="n">
        <v>0</v>
      </c>
      <c r="J6" t="n">
        <v>0.0345</v>
      </c>
      <c r="K6" s="72" t="inlineStr">
        <is>
          <t>0.00%</t>
        </is>
      </c>
      <c r="L6" s="72" t="n">
        <v>0.9231</v>
      </c>
      <c r="M6" s="138" t="inlineStr">
        <is>
          <t>0.00%</t>
        </is>
      </c>
      <c r="N6" s="138" t="n">
        <v>6</v>
      </c>
      <c r="O6" t="n">
        <v>0</v>
      </c>
      <c r="P6" t="n">
        <v>0.0444</v>
      </c>
      <c r="Q6" t="n">
        <v>0</v>
      </c>
      <c r="R6" t="n">
        <v>90.06999999999999</v>
      </c>
      <c r="S6" t="n">
        <v>0</v>
      </c>
      <c r="T6" t="n">
        <v>6</v>
      </c>
      <c r="U6" t="n">
        <v>0</v>
      </c>
    </row>
    <row r="7" ht="15.75" customHeight="1" s="61">
      <c r="A7" t="inlineStr">
        <is>
          <t>B08KRT899B</t>
        </is>
      </c>
      <c r="B7" t="inlineStr">
        <is>
          <t>B08KR86D6G</t>
        </is>
      </c>
      <c r="C7" t="inlineStr">
        <is>
          <t>F&amp;X Hülle für Samsung Galaxy A51-Echte Getrocknete Blumen Silikon Handyhülle Mädchen Crystal Klare Transparent Case -Gelb</t>
        </is>
      </c>
      <c r="D7" t="n">
        <v>123</v>
      </c>
      <c r="E7" s="72" t="n">
        <v>1</v>
      </c>
      <c r="F7" t="n">
        <v>0.0313</v>
      </c>
      <c r="G7" s="72" t="inlineStr">
        <is>
          <t>5.88%</t>
        </is>
      </c>
      <c r="H7" s="23" t="n">
        <v>169</v>
      </c>
      <c r="I7" t="n">
        <v>1</v>
      </c>
      <c r="J7" t="n">
        <v>0.032</v>
      </c>
      <c r="K7" s="72" t="inlineStr">
        <is>
          <t>4.17%</t>
        </is>
      </c>
      <c r="L7" s="72" t="n">
        <v>0.9704</v>
      </c>
      <c r="M7" s="138" t="inlineStr">
        <is>
          <t>100.00%</t>
        </is>
      </c>
      <c r="N7" s="138" t="n">
        <v>6</v>
      </c>
      <c r="O7" t="n">
        <v>0</v>
      </c>
      <c r="P7" t="n">
        <v>0.0488</v>
      </c>
      <c r="Q7" t="n">
        <v>0</v>
      </c>
      <c r="R7" t="n">
        <v>89.94</v>
      </c>
      <c r="S7" t="n">
        <v>0</v>
      </c>
      <c r="T7" t="n">
        <v>6</v>
      </c>
      <c r="U7" t="n">
        <v>0</v>
      </c>
    </row>
    <row r="8" ht="15.75" customHeight="1" s="61">
      <c r="A8" t="inlineStr">
        <is>
          <t>B08NHQBSWX</t>
        </is>
      </c>
      <c r="B8" t="inlineStr">
        <is>
          <t>B08NHQVYZY</t>
        </is>
      </c>
      <c r="C8" t="inlineStr">
        <is>
          <t>F&amp;X Hülle für Samsung Galaxy A71-Echte Getrocknete Blumen Silikon Handyhülle Mädchen Crystal Klare Transparente Case -Rosa</t>
        </is>
      </c>
      <c r="D8" t="n">
        <v>191</v>
      </c>
      <c r="E8" s="72" t="n">
        <v>0</v>
      </c>
      <c r="F8" t="n">
        <v>0.0485</v>
      </c>
      <c r="G8" s="72" t="inlineStr">
        <is>
          <t>0.00%</t>
        </is>
      </c>
      <c r="H8" s="23" t="n">
        <v>275</v>
      </c>
      <c r="I8" t="n">
        <v>0</v>
      </c>
      <c r="J8" t="n">
        <v>0.0521</v>
      </c>
      <c r="K8" s="72" t="inlineStr">
        <is>
          <t>0.00%</t>
        </is>
      </c>
      <c r="L8" s="72" t="n">
        <v>0.9964</v>
      </c>
      <c r="M8" s="138" t="inlineStr">
        <is>
          <t>0.00%</t>
        </is>
      </c>
      <c r="N8" s="138" t="n">
        <v>7</v>
      </c>
      <c r="O8" t="n">
        <v>0</v>
      </c>
      <c r="P8" t="n">
        <v>0.0366</v>
      </c>
      <c r="Q8" t="n">
        <v>0</v>
      </c>
      <c r="R8" t="n">
        <v>104.93</v>
      </c>
      <c r="S8" t="n">
        <v>0</v>
      </c>
      <c r="T8" t="n">
        <v>6</v>
      </c>
      <c r="U8" t="n">
        <v>0</v>
      </c>
    </row>
    <row r="9" ht="15.75" customHeight="1" s="61">
      <c r="A9" t="inlineStr">
        <is>
          <t>B08NHQBSWX</t>
        </is>
      </c>
      <c r="B9" t="inlineStr">
        <is>
          <t>B08NHRP1DL</t>
        </is>
      </c>
      <c r="C9" t="inlineStr">
        <is>
          <t>F&amp;X Hülle für Samsung Galaxy A71-Echte Getrocknete Blumen Silikon Handyhülle Mädchen Crystal Klare Transparent Case -Gelb</t>
        </is>
      </c>
      <c r="D9" t="n">
        <v>108</v>
      </c>
      <c r="E9" s="72" t="n">
        <v>0</v>
      </c>
      <c r="F9" t="n">
        <v>0.0274</v>
      </c>
      <c r="G9" s="72" t="inlineStr">
        <is>
          <t>0.00%</t>
        </is>
      </c>
      <c r="H9" s="23" t="n">
        <v>146</v>
      </c>
      <c r="I9" t="n">
        <v>0</v>
      </c>
      <c r="J9" t="n">
        <v>0.0277</v>
      </c>
      <c r="K9" s="72" t="inlineStr">
        <is>
          <t>0.00%</t>
        </is>
      </c>
      <c r="L9" s="72" t="n">
        <v>0.911</v>
      </c>
      <c r="M9" s="138" t="inlineStr">
        <is>
          <t>0.00%</t>
        </is>
      </c>
      <c r="N9" s="138" t="n">
        <v>6</v>
      </c>
      <c r="O9" t="n">
        <v>0</v>
      </c>
      <c r="P9" t="n">
        <v>0.0556</v>
      </c>
      <c r="Q9" t="n">
        <v>0</v>
      </c>
      <c r="R9" t="n">
        <v>89.94</v>
      </c>
      <c r="S9" t="n">
        <v>0</v>
      </c>
      <c r="T9" t="n">
        <v>6</v>
      </c>
      <c r="U9" t="n">
        <v>0</v>
      </c>
    </row>
    <row r="10" ht="15.75" customHeight="1" s="61">
      <c r="A10" t="inlineStr">
        <is>
          <t>B09X8PV118</t>
        </is>
      </c>
      <c r="B10" t="inlineStr">
        <is>
          <t>B09SYDVNYR</t>
        </is>
      </c>
      <c r="C10" t="inlineStr">
        <is>
          <t>F&amp;X Hülle für Samsung Galaxy A53 - Echte Getrocknete Blumen Silikon Handyhülle Mädchen Crystal Klare Transparente Case -Rosa</t>
        </is>
      </c>
      <c r="D10" t="n">
        <v>305</v>
      </c>
      <c r="E10" s="72" t="n">
        <v>1</v>
      </c>
      <c r="F10" t="n">
        <v>0.0775</v>
      </c>
      <c r="G10" s="72" t="inlineStr">
        <is>
          <t>5.88%</t>
        </is>
      </c>
      <c r="H10" s="23" t="n">
        <v>409</v>
      </c>
      <c r="I10" t="n">
        <v>4</v>
      </c>
      <c r="J10" t="n">
        <v>0.0775</v>
      </c>
      <c r="K10" s="72" t="inlineStr">
        <is>
          <t>16.67%</t>
        </is>
      </c>
      <c r="L10" s="72" t="n">
        <v>1</v>
      </c>
      <c r="M10" s="138" t="inlineStr">
        <is>
          <t>100.00%</t>
        </is>
      </c>
      <c r="N10" s="138" t="n">
        <v>5</v>
      </c>
      <c r="O10" t="n">
        <v>0</v>
      </c>
      <c r="P10" t="n">
        <v>0.0164</v>
      </c>
      <c r="Q10" t="n">
        <v>0</v>
      </c>
      <c r="R10" t="n">
        <v>74.95</v>
      </c>
      <c r="S10" t="n">
        <v>0</v>
      </c>
      <c r="T10" t="n">
        <v>5</v>
      </c>
      <c r="U10" t="n">
        <v>0</v>
      </c>
    </row>
    <row r="11" ht="15.75" customHeight="1" s="61">
      <c r="A11" t="inlineStr">
        <is>
          <t>B08KRT899B</t>
        </is>
      </c>
      <c r="B11" t="inlineStr">
        <is>
          <t>B08KRFZFB1</t>
        </is>
      </c>
      <c r="C11" t="inlineStr">
        <is>
          <t>F&amp;X Hülle für Samsung Galaxy A51-Echte Getrocknete Blumen Silikon Handyhülle Mädchen Crystal Klare Transparente Case -Rosa</t>
        </is>
      </c>
      <c r="D11" t="n">
        <v>51</v>
      </c>
      <c r="E11" s="72" t="n">
        <v>0</v>
      </c>
      <c r="F11" t="n">
        <v>0.013</v>
      </c>
      <c r="G11" s="72" t="inlineStr">
        <is>
          <t>0.00%</t>
        </is>
      </c>
      <c r="H11" s="23" t="n">
        <v>70</v>
      </c>
      <c r="I11" t="n">
        <v>0</v>
      </c>
      <c r="J11" t="n">
        <v>0.0133</v>
      </c>
      <c r="K11" s="72" t="inlineStr">
        <is>
          <t>0.00%</t>
        </is>
      </c>
      <c r="L11" s="72" t="n">
        <v>0.9857</v>
      </c>
      <c r="M11" s="138" t="inlineStr">
        <is>
          <t>0.00%</t>
        </is>
      </c>
      <c r="N11" s="138" t="n">
        <v>5</v>
      </c>
      <c r="O11" t="n">
        <v>0</v>
      </c>
      <c r="P11" t="n">
        <v>0.098</v>
      </c>
      <c r="Q11" t="n">
        <v>0</v>
      </c>
      <c r="R11" t="n">
        <v>74.95</v>
      </c>
      <c r="S11" t="n">
        <v>0</v>
      </c>
      <c r="T11" t="n">
        <v>4</v>
      </c>
      <c r="U11" t="n">
        <v>0</v>
      </c>
    </row>
    <row r="12" ht="15.75" customHeight="1" s="61">
      <c r="A12" t="inlineStr">
        <is>
          <t>B08ZK27XPD</t>
        </is>
      </c>
      <c r="B12" t="inlineStr">
        <is>
          <t>B08ZK4K7DW</t>
        </is>
      </c>
      <c r="C12" t="inlineStr">
        <is>
          <t>F&amp;X Hülle für Samsung Galaxy A72-Echte Getrocknete Blumen Silikon Handyhülle Mädchen Crystal Klare Transparent Case -Gelb</t>
        </is>
      </c>
      <c r="D12" t="n">
        <v>54</v>
      </c>
      <c r="E12" s="72" t="n">
        <v>0</v>
      </c>
      <c r="F12" t="n">
        <v>0.0137</v>
      </c>
      <c r="G12" s="72" t="inlineStr">
        <is>
          <t>0.00%</t>
        </is>
      </c>
      <c r="H12" s="23" t="n">
        <v>68</v>
      </c>
      <c r="I12" t="n">
        <v>0</v>
      </c>
      <c r="J12" t="n">
        <v>0.0129</v>
      </c>
      <c r="K12" s="72" t="inlineStr">
        <is>
          <t>0.00%</t>
        </is>
      </c>
      <c r="L12" s="72" t="n">
        <v>0.8971</v>
      </c>
      <c r="M12" s="138" t="inlineStr">
        <is>
          <t>0.00%</t>
        </is>
      </c>
      <c r="N12" s="138" t="n">
        <v>4</v>
      </c>
      <c r="O12" t="n">
        <v>0</v>
      </c>
      <c r="P12" t="n">
        <v>0.0741</v>
      </c>
      <c r="Q12" t="n">
        <v>0</v>
      </c>
      <c r="R12" t="n">
        <v>59.96</v>
      </c>
      <c r="S12" t="n">
        <v>0</v>
      </c>
      <c r="T12" t="n">
        <v>4</v>
      </c>
      <c r="U12" t="n">
        <v>0</v>
      </c>
    </row>
    <row r="13" ht="15.75" customHeight="1" s="61">
      <c r="A13" t="inlineStr">
        <is>
          <t>B093G2LX9G</t>
        </is>
      </c>
      <c r="B13" t="inlineStr">
        <is>
          <t>B093G1WYQB</t>
        </is>
      </c>
      <c r="C13" t="inlineStr">
        <is>
          <t>F&amp;X Hülle für Samsung Galaxy A32 5G - Echte Getrocknete Blumen Silikon Handyhülle Mädchen Crystal Klare Transparente Case -Rosa</t>
        </is>
      </c>
      <c r="D13" t="n">
        <v>98</v>
      </c>
      <c r="E13" s="72" t="n">
        <v>2</v>
      </c>
      <c r="F13" t="n">
        <v>0.0249</v>
      </c>
      <c r="G13" s="72" t="inlineStr">
        <is>
          <t>11.76%</t>
        </is>
      </c>
      <c r="H13" s="23" t="n">
        <v>124</v>
      </c>
      <c r="I13" t="n">
        <v>5</v>
      </c>
      <c r="J13" t="n">
        <v>0.0235</v>
      </c>
      <c r="K13" s="72" t="inlineStr">
        <is>
          <t>20.83%</t>
        </is>
      </c>
      <c r="L13" s="72" t="n">
        <v>1</v>
      </c>
      <c r="M13" s="138" t="inlineStr">
        <is>
          <t>100.00%</t>
        </is>
      </c>
      <c r="N13" s="138" t="n">
        <v>4</v>
      </c>
      <c r="O13" t="n">
        <v>0</v>
      </c>
      <c r="P13" t="n">
        <v>0.0408</v>
      </c>
      <c r="Q13" t="n">
        <v>0</v>
      </c>
      <c r="R13" t="n">
        <v>60.09</v>
      </c>
      <c r="S13" t="n">
        <v>0</v>
      </c>
      <c r="T13" t="n">
        <v>4</v>
      </c>
      <c r="U13" t="n">
        <v>0</v>
      </c>
    </row>
    <row r="14" ht="15.75" customHeight="1" s="61">
      <c r="A14" t="inlineStr">
        <is>
          <t>B093G1ZJNG</t>
        </is>
      </c>
      <c r="B14" t="inlineStr">
        <is>
          <t>B093G2HFXC</t>
        </is>
      </c>
      <c r="C14" t="inlineStr">
        <is>
          <t>F&amp;X Hülle für Xiaomi Redmi Note 10/Note 10S- Echte Getrocknete Blumen Silikon Handyhülle Mädchen Crystal Klare Transparente Case -Rosa</t>
        </is>
      </c>
      <c r="D14" t="n">
        <v>59</v>
      </c>
      <c r="E14" s="72" t="n">
        <v>1</v>
      </c>
      <c r="F14" t="n">
        <v>0.015</v>
      </c>
      <c r="G14" s="72" t="inlineStr">
        <is>
          <t>5.88%</t>
        </is>
      </c>
      <c r="H14" s="23" t="n">
        <v>86</v>
      </c>
      <c r="I14" t="n">
        <v>1</v>
      </c>
      <c r="J14" t="n">
        <v>0.0163</v>
      </c>
      <c r="K14" s="72" t="inlineStr">
        <is>
          <t>4.17%</t>
        </is>
      </c>
      <c r="L14" s="72" t="n">
        <v>0.9883999999999999</v>
      </c>
      <c r="M14" s="138" t="inlineStr">
        <is>
          <t>100.00%</t>
        </is>
      </c>
      <c r="N14" s="138" t="n">
        <v>4</v>
      </c>
      <c r="O14" t="n">
        <v>0</v>
      </c>
      <c r="P14" t="n">
        <v>0.0678</v>
      </c>
      <c r="Q14" t="n">
        <v>0</v>
      </c>
      <c r="R14" t="n">
        <v>60.09</v>
      </c>
      <c r="S14" t="n">
        <v>0</v>
      </c>
      <c r="T14" t="n">
        <v>4</v>
      </c>
      <c r="U14" t="n">
        <v>0</v>
      </c>
    </row>
    <row r="15" ht="15.75" customHeight="1" s="61">
      <c r="A15" t="inlineStr">
        <is>
          <t>B093G1ZJNG</t>
        </is>
      </c>
      <c r="B15" t="inlineStr">
        <is>
          <t>B093G3WNC9</t>
        </is>
      </c>
      <c r="C15" t="inlineStr">
        <is>
          <t>F&amp;X Hülle für Xiaomi Redmi Note 10 Pro/Note 10 Pro Max- Echte Getrocknete Blumen Silikon Handyhülle Mädchen Crystal Klare Transparente Case -Rosa</t>
        </is>
      </c>
      <c r="D15" t="n">
        <v>235</v>
      </c>
      <c r="E15" s="72" t="n">
        <v>1</v>
      </c>
      <c r="F15" t="n">
        <v>0.0597</v>
      </c>
      <c r="G15" s="72" t="inlineStr">
        <is>
          <t>5.88%</t>
        </is>
      </c>
      <c r="H15" s="23" t="n">
        <v>302</v>
      </c>
      <c r="I15" t="n">
        <v>2</v>
      </c>
      <c r="J15" t="n">
        <v>0.0573</v>
      </c>
      <c r="K15" s="72" t="inlineStr">
        <is>
          <t>8.33%</t>
        </is>
      </c>
      <c r="L15" s="72" t="n">
        <v>0.9371</v>
      </c>
      <c r="M15" s="138" t="inlineStr">
        <is>
          <t>100.00%</t>
        </is>
      </c>
      <c r="N15" s="138" t="n">
        <v>4</v>
      </c>
      <c r="O15" t="n">
        <v>0</v>
      </c>
      <c r="P15" t="n">
        <v>0.017</v>
      </c>
      <c r="Q15" t="n">
        <v>0</v>
      </c>
      <c r="R15" t="n">
        <v>59.96</v>
      </c>
      <c r="S15" t="n">
        <v>0</v>
      </c>
      <c r="T15" t="n">
        <v>4</v>
      </c>
      <c r="U15" t="n">
        <v>0</v>
      </c>
    </row>
    <row r="16" ht="15.75" customHeight="1" s="61">
      <c r="A16" t="inlineStr">
        <is>
          <t>B08BKB9V2L</t>
        </is>
      </c>
      <c r="B16" t="inlineStr">
        <is>
          <t>B08BK8QFQZ</t>
        </is>
      </c>
      <c r="C16" t="inlineStr">
        <is>
          <t>F&amp;X Hülle für Samsung Galaxy A71 - Leopardenmuster Leopard Muster Damen</t>
        </is>
      </c>
      <c r="D16" t="n">
        <v>29</v>
      </c>
      <c r="E16" s="72" t="n">
        <v>0</v>
      </c>
      <c r="F16" t="n">
        <v>0.0074</v>
      </c>
      <c r="G16" s="72" t="inlineStr">
        <is>
          <t>0.00%</t>
        </is>
      </c>
      <c r="H16" s="23" t="n">
        <v>46</v>
      </c>
      <c r="I16" t="n">
        <v>0</v>
      </c>
      <c r="J16" t="n">
        <v>0.008699999999999999</v>
      </c>
      <c r="K16" s="72" t="inlineStr">
        <is>
          <t>0.00%</t>
        </is>
      </c>
      <c r="L16" s="72" t="n">
        <v>0.8913</v>
      </c>
      <c r="M16" s="138" t="inlineStr">
        <is>
          <t>0.00%</t>
        </is>
      </c>
      <c r="N16" s="138" t="n">
        <v>3</v>
      </c>
      <c r="O16" t="n">
        <v>0</v>
      </c>
      <c r="P16" t="n">
        <v>0.1034</v>
      </c>
      <c r="Q16" t="n">
        <v>0</v>
      </c>
      <c r="R16" t="n">
        <v>45.1</v>
      </c>
      <c r="S16" t="n">
        <v>0</v>
      </c>
      <c r="T16" t="n">
        <v>3</v>
      </c>
      <c r="U16" t="n">
        <v>0</v>
      </c>
    </row>
    <row r="17" ht="15.75" customHeight="1" s="61">
      <c r="A17" t="inlineStr">
        <is>
          <t>B08BY3VF32</t>
        </is>
      </c>
      <c r="B17" t="inlineStr">
        <is>
          <t>B08BY3XZT4</t>
        </is>
      </c>
      <c r="C17" t="inlineStr">
        <is>
          <t>F&amp;X Hülle für Samsung Galaxy A51 -Zebramuster Zebra Muster Damen</t>
        </is>
      </c>
      <c r="D17" t="n">
        <v>49</v>
      </c>
      <c r="E17" s="72" t="n">
        <v>0</v>
      </c>
      <c r="F17" t="n">
        <v>0.0124</v>
      </c>
      <c r="G17" s="72" t="inlineStr">
        <is>
          <t>0.00%</t>
        </is>
      </c>
      <c r="H17" s="23" t="n">
        <v>66</v>
      </c>
      <c r="I17" t="n">
        <v>0</v>
      </c>
      <c r="J17" t="n">
        <v>0.0125</v>
      </c>
      <c r="K17" s="72" t="inlineStr">
        <is>
          <t>0.00%</t>
        </is>
      </c>
      <c r="L17" s="72" t="n">
        <v>1</v>
      </c>
      <c r="M17" s="138" t="inlineStr">
        <is>
          <t>0.00%</t>
        </is>
      </c>
      <c r="N17" s="138" t="n">
        <v>3</v>
      </c>
      <c r="O17" t="n">
        <v>0</v>
      </c>
      <c r="P17" t="n">
        <v>0.0612</v>
      </c>
      <c r="Q17" t="n">
        <v>0</v>
      </c>
      <c r="R17" t="n">
        <v>45.23</v>
      </c>
      <c r="S17" t="n">
        <v>0</v>
      </c>
      <c r="T17" t="n">
        <v>3</v>
      </c>
      <c r="U17" t="n">
        <v>0</v>
      </c>
    </row>
    <row r="18" ht="15.75" customHeight="1" s="61">
      <c r="A18" t="inlineStr">
        <is>
          <t>B08ZK27XPD</t>
        </is>
      </c>
      <c r="B18" t="inlineStr">
        <is>
          <t>B08ZJZTFCN</t>
        </is>
      </c>
      <c r="C18" t="inlineStr">
        <is>
          <t>F&amp;X Hülle für Samsung Galaxy A72-Echte Getrocknete Blumen Silikon Handyhülle Mädchen Crystal Klare Transparente Case -Rosa</t>
        </is>
      </c>
      <c r="D18" t="n">
        <v>77</v>
      </c>
      <c r="E18" s="72" t="n">
        <v>0</v>
      </c>
      <c r="F18" t="n">
        <v>0.0196</v>
      </c>
      <c r="G18" s="72" t="inlineStr">
        <is>
          <t>0.00%</t>
        </is>
      </c>
      <c r="H18" s="23" t="n">
        <v>109</v>
      </c>
      <c r="I18" t="n">
        <v>0</v>
      </c>
      <c r="J18" t="n">
        <v>0.0207</v>
      </c>
      <c r="K18" s="72" t="inlineStr">
        <is>
          <t>0.00%</t>
        </is>
      </c>
      <c r="L18" s="72" t="n">
        <v>1</v>
      </c>
      <c r="M18" s="138" t="inlineStr">
        <is>
          <t>0.00%</t>
        </is>
      </c>
      <c r="N18" s="138" t="n">
        <v>3</v>
      </c>
      <c r="O18" t="n">
        <v>0</v>
      </c>
      <c r="P18" t="n">
        <v>0.039</v>
      </c>
      <c r="Q18" t="n">
        <v>0</v>
      </c>
      <c r="R18" t="n">
        <v>45.1</v>
      </c>
      <c r="S18" t="n">
        <v>0</v>
      </c>
      <c r="T18" t="n">
        <v>3</v>
      </c>
      <c r="U18" t="n">
        <v>0</v>
      </c>
    </row>
    <row r="19" ht="15.75" customHeight="1" s="61">
      <c r="A19" t="inlineStr">
        <is>
          <t>B08ZK2ZKSN</t>
        </is>
      </c>
      <c r="B19" t="inlineStr">
        <is>
          <t>B08ZK2ZKSN</t>
        </is>
      </c>
      <c r="C19" t="inlineStr">
        <is>
          <t>F&amp;X Hülle für Samsung Galaxy A72 - Zebramuster Zebra Muster mit Kameraschutz Schutzhülle Damen - rutschfest Handyhülle</t>
        </is>
      </c>
      <c r="D19" t="n">
        <v>24</v>
      </c>
      <c r="E19" s="72" t="n">
        <v>0</v>
      </c>
      <c r="F19" t="n">
        <v>0.0061</v>
      </c>
      <c r="G19" s="72" t="inlineStr">
        <is>
          <t>0.00%</t>
        </is>
      </c>
      <c r="H19" s="23" t="n">
        <v>41</v>
      </c>
      <c r="I19" t="n">
        <v>0</v>
      </c>
      <c r="J19" t="n">
        <v>0.0078</v>
      </c>
      <c r="K19" s="72" t="inlineStr">
        <is>
          <t>0.00%</t>
        </is>
      </c>
      <c r="L19" s="72" t="n">
        <v>1</v>
      </c>
      <c r="M19" s="138" t="inlineStr">
        <is>
          <t>0.00%</t>
        </is>
      </c>
      <c r="N19" s="138" t="n">
        <v>3</v>
      </c>
      <c r="O19" t="n">
        <v>0</v>
      </c>
      <c r="P19" t="n">
        <v>0.125</v>
      </c>
      <c r="Q19" t="n">
        <v>0</v>
      </c>
      <c r="R19" t="n">
        <v>45.1</v>
      </c>
      <c r="S19" t="n">
        <v>0</v>
      </c>
      <c r="T19" t="n">
        <v>3</v>
      </c>
      <c r="U19" t="n">
        <v>0</v>
      </c>
    </row>
    <row r="20" ht="15.75" customHeight="1" s="61">
      <c r="A20" t="inlineStr">
        <is>
          <t>B09YTK3G1K</t>
        </is>
      </c>
      <c r="B20" t="inlineStr">
        <is>
          <t>B09TJTQ9RV</t>
        </is>
      </c>
      <c r="C20" t="inlineStr">
        <is>
          <t>F&amp;X Hülle für Samsung Galaxy A33 - Echte Getrocknete Blumen Silikon Handyhülle Mädchen Crystal Klare Transparente Case -Rosa</t>
        </is>
      </c>
      <c r="D20" t="n">
        <v>70</v>
      </c>
      <c r="E20" s="72" t="n">
        <v>0</v>
      </c>
      <c r="F20" t="n">
        <v>0.0178</v>
      </c>
      <c r="G20" s="72" t="inlineStr">
        <is>
          <t>0.00%</t>
        </is>
      </c>
      <c r="H20" s="23" t="n">
        <v>106</v>
      </c>
      <c r="I20" t="n">
        <v>0</v>
      </c>
      <c r="J20" t="n">
        <v>0.0201</v>
      </c>
      <c r="K20" s="72" t="inlineStr">
        <is>
          <t>0.00%</t>
        </is>
      </c>
      <c r="L20" s="72" t="n">
        <v>1</v>
      </c>
      <c r="M20" s="138" t="inlineStr">
        <is>
          <t>0.00%</t>
        </is>
      </c>
      <c r="N20" s="138" t="n">
        <v>3</v>
      </c>
      <c r="O20" t="n">
        <v>0</v>
      </c>
      <c r="P20" t="n">
        <v>0.0429</v>
      </c>
      <c r="Q20" t="n">
        <v>0</v>
      </c>
      <c r="R20" t="n">
        <v>45.1</v>
      </c>
      <c r="S20" t="n">
        <v>0</v>
      </c>
      <c r="T20" t="n">
        <v>3</v>
      </c>
      <c r="U20" t="n">
        <v>0</v>
      </c>
    </row>
    <row r="21" ht="15.75" customHeight="1" s="61">
      <c r="A21" t="inlineStr">
        <is>
          <t>B09YT3J5QB</t>
        </is>
      </c>
      <c r="B21" t="inlineStr">
        <is>
          <t>B09WM3KL86</t>
        </is>
      </c>
      <c r="C21" t="inlineStr">
        <is>
          <t>F&amp;X Hülle für Xiaomi Redmi Note 11 / Redmi Note 11S - Echte Getrocknete Blumen Silikon Handyhülle Mädchen Crystal Klare Transparent Case -Gelb</t>
        </is>
      </c>
      <c r="D21" t="n">
        <v>21</v>
      </c>
      <c r="E21" s="72" t="n">
        <v>0</v>
      </c>
      <c r="F21" t="n">
        <v>0.0053</v>
      </c>
      <c r="G21" s="72" t="inlineStr">
        <is>
          <t>0.00%</t>
        </is>
      </c>
      <c r="H21" s="23" t="n">
        <v>28</v>
      </c>
      <c r="I21" t="n">
        <v>0</v>
      </c>
      <c r="J21" t="n">
        <v>0.0053</v>
      </c>
      <c r="K21" s="72" t="inlineStr">
        <is>
          <t>0.00%</t>
        </is>
      </c>
      <c r="L21" s="72" t="n">
        <v>0.8929</v>
      </c>
      <c r="M21" s="138" t="inlineStr">
        <is>
          <t>0.00%</t>
        </is>
      </c>
      <c r="N21" s="138" t="n">
        <v>3</v>
      </c>
      <c r="O21" t="n">
        <v>0</v>
      </c>
      <c r="P21" t="n">
        <v>0.1429</v>
      </c>
      <c r="Q21" t="n">
        <v>0</v>
      </c>
      <c r="R21" t="n">
        <v>44.97</v>
      </c>
      <c r="S21" t="n">
        <v>0</v>
      </c>
      <c r="T21" t="n">
        <v>3</v>
      </c>
      <c r="U21" t="n">
        <v>0</v>
      </c>
    </row>
    <row r="22" ht="15.75" customHeight="1" s="61">
      <c r="A22" t="inlineStr">
        <is>
          <t>B08K24GMH1</t>
        </is>
      </c>
      <c r="B22" t="inlineStr">
        <is>
          <t>B08K2DCS7S</t>
        </is>
      </c>
      <c r="C22" t="inlineStr">
        <is>
          <t>F&amp;X Peelinghandschuhe Rau Für Körper, Körperpeeling Peeling für Dusche Sauna &amp; Massage - Chinesische Traditionelle Peelinghandschuhe -Cuozaojin/Cuozao (Rot)</t>
        </is>
      </c>
      <c r="D22" t="n">
        <v>2</v>
      </c>
      <c r="E22" s="72" t="n">
        <v>0</v>
      </c>
      <c r="F22" t="n">
        <v>0.0005</v>
      </c>
      <c r="G22" s="72" t="inlineStr">
        <is>
          <t>0.00%</t>
        </is>
      </c>
      <c r="H22" s="23" t="n">
        <v>3</v>
      </c>
      <c r="I22" t="n">
        <v>0</v>
      </c>
      <c r="J22" t="n">
        <v>0.0005999999999999999</v>
      </c>
      <c r="K22" s="72" t="inlineStr">
        <is>
          <t>0.00%</t>
        </is>
      </c>
      <c r="L22" s="72" t="n">
        <v>1</v>
      </c>
      <c r="M22" s="138" t="inlineStr">
        <is>
          <t>0.00%</t>
        </is>
      </c>
      <c r="N22" s="138" t="n">
        <v>2</v>
      </c>
      <c r="O22" t="n">
        <v>0</v>
      </c>
      <c r="P22" t="n">
        <v>1</v>
      </c>
      <c r="Q22" t="n">
        <v>0</v>
      </c>
      <c r="R22" t="n">
        <v>18.98</v>
      </c>
      <c r="S22" t="n">
        <v>0</v>
      </c>
      <c r="T22" t="n">
        <v>2</v>
      </c>
      <c r="U22" t="n">
        <v>0</v>
      </c>
    </row>
    <row r="23" ht="15.75" customHeight="1" s="61">
      <c r="A23" t="inlineStr">
        <is>
          <t>B08LBXX675</t>
        </is>
      </c>
      <c r="B23" t="inlineStr">
        <is>
          <t>B08LBXX675</t>
        </is>
      </c>
      <c r="C23" t="inlineStr">
        <is>
          <t>F&amp;X Hülle für iPhone 12/ iPhone 12 Pro - Zebramuster Zebra Muster mit Kameraschutz Schutzhülle Damen - rutschfest Handyhülle</t>
        </is>
      </c>
      <c r="D23" t="n">
        <v>19</v>
      </c>
      <c r="E23" s="72" t="n">
        <v>0</v>
      </c>
      <c r="F23" t="n">
        <v>0.0048</v>
      </c>
      <c r="G23" s="72" t="inlineStr">
        <is>
          <t>0.00%</t>
        </is>
      </c>
      <c r="H23" s="23" t="n">
        <v>23</v>
      </c>
      <c r="I23" t="n">
        <v>0</v>
      </c>
      <c r="J23" t="n">
        <v>0.0044</v>
      </c>
      <c r="K23" s="72" t="inlineStr">
        <is>
          <t>0.00%</t>
        </is>
      </c>
      <c r="L23" s="72" t="n">
        <v>1</v>
      </c>
      <c r="M23" s="138" t="inlineStr">
        <is>
          <t>0.00%</t>
        </is>
      </c>
      <c r="N23" s="138" t="n">
        <v>2</v>
      </c>
      <c r="O23" t="n">
        <v>0</v>
      </c>
      <c r="P23" t="n">
        <v>0.1053</v>
      </c>
      <c r="Q23" t="n">
        <v>0</v>
      </c>
      <c r="R23" t="n">
        <v>30.11</v>
      </c>
      <c r="S23" t="n">
        <v>0</v>
      </c>
      <c r="T23" t="n">
        <v>2</v>
      </c>
      <c r="U23" t="n">
        <v>0</v>
      </c>
    </row>
    <row r="24" ht="15.75" customHeight="1" s="61">
      <c r="A24" t="inlineStr">
        <is>
          <t>B08PCCWYVN</t>
        </is>
      </c>
      <c r="B24" t="inlineStr">
        <is>
          <t>B08PCCXR4Z</t>
        </is>
      </c>
      <c r="C24" t="inlineStr">
        <is>
          <t>F&amp;X Hülle für Samsung Galaxy A51 - Leopardenmuster Leopard Muster mit Kameraschutz Schutzhülle Damen - Handyhülle</t>
        </is>
      </c>
      <c r="D24" t="n">
        <v>20</v>
      </c>
      <c r="E24" s="72" t="n">
        <v>0</v>
      </c>
      <c r="F24" t="n">
        <v>0.0051</v>
      </c>
      <c r="G24" s="72" t="inlineStr">
        <is>
          <t>0.00%</t>
        </is>
      </c>
      <c r="H24" s="23" t="n">
        <v>24</v>
      </c>
      <c r="I24" t="n">
        <v>0</v>
      </c>
      <c r="J24" t="n">
        <v>0.0045</v>
      </c>
      <c r="K24" s="72" t="inlineStr">
        <is>
          <t>0.00%</t>
        </is>
      </c>
      <c r="L24" s="72" t="n">
        <v>0.9167</v>
      </c>
      <c r="M24" s="138" t="inlineStr">
        <is>
          <t>0.00%</t>
        </is>
      </c>
      <c r="N24" s="138" t="n">
        <v>2</v>
      </c>
      <c r="O24" t="n">
        <v>0</v>
      </c>
      <c r="P24" t="n">
        <v>0.1</v>
      </c>
      <c r="Q24" t="n">
        <v>0</v>
      </c>
      <c r="R24" t="n">
        <v>29.98</v>
      </c>
      <c r="S24" t="n">
        <v>0</v>
      </c>
      <c r="T24" t="n">
        <v>2</v>
      </c>
      <c r="U24" t="n">
        <v>0</v>
      </c>
    </row>
    <row r="25" ht="15.75" customHeight="1" s="61">
      <c r="A25" t="inlineStr">
        <is>
          <t>B08PHM18HW</t>
        </is>
      </c>
      <c r="B25" t="inlineStr">
        <is>
          <t>B08PHM18HW</t>
        </is>
      </c>
      <c r="C25" t="inlineStr">
        <is>
          <t>F&amp;X Hülle für iPhone 12/iPhone 12 Pro - Leopardenmuster Leopard Muster mit Kameraschutz Schutzhülle Damen - rutschfest Handyhülle</t>
        </is>
      </c>
      <c r="D25" t="n">
        <v>11</v>
      </c>
      <c r="E25" s="72" t="n">
        <v>0</v>
      </c>
      <c r="F25" t="n">
        <v>0.0028</v>
      </c>
      <c r="G25" s="72" t="inlineStr">
        <is>
          <t>0.00%</t>
        </is>
      </c>
      <c r="H25" s="23" t="n">
        <v>13</v>
      </c>
      <c r="I25" t="n">
        <v>0</v>
      </c>
      <c r="J25" t="n">
        <v>0.0025</v>
      </c>
      <c r="K25" s="72" t="inlineStr">
        <is>
          <t>0.00%</t>
        </is>
      </c>
      <c r="L25" s="72" t="n">
        <v>1</v>
      </c>
      <c r="M25" s="138" t="inlineStr">
        <is>
          <t>0.00%</t>
        </is>
      </c>
      <c r="N25" s="138" t="n">
        <v>2</v>
      </c>
      <c r="O25" t="n">
        <v>0</v>
      </c>
      <c r="P25" t="n">
        <v>0.1818</v>
      </c>
      <c r="Q25" t="n">
        <v>0</v>
      </c>
      <c r="R25" t="n">
        <v>29.98</v>
      </c>
      <c r="S25" t="n">
        <v>0</v>
      </c>
      <c r="T25" t="n">
        <v>2</v>
      </c>
      <c r="U25" t="n">
        <v>0</v>
      </c>
    </row>
    <row r="26" ht="15.75" customHeight="1" s="61">
      <c r="A26" t="inlineStr">
        <is>
          <t>B08ZJZFJLV</t>
        </is>
      </c>
      <c r="B26" t="inlineStr">
        <is>
          <t>B08ZJZFJLV</t>
        </is>
      </c>
      <c r="C26" t="inlineStr">
        <is>
          <t>F&amp;X Hülle für Samsung Galaxy A52 5G/4G - Zebramuster Zebra Muster mit Kameraschutz Schutzhülle Damen - rutschfest Handyhülle</t>
        </is>
      </c>
      <c r="D26" t="n">
        <v>28</v>
      </c>
      <c r="E26" s="72" t="n">
        <v>0</v>
      </c>
      <c r="F26" t="n">
        <v>0.0071</v>
      </c>
      <c r="G26" s="72" t="inlineStr">
        <is>
          <t>0.00%</t>
        </is>
      </c>
      <c r="H26" s="23" t="n">
        <v>40</v>
      </c>
      <c r="I26" t="n">
        <v>0</v>
      </c>
      <c r="J26" t="n">
        <v>0.0076</v>
      </c>
      <c r="K26" s="72" t="inlineStr">
        <is>
          <t>0.00%</t>
        </is>
      </c>
      <c r="L26" s="72" t="n">
        <v>1</v>
      </c>
      <c r="M26" s="138" t="inlineStr">
        <is>
          <t>0.00%</t>
        </is>
      </c>
      <c r="N26" s="138" t="n">
        <v>2</v>
      </c>
      <c r="O26" t="n">
        <v>0</v>
      </c>
      <c r="P26" t="n">
        <v>0.07140000000000001</v>
      </c>
      <c r="Q26" t="n">
        <v>0</v>
      </c>
      <c r="R26" t="n">
        <v>29.98</v>
      </c>
      <c r="S26" t="n">
        <v>0</v>
      </c>
      <c r="T26" t="n">
        <v>2</v>
      </c>
      <c r="U26" t="n">
        <v>0</v>
      </c>
    </row>
    <row r="27" ht="15.75" customHeight="1" s="61">
      <c r="A27" t="inlineStr">
        <is>
          <t>B08ZJZZMP3</t>
        </is>
      </c>
      <c r="B27" t="inlineStr">
        <is>
          <t>B08ZJZZMP3</t>
        </is>
      </c>
      <c r="C27" t="inlineStr">
        <is>
          <t>F&amp;X Hülle für Samsung Galaxy A72 - Leopardenmuster Leopard Muster mit Kameraschutz Schutzhülle Damen - rutschfest Handyhülle</t>
        </is>
      </c>
      <c r="D27" t="n">
        <v>22</v>
      </c>
      <c r="E27" s="72" t="n">
        <v>0</v>
      </c>
      <c r="F27" t="n">
        <v>0.0056</v>
      </c>
      <c r="G27" s="72" t="inlineStr">
        <is>
          <t>0.00%</t>
        </is>
      </c>
      <c r="H27" s="23" t="n">
        <v>34</v>
      </c>
      <c r="I27" t="n">
        <v>0</v>
      </c>
      <c r="J27" t="n">
        <v>0.0064</v>
      </c>
      <c r="K27" s="72" t="inlineStr">
        <is>
          <t>0.00%</t>
        </is>
      </c>
      <c r="L27" s="72" t="n">
        <v>1</v>
      </c>
      <c r="M27" s="138" t="inlineStr">
        <is>
          <t>0.00%</t>
        </is>
      </c>
      <c r="N27" s="138" t="n">
        <v>2</v>
      </c>
      <c r="O27" t="n">
        <v>0</v>
      </c>
      <c r="P27" t="n">
        <v>0.09089999999999999</v>
      </c>
      <c r="Q27" t="n">
        <v>0</v>
      </c>
      <c r="R27" t="n">
        <v>29.98</v>
      </c>
      <c r="S27" t="n">
        <v>0</v>
      </c>
      <c r="T27" t="n">
        <v>2</v>
      </c>
      <c r="U27" t="n">
        <v>0</v>
      </c>
    </row>
    <row r="28" ht="15.75" customHeight="1" s="61">
      <c r="A28" t="inlineStr">
        <is>
          <t>B08ZJZ23H7</t>
        </is>
      </c>
      <c r="B28" t="inlineStr">
        <is>
          <t>B08ZK1FX5D</t>
        </is>
      </c>
      <c r="C28" t="inlineStr">
        <is>
          <t>F&amp;X Hülle für Samsung Galaxy A52 5G/4G-Echte Getrocknete Blumen Silikon Handyhülle Mädchen Crystal Klare Transparent Case -Gelb</t>
        </is>
      </c>
      <c r="D28" t="n">
        <v>206</v>
      </c>
      <c r="E28" s="72" t="n">
        <v>0</v>
      </c>
      <c r="F28" t="n">
        <v>0.0523</v>
      </c>
      <c r="G28" s="72" t="inlineStr">
        <is>
          <t>0.00%</t>
        </is>
      </c>
      <c r="H28" s="23" t="n">
        <v>262</v>
      </c>
      <c r="I28" t="n">
        <v>0</v>
      </c>
      <c r="J28" t="n">
        <v>0.0497</v>
      </c>
      <c r="K28" s="72" t="inlineStr">
        <is>
          <t>0.00%</t>
        </is>
      </c>
      <c r="L28" s="72" t="n">
        <v>0.9237</v>
      </c>
      <c r="M28" s="138" t="inlineStr">
        <is>
          <t>0.00%</t>
        </is>
      </c>
      <c r="N28" s="138" t="n">
        <v>2</v>
      </c>
      <c r="O28" t="n">
        <v>0</v>
      </c>
      <c r="P28" t="n">
        <v>0.0097</v>
      </c>
      <c r="Q28" t="n">
        <v>0</v>
      </c>
      <c r="R28" t="n">
        <v>30.11</v>
      </c>
      <c r="S28" t="n">
        <v>0</v>
      </c>
      <c r="T28" t="n">
        <v>2</v>
      </c>
      <c r="U28" t="n">
        <v>0</v>
      </c>
    </row>
    <row r="29" ht="15.75" customHeight="1" s="61">
      <c r="A29" t="inlineStr">
        <is>
          <t>B09D5QFF14</t>
        </is>
      </c>
      <c r="B29" t="inlineStr">
        <is>
          <t>B09D5X9ZN2</t>
        </is>
      </c>
      <c r="C29" t="inlineStr">
        <is>
          <t>F&amp;X Hülle für Xiaomi Poco X3 Pro/Xiaomi Poco X3 NFC- Echte Getrocknete Blumen Silikon Handyhülle Mädchen Crystal Klare Transparente Case -Rosa</t>
        </is>
      </c>
      <c r="D29" t="n">
        <v>97</v>
      </c>
      <c r="E29" s="72" t="n">
        <v>0</v>
      </c>
      <c r="F29" t="n">
        <v>0.0246</v>
      </c>
      <c r="G29" s="72" t="inlineStr">
        <is>
          <t>0.00%</t>
        </is>
      </c>
      <c r="H29" s="23" t="n">
        <v>132</v>
      </c>
      <c r="I29" t="n">
        <v>0</v>
      </c>
      <c r="J29" t="n">
        <v>0.025</v>
      </c>
      <c r="K29" s="72" t="inlineStr">
        <is>
          <t>0.00%</t>
        </is>
      </c>
      <c r="L29" s="72" t="n">
        <v>1</v>
      </c>
      <c r="M29" s="138" t="inlineStr">
        <is>
          <t>0.00%</t>
        </is>
      </c>
      <c r="N29" s="138" t="n">
        <v>2</v>
      </c>
      <c r="O29" t="n">
        <v>0</v>
      </c>
      <c r="P29" t="n">
        <v>0.0206</v>
      </c>
      <c r="Q29" t="n">
        <v>0</v>
      </c>
      <c r="R29" t="n">
        <v>29.98</v>
      </c>
      <c r="S29" t="n">
        <v>0</v>
      </c>
      <c r="T29" t="n">
        <v>2</v>
      </c>
      <c r="U29" t="n">
        <v>0</v>
      </c>
    </row>
    <row r="30" ht="15.75" customHeight="1" s="61">
      <c r="A30" t="inlineStr">
        <is>
          <t>B09KMGYXK1</t>
        </is>
      </c>
      <c r="B30" t="inlineStr">
        <is>
          <t>B09KMHLGNX</t>
        </is>
      </c>
      <c r="C30" t="inlineStr">
        <is>
          <t>F&amp;X Hülle für iPhone 13 Mini - Leopard Muster Leopardenmuster mit Kameraschutz Schutzhülle Damen - rutschfest Handyhülle</t>
        </is>
      </c>
      <c r="D30" t="n">
        <v>15</v>
      </c>
      <c r="E30" s="72" t="n">
        <v>0</v>
      </c>
      <c r="F30" t="n">
        <v>0.0038</v>
      </c>
      <c r="G30" s="72" t="inlineStr">
        <is>
          <t>0.00%</t>
        </is>
      </c>
      <c r="H30" s="23" t="n">
        <v>21</v>
      </c>
      <c r="I30" t="n">
        <v>0</v>
      </c>
      <c r="J30" t="n">
        <v>0.004</v>
      </c>
      <c r="K30" s="72" t="inlineStr">
        <is>
          <t>0.00%</t>
        </is>
      </c>
      <c r="L30" s="72" t="n">
        <v>1</v>
      </c>
      <c r="M30" s="138" t="inlineStr">
        <is>
          <t>0.00%</t>
        </is>
      </c>
      <c r="N30" s="138" t="n">
        <v>2</v>
      </c>
      <c r="O30" t="n">
        <v>0</v>
      </c>
      <c r="P30" t="n">
        <v>0.1333</v>
      </c>
      <c r="Q30" t="n">
        <v>0</v>
      </c>
      <c r="R30" t="n">
        <v>29.98</v>
      </c>
      <c r="S30" t="n">
        <v>0</v>
      </c>
      <c r="T30" t="n">
        <v>2</v>
      </c>
      <c r="U30" t="n">
        <v>0</v>
      </c>
    </row>
    <row r="31" ht="15.75" customHeight="1" s="61">
      <c r="A31" t="inlineStr">
        <is>
          <t>B09TYCMH3M</t>
        </is>
      </c>
      <c r="B31" t="inlineStr">
        <is>
          <t>B09TYCMH3M</t>
        </is>
      </c>
      <c r="C31" t="inlineStr">
        <is>
          <t>F&amp;X Hülle für Samsung Galaxy A53 - Herzchen Liebe Schwarz Mädchen- Handyhülle Phone Case Love</t>
        </is>
      </c>
      <c r="D31" t="n">
        <v>105</v>
      </c>
      <c r="E31" s="72" t="n">
        <v>1</v>
      </c>
      <c r="F31" t="n">
        <v>0.0267</v>
      </c>
      <c r="G31" s="72" t="inlineStr">
        <is>
          <t>5.88%</t>
        </is>
      </c>
      <c r="H31" s="23" t="n">
        <v>124</v>
      </c>
      <c r="I31" t="n">
        <v>1</v>
      </c>
      <c r="J31" t="n">
        <v>0.0235</v>
      </c>
      <c r="K31" s="72" t="inlineStr">
        <is>
          <t>4.17%</t>
        </is>
      </c>
      <c r="L31" s="72" t="n">
        <v>1</v>
      </c>
      <c r="M31" s="138" t="inlineStr">
        <is>
          <t>100.00%</t>
        </is>
      </c>
      <c r="N31" s="138" t="n">
        <v>2</v>
      </c>
      <c r="O31" t="n">
        <v>0</v>
      </c>
      <c r="P31" t="n">
        <v>0.019</v>
      </c>
      <c r="Q31" t="n">
        <v>0</v>
      </c>
      <c r="R31" t="n">
        <v>30.11</v>
      </c>
      <c r="S31" t="n">
        <v>0</v>
      </c>
      <c r="T31" t="n">
        <v>2</v>
      </c>
      <c r="U31" t="n">
        <v>0</v>
      </c>
    </row>
    <row r="32" ht="15.75" customHeight="1" s="61">
      <c r="A32" t="inlineStr">
        <is>
          <t>B08BKB9V2L</t>
        </is>
      </c>
      <c r="B32" t="inlineStr">
        <is>
          <t>B08BK9Q9DX</t>
        </is>
      </c>
      <c r="C32" t="inlineStr">
        <is>
          <t>F&amp;X Hülle für Samsung Galaxy A71 -Zebramuster Zebra Muster Damen</t>
        </is>
      </c>
      <c r="D32" t="n">
        <v>11</v>
      </c>
      <c r="E32" s="72" t="n">
        <v>0</v>
      </c>
      <c r="F32" t="n">
        <v>0.0028</v>
      </c>
      <c r="G32" s="72" t="inlineStr">
        <is>
          <t>0.00%</t>
        </is>
      </c>
      <c r="H32" s="23" t="n">
        <v>14</v>
      </c>
      <c r="I32" t="n">
        <v>0</v>
      </c>
      <c r="J32" t="n">
        <v>0.0027</v>
      </c>
      <c r="K32" s="72" t="inlineStr">
        <is>
          <t>0.00%</t>
        </is>
      </c>
      <c r="L32" s="72" t="n">
        <v>0.9286</v>
      </c>
      <c r="M32" s="138" t="inlineStr">
        <is>
          <t>0.00%</t>
        </is>
      </c>
      <c r="N32" s="138" t="n">
        <v>1</v>
      </c>
      <c r="O32" t="n">
        <v>0</v>
      </c>
      <c r="P32" t="n">
        <v>0.09089999999999999</v>
      </c>
      <c r="Q32" t="n">
        <v>0</v>
      </c>
      <c r="R32" t="n">
        <v>15.12</v>
      </c>
      <c r="S32" t="n">
        <v>0</v>
      </c>
      <c r="T32" t="n">
        <v>1</v>
      </c>
      <c r="U32" t="n">
        <v>0</v>
      </c>
    </row>
    <row r="33" ht="15.75" customHeight="1" s="61">
      <c r="A33" t="inlineStr">
        <is>
          <t>B08PT6GDYW</t>
        </is>
      </c>
      <c r="B33" t="inlineStr">
        <is>
          <t>B08PT78RBJ</t>
        </is>
      </c>
      <c r="C33" t="inlineStr">
        <is>
          <t>F&amp;X Hülle für iPhone 12 Pro Max - Transparent Silikon Schutzhülle Stoßfest Dünn mit Kameraschutz - Handyhülle Klar</t>
        </is>
      </c>
      <c r="D33" t="n">
        <v>8</v>
      </c>
      <c r="E33" s="72" t="n">
        <v>1</v>
      </c>
      <c r="F33" t="n">
        <v>0.002</v>
      </c>
      <c r="G33" s="72" t="inlineStr">
        <is>
          <t>5.88%</t>
        </is>
      </c>
      <c r="H33" s="23" t="n">
        <v>9</v>
      </c>
      <c r="I33" t="n">
        <v>1</v>
      </c>
      <c r="J33" t="n">
        <v>0.0017</v>
      </c>
      <c r="K33" s="72" t="inlineStr">
        <is>
          <t>4.17%</t>
        </is>
      </c>
      <c r="L33" s="72" t="n">
        <v>1</v>
      </c>
      <c r="M33" s="138" t="inlineStr">
        <is>
          <t>100.00%</t>
        </is>
      </c>
      <c r="N33" s="138" t="n">
        <v>1</v>
      </c>
      <c r="O33" t="n">
        <v>0</v>
      </c>
      <c r="P33" t="n">
        <v>0.125</v>
      </c>
      <c r="Q33" t="n">
        <v>0</v>
      </c>
      <c r="R33" t="n">
        <v>14.99</v>
      </c>
      <c r="S33" t="n">
        <v>0</v>
      </c>
      <c r="T33" t="n">
        <v>1</v>
      </c>
      <c r="U33" t="n">
        <v>0</v>
      </c>
    </row>
    <row r="34" ht="15.75" customHeight="1" s="61">
      <c r="A34" t="inlineStr">
        <is>
          <t>B08PT6GDYW</t>
        </is>
      </c>
      <c r="B34" t="inlineStr">
        <is>
          <t>B08PT8H4XG</t>
        </is>
      </c>
      <c r="C34" t="inlineStr">
        <is>
          <t>F&amp;X Hülle für iPhone 12/ iPhone 12 Pro - Transparent Silikon Schutzhülle Stoßfest Dünn mit Kameraschutz - Handyhülle Klar</t>
        </is>
      </c>
      <c r="D34" t="n">
        <v>24</v>
      </c>
      <c r="E34" s="72" t="n">
        <v>0</v>
      </c>
      <c r="F34" t="n">
        <v>0.0061</v>
      </c>
      <c r="G34" s="72" t="inlineStr">
        <is>
          <t>0.00%</t>
        </is>
      </c>
      <c r="H34" s="23" t="n">
        <v>28</v>
      </c>
      <c r="I34" t="n">
        <v>0</v>
      </c>
      <c r="J34" t="n">
        <v>0.0053</v>
      </c>
      <c r="K34" s="72" t="inlineStr">
        <is>
          <t>0.00%</t>
        </is>
      </c>
      <c r="L34" s="72" t="n">
        <v>1</v>
      </c>
      <c r="M34" s="138" t="inlineStr">
        <is>
          <t>0.00%</t>
        </is>
      </c>
      <c r="N34" s="138" t="n">
        <v>1</v>
      </c>
      <c r="O34" t="n">
        <v>0</v>
      </c>
      <c r="P34" t="n">
        <v>0.0417</v>
      </c>
      <c r="Q34" t="n">
        <v>0</v>
      </c>
      <c r="R34" t="n">
        <v>14.99</v>
      </c>
      <c r="S34" t="n">
        <v>0</v>
      </c>
      <c r="T34" t="n">
        <v>1</v>
      </c>
      <c r="U34" t="n">
        <v>0</v>
      </c>
    </row>
    <row r="35" ht="15.75" customHeight="1" s="61">
      <c r="A35" t="inlineStr">
        <is>
          <t>B08RXL3JT5</t>
        </is>
      </c>
      <c r="B35" t="inlineStr">
        <is>
          <t>B08RXHL9PP</t>
        </is>
      </c>
      <c r="C35" t="inlineStr">
        <is>
          <t>F&amp;X Hülle für Xiaomi Redmi Note 9 Pro-Echte Getrocknete Blumen Silikon Handyhülle Mädchen Crystal Klare Transparente Case -Rosa</t>
        </is>
      </c>
      <c r="D35" t="n">
        <v>8</v>
      </c>
      <c r="E35" s="72" t="n">
        <v>0</v>
      </c>
      <c r="F35" t="n">
        <v>0.002</v>
      </c>
      <c r="G35" s="72" t="inlineStr">
        <is>
          <t>0.00%</t>
        </is>
      </c>
      <c r="H35" s="23" t="n">
        <v>9</v>
      </c>
      <c r="I35" t="n">
        <v>0</v>
      </c>
      <c r="J35" t="n">
        <v>0.0017</v>
      </c>
      <c r="K35" s="72" t="inlineStr">
        <is>
          <t>0.00%</t>
        </is>
      </c>
      <c r="L35" s="72" t="n">
        <v>1</v>
      </c>
      <c r="M35" s="138" t="inlineStr">
        <is>
          <t>0.00%</t>
        </is>
      </c>
      <c r="N35" s="138" t="n">
        <v>1</v>
      </c>
      <c r="O35" t="n">
        <v>0</v>
      </c>
      <c r="P35" t="n">
        <v>0.125</v>
      </c>
      <c r="Q35" t="n">
        <v>0</v>
      </c>
      <c r="R35" t="n">
        <v>14.99</v>
      </c>
      <c r="S35" t="n">
        <v>0</v>
      </c>
      <c r="T35" t="n">
        <v>1</v>
      </c>
      <c r="U35" t="n">
        <v>0</v>
      </c>
    </row>
    <row r="36" ht="15.75" customHeight="1" s="61">
      <c r="A36" t="inlineStr">
        <is>
          <t>B08ZK1NVHZ</t>
        </is>
      </c>
      <c r="B36" t="inlineStr">
        <is>
          <t>B08ZK1NVHZ</t>
        </is>
      </c>
      <c r="C36" t="inlineStr">
        <is>
          <t>F&amp;X Hülle für Samsung Galaxy A52 5G/4G - Leopard Muster Leopardenmuster mit Kameraschutz Schutzhülle Damen - rutschfest Handyhülle</t>
        </is>
      </c>
      <c r="D36" t="n">
        <v>18</v>
      </c>
      <c r="E36" s="72" t="n">
        <v>0</v>
      </c>
      <c r="F36" t="n">
        <v>0.0046</v>
      </c>
      <c r="G36" s="72" t="inlineStr">
        <is>
          <t>0.00%</t>
        </is>
      </c>
      <c r="H36" s="23" t="n">
        <v>25</v>
      </c>
      <c r="I36" t="n">
        <v>0</v>
      </c>
      <c r="J36" t="n">
        <v>0.0047</v>
      </c>
      <c r="K36" s="72" t="inlineStr">
        <is>
          <t>0.00%</t>
        </is>
      </c>
      <c r="L36" s="72" t="n">
        <v>1</v>
      </c>
      <c r="M36" s="138" t="inlineStr">
        <is>
          <t>0.00%</t>
        </is>
      </c>
      <c r="N36" s="138" t="n">
        <v>1</v>
      </c>
      <c r="O36" t="n">
        <v>0</v>
      </c>
      <c r="P36" t="n">
        <v>0.0556</v>
      </c>
      <c r="Q36" t="n">
        <v>0</v>
      </c>
      <c r="R36" t="n">
        <v>14.99</v>
      </c>
      <c r="S36" t="n">
        <v>0</v>
      </c>
      <c r="T36" t="n">
        <v>1</v>
      </c>
      <c r="U36" t="n">
        <v>0</v>
      </c>
    </row>
    <row r="37" ht="15.75" customHeight="1" s="61">
      <c r="A37" t="inlineStr">
        <is>
          <t>B093G19FXY</t>
        </is>
      </c>
      <c r="B37" t="inlineStr">
        <is>
          <t>B093FZ6TQ1</t>
        </is>
      </c>
      <c r="C37" t="inlineStr">
        <is>
          <t>F&amp;X Hülle für Samsung Galaxy A52 4G/5G und Galaxy A52s 5G- Herzchen Liebe Schwarz Mädchen- Handyhülle Phone Case Love</t>
        </is>
      </c>
      <c r="D37" t="n">
        <v>27</v>
      </c>
      <c r="E37" s="72" t="n">
        <v>1</v>
      </c>
      <c r="F37" t="n">
        <v>0.0069</v>
      </c>
      <c r="G37" s="72" t="inlineStr">
        <is>
          <t>5.88%</t>
        </is>
      </c>
      <c r="H37" s="23" t="n">
        <v>39</v>
      </c>
      <c r="I37" t="n">
        <v>1</v>
      </c>
      <c r="J37" t="n">
        <v>0.0074</v>
      </c>
      <c r="K37" s="72" t="inlineStr">
        <is>
          <t>4.17%</t>
        </is>
      </c>
      <c r="L37" s="72" t="n">
        <v>0.7949000000000001</v>
      </c>
      <c r="M37" s="138" t="inlineStr">
        <is>
          <t>100.00%</t>
        </is>
      </c>
      <c r="N37" s="138" t="n">
        <v>1</v>
      </c>
      <c r="O37" t="n">
        <v>0</v>
      </c>
      <c r="P37" t="n">
        <v>0.037</v>
      </c>
      <c r="Q37" t="n">
        <v>0</v>
      </c>
      <c r="R37" t="n">
        <v>14.99</v>
      </c>
      <c r="S37" t="n">
        <v>0</v>
      </c>
      <c r="T37" t="n">
        <v>1</v>
      </c>
      <c r="U37" t="n">
        <v>0</v>
      </c>
    </row>
    <row r="38" ht="15.75" customHeight="1" s="61">
      <c r="A38" t="inlineStr">
        <is>
          <t>B093FZ9TRF</t>
        </is>
      </c>
      <c r="B38" t="inlineStr">
        <is>
          <t>B093G2KNG7</t>
        </is>
      </c>
      <c r="C38" t="inlineStr">
        <is>
          <t>F&amp;X Hülle für Samsung Galaxy A12- Echte Getrocknete Blumen Silikon Handyhülle Mädchen Crystal Klare Transparente Case -Rosa</t>
        </is>
      </c>
      <c r="D38" t="n">
        <v>60</v>
      </c>
      <c r="E38" s="72" t="n">
        <v>0</v>
      </c>
      <c r="F38" t="n">
        <v>0.0152</v>
      </c>
      <c r="G38" s="72" t="inlineStr">
        <is>
          <t>0.00%</t>
        </is>
      </c>
      <c r="H38" s="23" t="n">
        <v>78</v>
      </c>
      <c r="I38" t="n">
        <v>0</v>
      </c>
      <c r="J38" t="n">
        <v>0.0148</v>
      </c>
      <c r="K38" s="72" t="inlineStr">
        <is>
          <t>0.00%</t>
        </is>
      </c>
      <c r="L38" s="72" t="n">
        <v>1</v>
      </c>
      <c r="M38" s="138" t="inlineStr">
        <is>
          <t>0.00%</t>
        </is>
      </c>
      <c r="N38" s="138" t="n">
        <v>1</v>
      </c>
      <c r="O38" t="n">
        <v>0</v>
      </c>
      <c r="P38" t="n">
        <v>0.0167</v>
      </c>
      <c r="Q38" t="n">
        <v>0</v>
      </c>
      <c r="R38" t="n">
        <v>14.99</v>
      </c>
      <c r="S38" t="n">
        <v>0</v>
      </c>
      <c r="T38" t="n">
        <v>1</v>
      </c>
      <c r="U38" t="n">
        <v>0</v>
      </c>
    </row>
    <row r="39" ht="15.75" customHeight="1" s="61">
      <c r="A39" t="inlineStr">
        <is>
          <t>B093G1ZJNG</t>
        </is>
      </c>
      <c r="B39" t="inlineStr">
        <is>
          <t>B093G2NFDV</t>
        </is>
      </c>
      <c r="C39" t="inlineStr">
        <is>
          <t>F&amp;X Hülle für Xiaomi Redmi Note 10 Pro/Note 10 Pro Max- Echte Getrocknete Blumen Silikon Handyhülle Mädchen Crystal Klare Transparente Case - Gelb</t>
        </is>
      </c>
      <c r="D39" t="n">
        <v>133</v>
      </c>
      <c r="E39" s="72" t="n">
        <v>1</v>
      </c>
      <c r="F39" t="n">
        <v>0.0338</v>
      </c>
      <c r="G39" s="72" t="inlineStr">
        <is>
          <t>5.88%</t>
        </is>
      </c>
      <c r="H39" s="23" t="n">
        <v>165</v>
      </c>
      <c r="I39" t="n">
        <v>1</v>
      </c>
      <c r="J39" t="n">
        <v>0.0313</v>
      </c>
      <c r="K39" s="72" t="inlineStr">
        <is>
          <t>4.17%</t>
        </is>
      </c>
      <c r="L39" s="72" t="n">
        <v>0.9455</v>
      </c>
      <c r="M39" s="138" t="inlineStr">
        <is>
          <t>100.00%</t>
        </is>
      </c>
      <c r="N39" s="138" t="n">
        <v>1</v>
      </c>
      <c r="O39" t="n">
        <v>0</v>
      </c>
      <c r="P39" t="n">
        <v>0.0075</v>
      </c>
      <c r="Q39" t="n">
        <v>0</v>
      </c>
      <c r="R39" t="n">
        <v>14.99</v>
      </c>
      <c r="S39" t="n">
        <v>0</v>
      </c>
      <c r="T39" t="n">
        <v>1</v>
      </c>
      <c r="U39" t="n">
        <v>0</v>
      </c>
    </row>
    <row r="40" ht="15.75" customHeight="1" s="61">
      <c r="A40" t="inlineStr">
        <is>
          <t>B094XF2H38</t>
        </is>
      </c>
      <c r="B40" t="inlineStr">
        <is>
          <t>B094WYL9G5</t>
        </is>
      </c>
      <c r="C40" t="inlineStr">
        <is>
          <t>F&amp;X Hülle für Samsung Galaxy A52 5G/4G- Echte Getrocknete Blumen Anatsytslus Mädchen Silikon Handyhülle Crystal Klare Transparente Case -Gelb</t>
        </is>
      </c>
      <c r="D40" t="n">
        <v>5</v>
      </c>
      <c r="E40" s="72" t="n">
        <v>0</v>
      </c>
      <c r="F40" t="n">
        <v>0.0013</v>
      </c>
      <c r="G40" s="72" t="inlineStr">
        <is>
          <t>0.00%</t>
        </is>
      </c>
      <c r="H40" s="23" t="n">
        <v>5</v>
      </c>
      <c r="I40" t="n">
        <v>0</v>
      </c>
      <c r="J40" t="n">
        <v>0.0009</v>
      </c>
      <c r="K40" s="72" t="inlineStr">
        <is>
          <t>0.00%</t>
        </is>
      </c>
      <c r="L40" s="72" t="n">
        <v>1</v>
      </c>
      <c r="M40" s="138" t="inlineStr">
        <is>
          <t>0.00%</t>
        </is>
      </c>
      <c r="N40" s="138" t="n">
        <v>1</v>
      </c>
      <c r="O40" t="n">
        <v>0</v>
      </c>
      <c r="P40" t="n">
        <v>0.2</v>
      </c>
      <c r="Q40" t="n">
        <v>0</v>
      </c>
      <c r="R40" t="n">
        <v>14.99</v>
      </c>
      <c r="S40" t="n">
        <v>0</v>
      </c>
      <c r="T40" t="n">
        <v>1</v>
      </c>
      <c r="U40" t="n">
        <v>0</v>
      </c>
    </row>
    <row r="41" ht="15.75" customHeight="1" s="61">
      <c r="A41" t="inlineStr">
        <is>
          <t>B094XF2H38</t>
        </is>
      </c>
      <c r="B41" t="inlineStr">
        <is>
          <t>B094XDWD5S</t>
        </is>
      </c>
      <c r="C41" t="inlineStr">
        <is>
          <t>F&amp;X Hülle für Samsung Galaxy A52 5G/4G- Echte Getrocknete Blumen Kamille Mädchen Silikon Handyhülle Crystal Klare Transparente Case -Weiß</t>
        </is>
      </c>
      <c r="D41" t="n">
        <v>17</v>
      </c>
      <c r="E41" s="72" t="n">
        <v>0</v>
      </c>
      <c r="F41" t="n">
        <v>0.0043</v>
      </c>
      <c r="G41" s="72" t="inlineStr">
        <is>
          <t>0.00%</t>
        </is>
      </c>
      <c r="H41" s="23" t="n">
        <v>26</v>
      </c>
      <c r="I41" t="n">
        <v>0</v>
      </c>
      <c r="J41" t="n">
        <v>0.0049</v>
      </c>
      <c r="K41" s="72" t="inlineStr">
        <is>
          <t>0.00%</t>
        </is>
      </c>
      <c r="L41" s="72" t="n">
        <v>0.9615</v>
      </c>
      <c r="M41" s="138" t="inlineStr">
        <is>
          <t>0.00%</t>
        </is>
      </c>
      <c r="N41" s="138" t="n">
        <v>1</v>
      </c>
      <c r="O41" t="n">
        <v>0</v>
      </c>
      <c r="P41" t="n">
        <v>0.0588</v>
      </c>
      <c r="Q41" t="n">
        <v>0</v>
      </c>
      <c r="R41" t="n">
        <v>14.99</v>
      </c>
      <c r="S41" t="n">
        <v>0</v>
      </c>
      <c r="T41" t="n">
        <v>1</v>
      </c>
      <c r="U41" t="n">
        <v>0</v>
      </c>
    </row>
    <row r="42" ht="15.75" customHeight="1" s="61">
      <c r="A42" t="inlineStr">
        <is>
          <t>B094XF2H38</t>
        </is>
      </c>
      <c r="B42" t="inlineStr">
        <is>
          <t>B094XPJB7P</t>
        </is>
      </c>
      <c r="C42" t="inlineStr">
        <is>
          <t>F&amp;X Hülle für Samsung Galaxy A52 5G/4G- Echte Getrocknete Blumen Mädchen Silikon Handyhülle Crystal Klare Transparente Case - Kamille</t>
        </is>
      </c>
      <c r="D42" t="n">
        <v>6</v>
      </c>
      <c r="E42" s="72" t="n">
        <v>0</v>
      </c>
      <c r="F42" t="n">
        <v>0.0015</v>
      </c>
      <c r="G42" s="72" t="inlineStr">
        <is>
          <t>0.00%</t>
        </is>
      </c>
      <c r="H42" s="23" t="n">
        <v>7</v>
      </c>
      <c r="I42" t="n">
        <v>0</v>
      </c>
      <c r="J42" t="n">
        <v>0.0013</v>
      </c>
      <c r="K42" s="72" t="inlineStr">
        <is>
          <t>0.00%</t>
        </is>
      </c>
      <c r="L42" s="72" t="n">
        <v>1</v>
      </c>
      <c r="M42" s="138" t="inlineStr">
        <is>
          <t>0.00%</t>
        </is>
      </c>
      <c r="N42" s="138" t="n">
        <v>1</v>
      </c>
      <c r="O42" t="n">
        <v>0</v>
      </c>
      <c r="P42" t="n">
        <v>0.1667</v>
      </c>
      <c r="Q42" t="n">
        <v>0</v>
      </c>
      <c r="R42" t="n">
        <v>15.12</v>
      </c>
      <c r="S42" t="n">
        <v>0</v>
      </c>
      <c r="T42" t="n">
        <v>1</v>
      </c>
      <c r="U42" t="n">
        <v>0</v>
      </c>
    </row>
    <row r="43" ht="15.75" customHeight="1" s="61">
      <c r="A43" t="inlineStr">
        <is>
          <t>B09KMHJBG6</t>
        </is>
      </c>
      <c r="B43" t="inlineStr">
        <is>
          <t>B09KMG5C61</t>
        </is>
      </c>
      <c r="C43" t="inlineStr">
        <is>
          <t>F&amp;X Hülle für iPhone 13 - Leopardenmuster Leopard Muster mit Kameraschutz Schutzhülle Damen - rutschfest Handyhülle</t>
        </is>
      </c>
      <c r="D43" t="n">
        <v>6</v>
      </c>
      <c r="E43" s="72" t="n">
        <v>0</v>
      </c>
      <c r="F43" t="n">
        <v>0.0015</v>
      </c>
      <c r="G43" s="72" t="inlineStr">
        <is>
          <t>0.00%</t>
        </is>
      </c>
      <c r="H43" s="23" t="n">
        <v>11</v>
      </c>
      <c r="I43" t="n">
        <v>0</v>
      </c>
      <c r="J43" t="n">
        <v>0.0021</v>
      </c>
      <c r="K43" s="72" t="inlineStr">
        <is>
          <t>0.00%</t>
        </is>
      </c>
      <c r="L43" s="72" t="n">
        <v>1</v>
      </c>
      <c r="M43" s="138" t="inlineStr">
        <is>
          <t>0.00%</t>
        </is>
      </c>
      <c r="N43" s="138" t="n">
        <v>1</v>
      </c>
      <c r="O43" t="n">
        <v>0</v>
      </c>
      <c r="P43" t="n">
        <v>0.1667</v>
      </c>
      <c r="Q43" t="n">
        <v>0</v>
      </c>
      <c r="R43" t="n">
        <v>14.99</v>
      </c>
      <c r="S43" t="n">
        <v>0</v>
      </c>
      <c r="T43" t="n">
        <v>1</v>
      </c>
      <c r="U43" t="n">
        <v>0</v>
      </c>
    </row>
    <row r="44" ht="15.75" customHeight="1" s="61">
      <c r="A44" t="inlineStr">
        <is>
          <t>B09KMGYXK1</t>
        </is>
      </c>
      <c r="B44" t="inlineStr">
        <is>
          <t>B09KMGYFR4</t>
        </is>
      </c>
      <c r="C44" t="inlineStr">
        <is>
          <t>F&amp;X Hülle für iPhone 13 Mini - Leopardenmuster Leopard Muster mit Kameraschutz Schutzhülle Damen - rutschfest Handyhülle</t>
        </is>
      </c>
      <c r="D44" t="n">
        <v>9</v>
      </c>
      <c r="E44" s="72" t="n">
        <v>0</v>
      </c>
      <c r="F44" t="n">
        <v>0.0023</v>
      </c>
      <c r="G44" s="72" t="inlineStr">
        <is>
          <t>0.00%</t>
        </is>
      </c>
      <c r="H44" s="23" t="n">
        <v>17</v>
      </c>
      <c r="I44" t="n">
        <v>0</v>
      </c>
      <c r="J44" t="n">
        <v>0.0032</v>
      </c>
      <c r="K44" s="72" t="inlineStr">
        <is>
          <t>0.00%</t>
        </is>
      </c>
      <c r="L44" s="72" t="n">
        <v>1</v>
      </c>
      <c r="M44" s="138" t="inlineStr">
        <is>
          <t>0.00%</t>
        </is>
      </c>
      <c r="N44" s="138" t="n">
        <v>1</v>
      </c>
      <c r="O44" t="n">
        <v>0</v>
      </c>
      <c r="P44" t="n">
        <v>0.1111</v>
      </c>
      <c r="Q44" t="n">
        <v>0</v>
      </c>
      <c r="R44" t="n">
        <v>14.99</v>
      </c>
      <c r="S44" t="n">
        <v>0</v>
      </c>
      <c r="T44" t="n">
        <v>1</v>
      </c>
      <c r="U44" t="n">
        <v>0</v>
      </c>
    </row>
    <row r="45" ht="15.75" customHeight="1" s="61">
      <c r="A45" t="inlineStr">
        <is>
          <t>B09KMHYMLY</t>
        </is>
      </c>
      <c r="B45" t="inlineStr">
        <is>
          <t>B09KMHRHN1</t>
        </is>
      </c>
      <c r="C45" t="inlineStr">
        <is>
          <t>F&amp;X Hülle für iPhone 13 Pro Max - Leopardenmuster Leopard Muster mit Kameraschutz Schutzhülle Damen - rutschfest Handyhülle</t>
        </is>
      </c>
      <c r="D45" t="n">
        <v>5</v>
      </c>
      <c r="E45" s="72" t="n">
        <v>0</v>
      </c>
      <c r="F45" t="n">
        <v>0.0013</v>
      </c>
      <c r="G45" s="72" t="inlineStr">
        <is>
          <t>0.00%</t>
        </is>
      </c>
      <c r="H45" s="23" t="n">
        <v>7</v>
      </c>
      <c r="I45" t="n">
        <v>0</v>
      </c>
      <c r="J45" t="n">
        <v>0.0013</v>
      </c>
      <c r="K45" s="72" t="inlineStr">
        <is>
          <t>0.00%</t>
        </is>
      </c>
      <c r="L45" s="72" t="n">
        <v>1</v>
      </c>
      <c r="M45" s="138" t="inlineStr">
        <is>
          <t>0.00%</t>
        </is>
      </c>
      <c r="N45" s="138" t="n">
        <v>1</v>
      </c>
      <c r="O45" t="n">
        <v>0</v>
      </c>
      <c r="P45" t="n">
        <v>0.2</v>
      </c>
      <c r="Q45" t="n">
        <v>0</v>
      </c>
      <c r="R45" t="n">
        <v>14.99</v>
      </c>
      <c r="S45" t="n">
        <v>0</v>
      </c>
      <c r="T45" t="n">
        <v>1</v>
      </c>
      <c r="U45" t="n">
        <v>0</v>
      </c>
    </row>
    <row r="46" ht="15.75" customHeight="1" s="61">
      <c r="A46" t="inlineStr">
        <is>
          <t>B09TYG72KJ</t>
        </is>
      </c>
      <c r="B46" t="inlineStr">
        <is>
          <t>B09TYBSS2H</t>
        </is>
      </c>
      <c r="C46" t="inlineStr">
        <is>
          <t>F&amp;X Hülle für Samsung Galaxy A53 - Leopard Muster Leopardenmuster mit Kameraschutz Schutzhülle Damen - rutschfest Handyhülle</t>
        </is>
      </c>
      <c r="D46" t="n">
        <v>10</v>
      </c>
      <c r="E46" s="72" t="n">
        <v>0</v>
      </c>
      <c r="F46" t="n">
        <v>0.0025</v>
      </c>
      <c r="G46" s="72" t="inlineStr">
        <is>
          <t>0.00%</t>
        </is>
      </c>
      <c r="H46" s="23" t="n">
        <v>13</v>
      </c>
      <c r="I46" t="n">
        <v>0</v>
      </c>
      <c r="J46" t="n">
        <v>0.0025</v>
      </c>
      <c r="K46" s="72" t="inlineStr">
        <is>
          <t>0.00%</t>
        </is>
      </c>
      <c r="L46" s="72" t="n">
        <v>1</v>
      </c>
      <c r="M46" s="138" t="inlineStr">
        <is>
          <t>0.00%</t>
        </is>
      </c>
      <c r="N46" s="138" t="n">
        <v>1</v>
      </c>
      <c r="O46" t="n">
        <v>0</v>
      </c>
      <c r="P46" t="n">
        <v>0.1</v>
      </c>
      <c r="Q46" t="n">
        <v>0</v>
      </c>
      <c r="R46" t="n">
        <v>14.99</v>
      </c>
      <c r="S46" t="n">
        <v>0</v>
      </c>
      <c r="T46" t="n">
        <v>1</v>
      </c>
      <c r="U46" t="n">
        <v>0</v>
      </c>
    </row>
    <row r="47" ht="15.75" customHeight="1" s="61">
      <c r="A47" t="inlineStr">
        <is>
          <t>B09WM2YXBC</t>
        </is>
      </c>
      <c r="B47" t="inlineStr">
        <is>
          <t>B09WM3PXMF</t>
        </is>
      </c>
      <c r="C47" t="inlineStr">
        <is>
          <t>F&amp;X Hülle für Xiaomi Redmi Note 11 / Redmi Note 11S - Zebramuster Zebra Muster mit Kameraschutz Schutzhülle Damen - rutschfest Handyhülle</t>
        </is>
      </c>
      <c r="D47" t="n">
        <v>4</v>
      </c>
      <c r="E47" s="72" t="n">
        <v>0</v>
      </c>
      <c r="F47" t="n">
        <v>0.001</v>
      </c>
      <c r="G47" s="72" t="inlineStr">
        <is>
          <t>0.00%</t>
        </is>
      </c>
      <c r="H47" s="23" t="n">
        <v>7</v>
      </c>
      <c r="I47" t="n">
        <v>0</v>
      </c>
      <c r="J47" t="n">
        <v>0.0013</v>
      </c>
      <c r="K47" s="72" t="inlineStr">
        <is>
          <t>0.00%</t>
        </is>
      </c>
      <c r="L47" s="72" t="n">
        <v>1</v>
      </c>
      <c r="M47" s="138" t="inlineStr">
        <is>
          <t>0.00%</t>
        </is>
      </c>
      <c r="N47" s="138" t="n">
        <v>1</v>
      </c>
      <c r="O47" t="n">
        <v>0</v>
      </c>
      <c r="P47" t="n">
        <v>0.25</v>
      </c>
      <c r="Q47" t="n">
        <v>0</v>
      </c>
      <c r="R47" t="n">
        <v>14.99</v>
      </c>
      <c r="S47" t="n">
        <v>0</v>
      </c>
      <c r="T47" t="n">
        <v>1</v>
      </c>
      <c r="U47" t="n">
        <v>0</v>
      </c>
    </row>
    <row r="48" ht="15.75" customHeight="1" s="61">
      <c r="A48" t="inlineStr">
        <is>
          <t>B07TMRXHHC</t>
        </is>
      </c>
      <c r="B48" t="inlineStr">
        <is>
          <t>B07TK4G5GP</t>
        </is>
      </c>
      <c r="C48" t="inlineStr">
        <is>
          <t>F&amp;X Hülle Für Huawei P30 Hülle - Rosa Fashion - Handyhülle</t>
        </is>
      </c>
      <c r="D48" t="n">
        <v>13</v>
      </c>
      <c r="E48" s="72" t="n">
        <v>0</v>
      </c>
      <c r="F48" t="n">
        <v>0.0033</v>
      </c>
      <c r="G48" s="72" t="inlineStr">
        <is>
          <t>0.00%</t>
        </is>
      </c>
      <c r="H48" s="23" t="n">
        <v>23</v>
      </c>
      <c r="I48" t="n">
        <v>0</v>
      </c>
      <c r="J48" t="n">
        <v>0.0044</v>
      </c>
      <c r="K48" s="72" t="inlineStr">
        <is>
          <t>0.00%</t>
        </is>
      </c>
      <c r="L48" s="72" t="n">
        <v>0.913</v>
      </c>
      <c r="M48" s="138" t="inlineStr">
        <is>
          <t>0.00%</t>
        </is>
      </c>
      <c r="N48" s="13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</row>
    <row r="49" ht="15.75" customHeight="1" s="61">
      <c r="A49" t="inlineStr">
        <is>
          <t>B07TW6LW2T</t>
        </is>
      </c>
      <c r="B49" t="inlineStr">
        <is>
          <t>B07TT8DZ6N</t>
        </is>
      </c>
      <c r="C49" t="inlineStr">
        <is>
          <t>F&amp;X Samsung Galaxy A50 Hülle, 360 Grad Schutz - Lippenabdruck Kuss Schwarz</t>
        </is>
      </c>
      <c r="D49" t="n">
        <v>1</v>
      </c>
      <c r="E49" s="72" t="n">
        <v>0</v>
      </c>
      <c r="F49" t="n">
        <v>0.0003</v>
      </c>
      <c r="G49" s="72" t="inlineStr">
        <is>
          <t>0.00%</t>
        </is>
      </c>
      <c r="H49" s="23" t="n">
        <v>1</v>
      </c>
      <c r="I49" t="n">
        <v>0</v>
      </c>
      <c r="J49" t="n">
        <v>0.0002</v>
      </c>
      <c r="K49" s="72" t="inlineStr">
        <is>
          <t>0.00%</t>
        </is>
      </c>
      <c r="L49" s="72" t="n">
        <v>1</v>
      </c>
      <c r="M49" s="138" t="inlineStr">
        <is>
          <t>0.00%</t>
        </is>
      </c>
      <c r="N49" s="138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</row>
    <row r="50" ht="15.75" customHeight="1" s="61">
      <c r="A50" t="inlineStr">
        <is>
          <t>B07TSXT4KH</t>
        </is>
      </c>
      <c r="B50" t="inlineStr">
        <is>
          <t>B086Z4FWF7</t>
        </is>
      </c>
      <c r="C50" t="inlineStr">
        <is>
          <t>F&amp;X Hülle für iPhone 11 - Leopard Leopardenmuster Damen - Handyhülle</t>
        </is>
      </c>
      <c r="D50" t="n">
        <v>5</v>
      </c>
      <c r="E50" s="72" t="n">
        <v>0</v>
      </c>
      <c r="F50" t="n">
        <v>0.0013</v>
      </c>
      <c r="G50" s="72" t="inlineStr">
        <is>
          <t>0.00%</t>
        </is>
      </c>
      <c r="H50" s="23" t="n">
        <v>6</v>
      </c>
      <c r="I50" t="n">
        <v>0</v>
      </c>
      <c r="J50" t="n">
        <v>0.0011</v>
      </c>
      <c r="K50" s="72" t="inlineStr">
        <is>
          <t>0.00%</t>
        </is>
      </c>
      <c r="L50" s="72" t="n">
        <v>1</v>
      </c>
      <c r="M50" s="138" t="inlineStr">
        <is>
          <t>0.00%</t>
        </is>
      </c>
      <c r="N50" s="138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</row>
    <row r="51" ht="15.75" customHeight="1" s="61">
      <c r="A51" t="inlineStr">
        <is>
          <t>B087QS5VSC</t>
        </is>
      </c>
      <c r="B51" t="inlineStr">
        <is>
          <t>B087QS5VSC</t>
        </is>
      </c>
      <c r="C51" t="inlineStr">
        <is>
          <t>F&amp;X Hülle für iPhone 11 Pro - Planet Universum - Handyhülle</t>
        </is>
      </c>
      <c r="D51" t="n">
        <v>1</v>
      </c>
      <c r="E51" s="72" t="n">
        <v>0</v>
      </c>
      <c r="F51" t="n">
        <v>0.0003</v>
      </c>
      <c r="G51" s="72" t="inlineStr">
        <is>
          <t>0.00%</t>
        </is>
      </c>
      <c r="H51" s="23" t="n">
        <v>1</v>
      </c>
      <c r="I51" t="n">
        <v>0</v>
      </c>
      <c r="J51" t="n">
        <v>0.0002</v>
      </c>
      <c r="K51" s="72" t="inlineStr">
        <is>
          <t>0.00%</t>
        </is>
      </c>
      <c r="L51" s="72" t="n">
        <v>1</v>
      </c>
      <c r="M51" s="138" t="inlineStr">
        <is>
          <t>0.00%</t>
        </is>
      </c>
      <c r="N51" s="138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</row>
    <row r="52" ht="15.75" customHeight="1" s="61">
      <c r="A52" t="inlineStr">
        <is>
          <t>B088P6WNB6</t>
        </is>
      </c>
      <c r="B52" t="inlineStr">
        <is>
          <t>B088P6WNB6</t>
        </is>
      </c>
      <c r="C52" t="inlineStr">
        <is>
          <t>F&amp;X Hülle für iPhone 11 -Zebramuster Zebra Muster Damen - Handyhülle</t>
        </is>
      </c>
      <c r="D52" t="n">
        <v>16</v>
      </c>
      <c r="E52" s="72" t="n">
        <v>0</v>
      </c>
      <c r="F52" t="n">
        <v>0.0041</v>
      </c>
      <c r="G52" s="72" t="inlineStr">
        <is>
          <t>0.00%</t>
        </is>
      </c>
      <c r="H52" s="23" t="n">
        <v>17</v>
      </c>
      <c r="I52" t="n">
        <v>0</v>
      </c>
      <c r="J52" t="n">
        <v>0.0032</v>
      </c>
      <c r="K52" s="72" t="inlineStr">
        <is>
          <t>0.00%</t>
        </is>
      </c>
      <c r="L52" s="72" t="n">
        <v>1</v>
      </c>
      <c r="M52" s="138" t="inlineStr">
        <is>
          <t>0.00%</t>
        </is>
      </c>
      <c r="N52" s="138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</row>
    <row r="53" ht="15.75" customHeight="1" s="61">
      <c r="A53" t="inlineStr">
        <is>
          <t>B08K24GMH1</t>
        </is>
      </c>
      <c r="B53" t="inlineStr">
        <is>
          <t>B08K1S6LZ8</t>
        </is>
      </c>
      <c r="C53" t="inlineStr">
        <is>
          <t>F&amp;X Peelinghandschuhe Rau Für Körper, Körperpeeling Peeling für Dusche Sauna &amp; Massage - Chinesische Traditionelle Peelinghandschuhe -Cuozaojin/Cuozao (Gelb)</t>
        </is>
      </c>
      <c r="D53" t="n">
        <v>5</v>
      </c>
      <c r="E53" s="72" t="n">
        <v>0</v>
      </c>
      <c r="F53" t="n">
        <v>0.0013</v>
      </c>
      <c r="G53" s="72" t="inlineStr">
        <is>
          <t>0.00%</t>
        </is>
      </c>
      <c r="H53" s="23" t="n">
        <v>6</v>
      </c>
      <c r="I53" t="n">
        <v>0</v>
      </c>
      <c r="J53" t="n">
        <v>0.0011</v>
      </c>
      <c r="K53" s="72" t="inlineStr">
        <is>
          <t>0.00%</t>
        </is>
      </c>
      <c r="L53" s="72" t="n">
        <v>1</v>
      </c>
      <c r="M53" s="138" t="inlineStr">
        <is>
          <t>0.00%</t>
        </is>
      </c>
      <c r="N53" s="138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</row>
    <row r="54" ht="15.75" customHeight="1" s="61">
      <c r="A54" t="inlineStr">
        <is>
          <t>B08K24GMH1</t>
        </is>
      </c>
      <c r="B54" t="inlineStr">
        <is>
          <t>B08K24PFKB</t>
        </is>
      </c>
      <c r="C54" t="inlineStr">
        <is>
          <t>F&amp;X Peelinghandschuhe Rau Für Körper, Körperpeeling Peeling für Dusche Sauna &amp; Massage - Chinesische Traditionelle Peelinghandschuhe -Cuozaojin/Cuozao (Blau)</t>
        </is>
      </c>
      <c r="D54" t="n">
        <v>0</v>
      </c>
      <c r="E54" s="72" t="n">
        <v>0</v>
      </c>
      <c r="F54" t="n">
        <v>0</v>
      </c>
      <c r="G54" s="72" t="inlineStr">
        <is>
          <t>0.00%</t>
        </is>
      </c>
      <c r="H54" s="23" t="n">
        <v>0</v>
      </c>
      <c r="I54" t="n">
        <v>0</v>
      </c>
      <c r="J54" t="n">
        <v>0</v>
      </c>
      <c r="K54" s="72" t="inlineStr">
        <is>
          <t>0.00%</t>
        </is>
      </c>
      <c r="L54" s="72" t="n">
        <v>0</v>
      </c>
      <c r="M54" s="138" t="inlineStr">
        <is>
          <t>0.00%</t>
        </is>
      </c>
      <c r="N54" s="138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</row>
    <row r="55" ht="15.75" customHeight="1" s="61">
      <c r="A55" t="inlineStr">
        <is>
          <t>B08LBVVX39</t>
        </is>
      </c>
      <c r="B55" t="inlineStr">
        <is>
          <t>B08LBVVX39</t>
        </is>
      </c>
      <c r="C55" t="inlineStr">
        <is>
          <t>F&amp;X Hülle für iPhone 12 Mini - Leopardenmuster Leopard Muster mit Kameraschutz Schutzhülle Damen - rutschfest Handyhülle</t>
        </is>
      </c>
      <c r="D55" t="n">
        <v>4</v>
      </c>
      <c r="E55" s="72" t="n">
        <v>0</v>
      </c>
      <c r="F55" t="n">
        <v>0.001</v>
      </c>
      <c r="G55" s="72" t="inlineStr">
        <is>
          <t>0.00%</t>
        </is>
      </c>
      <c r="H55" s="23" t="n">
        <v>4</v>
      </c>
      <c r="I55" t="n">
        <v>0</v>
      </c>
      <c r="J55" t="n">
        <v>0.0008</v>
      </c>
      <c r="K55" s="72" t="inlineStr">
        <is>
          <t>0.00%</t>
        </is>
      </c>
      <c r="L55" s="72" t="n">
        <v>1</v>
      </c>
      <c r="M55" s="138" t="inlineStr">
        <is>
          <t>0.00%</t>
        </is>
      </c>
      <c r="N55" s="138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</row>
    <row r="56" ht="15.75" customHeight="1" s="61">
      <c r="A56" t="inlineStr">
        <is>
          <t>B08LBWKPK1</t>
        </is>
      </c>
      <c r="B56" t="inlineStr">
        <is>
          <t>B08LBWKPK1</t>
        </is>
      </c>
      <c r="C56" t="inlineStr">
        <is>
          <t>F&amp;X Hülle für iPhone 12 Pro Max - Zebramuster Zebra Muster mit Kameraschutz Schutzhülle Damen - rutschfest Handyhülle</t>
        </is>
      </c>
      <c r="D56" t="n">
        <v>5</v>
      </c>
      <c r="E56" s="72" t="n">
        <v>0</v>
      </c>
      <c r="F56" t="n">
        <v>0.0013</v>
      </c>
      <c r="G56" s="72" t="inlineStr">
        <is>
          <t>0.00%</t>
        </is>
      </c>
      <c r="H56" s="23" t="n">
        <v>6</v>
      </c>
      <c r="I56" t="n">
        <v>0</v>
      </c>
      <c r="J56" t="n">
        <v>0.0011</v>
      </c>
      <c r="K56" s="72" t="inlineStr">
        <is>
          <t>0.00%</t>
        </is>
      </c>
      <c r="L56" s="72" t="n">
        <v>1</v>
      </c>
      <c r="M56" s="138" t="inlineStr">
        <is>
          <t>0.00%</t>
        </is>
      </c>
      <c r="N56" s="138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</row>
    <row r="57" ht="15.75" customHeight="1" s="61">
      <c r="A57" t="inlineStr">
        <is>
          <t>B08LBWRGPB</t>
        </is>
      </c>
      <c r="B57" t="inlineStr">
        <is>
          <t>B08LBWRGPB</t>
        </is>
      </c>
      <c r="C57" t="inlineStr">
        <is>
          <t>F&amp;X Hülle für iPhone 12 Mini - Zebramuster Zebra Muster mit Kameraschutz Schutzhülle Damen - rutschfest Handyhülle</t>
        </is>
      </c>
      <c r="D57" t="n">
        <v>7</v>
      </c>
      <c r="E57" s="72" t="n">
        <v>0</v>
      </c>
      <c r="F57" t="n">
        <v>0.0018</v>
      </c>
      <c r="G57" s="72" t="inlineStr">
        <is>
          <t>0.00%</t>
        </is>
      </c>
      <c r="H57" s="23" t="n">
        <v>10</v>
      </c>
      <c r="I57" t="n">
        <v>0</v>
      </c>
      <c r="J57" t="n">
        <v>0.0019</v>
      </c>
      <c r="K57" s="72" t="inlineStr">
        <is>
          <t>0.00%</t>
        </is>
      </c>
      <c r="L57" s="72" t="n">
        <v>1</v>
      </c>
      <c r="M57" s="138" t="inlineStr">
        <is>
          <t>0.00%</t>
        </is>
      </c>
      <c r="N57" s="138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</row>
    <row r="58" ht="15.75" customHeight="1" s="61">
      <c r="A58" t="inlineStr">
        <is>
          <t>B08LBWZNCG</t>
        </is>
      </c>
      <c r="B58" t="inlineStr">
        <is>
          <t>B08LBWZNCG</t>
        </is>
      </c>
      <c r="C58" t="inlineStr">
        <is>
          <t>F&amp;X Hülle für iPhone 12 Pro Max - Leopardenmuster Leopard Muster mit Kameraschutz Schutzhülle Damen - rutschfest Handyhülle</t>
        </is>
      </c>
      <c r="D58" t="n">
        <v>8</v>
      </c>
      <c r="E58" s="72" t="n">
        <v>0</v>
      </c>
      <c r="F58" t="n">
        <v>0.002</v>
      </c>
      <c r="G58" s="72" t="inlineStr">
        <is>
          <t>0.00%</t>
        </is>
      </c>
      <c r="H58" s="23" t="n">
        <v>10</v>
      </c>
      <c r="I58" t="n">
        <v>0</v>
      </c>
      <c r="J58" t="n">
        <v>0.0019</v>
      </c>
      <c r="K58" s="72" t="inlineStr">
        <is>
          <t>0.00%</t>
        </is>
      </c>
      <c r="L58" s="72" t="n">
        <v>1</v>
      </c>
      <c r="M58" s="138" t="inlineStr">
        <is>
          <t>0.00%</t>
        </is>
      </c>
      <c r="N58" s="13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</row>
    <row r="59" ht="15.75" customHeight="1" s="61">
      <c r="A59" t="inlineStr">
        <is>
          <t>B08LBHHVDF</t>
        </is>
      </c>
      <c r="B59" t="inlineStr">
        <is>
          <t>B08LBXJRS1</t>
        </is>
      </c>
      <c r="C59" t="inlineStr">
        <is>
          <t>F&amp;X Hülle für iPhone 12 Mini- Wolf Tier mit Kameraschutz Schutzhülle - rutschfest Handyhülle</t>
        </is>
      </c>
      <c r="D59" t="n">
        <v>3</v>
      </c>
      <c r="E59" s="72" t="n">
        <v>0</v>
      </c>
      <c r="F59" t="n">
        <v>0.0008</v>
      </c>
      <c r="G59" s="72" t="inlineStr">
        <is>
          <t>0.00%</t>
        </is>
      </c>
      <c r="H59" s="23" t="n">
        <v>3</v>
      </c>
      <c r="I59" t="n">
        <v>0</v>
      </c>
      <c r="J59" t="n">
        <v>0.0005999999999999999</v>
      </c>
      <c r="K59" s="72" t="inlineStr">
        <is>
          <t>0.00%</t>
        </is>
      </c>
      <c r="L59" s="72" t="n">
        <v>1</v>
      </c>
      <c r="M59" s="138" t="inlineStr">
        <is>
          <t>0.00%</t>
        </is>
      </c>
      <c r="N59" s="138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</row>
    <row r="60" ht="15.75" customHeight="1" s="61">
      <c r="A60" t="inlineStr">
        <is>
          <t>B08LBXSP79</t>
        </is>
      </c>
      <c r="B60" t="inlineStr">
        <is>
          <t>B08LBXSP79</t>
        </is>
      </c>
      <c r="C60" t="inlineStr">
        <is>
          <t>F&amp;X Hülle für iPhone 12/iPhone 12 Pro - Leopardenmuster Leopard Muster mit Kameraschutz Schutzhülle Damen - rutschfest Handyhülle</t>
        </is>
      </c>
      <c r="D60" t="n">
        <v>2</v>
      </c>
      <c r="E60" s="72" t="n">
        <v>0</v>
      </c>
      <c r="F60" t="n">
        <v>0.0005</v>
      </c>
      <c r="G60" s="72" t="inlineStr">
        <is>
          <t>0.00%</t>
        </is>
      </c>
      <c r="H60" s="23" t="n">
        <v>2</v>
      </c>
      <c r="I60" t="n">
        <v>0</v>
      </c>
      <c r="J60" t="n">
        <v>0.0004</v>
      </c>
      <c r="K60" s="72" t="inlineStr">
        <is>
          <t>0.00%</t>
        </is>
      </c>
      <c r="L60" s="72" t="n">
        <v>1</v>
      </c>
      <c r="M60" s="138" t="inlineStr">
        <is>
          <t>0.00%</t>
        </is>
      </c>
      <c r="N60" s="138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</row>
    <row r="61" ht="15.75" customHeight="1" s="61">
      <c r="A61" t="inlineStr">
        <is>
          <t>B08MWRK5V1</t>
        </is>
      </c>
      <c r="B61" t="inlineStr">
        <is>
          <t>B08MWQJG24</t>
        </is>
      </c>
      <c r="C61" t="inlineStr">
        <is>
          <t>F&amp;X Hülle für iPhone 12 Pro Max-Echte Getrocknete Blumen Silikon Handyhülle Glitzer Mädchen Crystal Klare Transparent Case -Blau</t>
        </is>
      </c>
      <c r="D61" t="n">
        <v>18</v>
      </c>
      <c r="E61" s="72" t="n">
        <v>0</v>
      </c>
      <c r="F61" t="n">
        <v>0.0046</v>
      </c>
      <c r="G61" s="72" t="inlineStr">
        <is>
          <t>0.00%</t>
        </is>
      </c>
      <c r="H61" s="23" t="n">
        <v>20</v>
      </c>
      <c r="I61" t="n">
        <v>0</v>
      </c>
      <c r="J61" t="n">
        <v>0.0038</v>
      </c>
      <c r="K61" s="72" t="inlineStr">
        <is>
          <t>0.00%</t>
        </is>
      </c>
      <c r="L61" s="72" t="n">
        <v>1</v>
      </c>
      <c r="M61" s="138" t="inlineStr">
        <is>
          <t>0.00%</t>
        </is>
      </c>
      <c r="N61" s="138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</row>
    <row r="62" ht="15.75" customHeight="1" s="61">
      <c r="A62" t="inlineStr">
        <is>
          <t>B08MWRK5V1</t>
        </is>
      </c>
      <c r="B62" t="inlineStr">
        <is>
          <t>B08MWQN49G</t>
        </is>
      </c>
      <c r="C62" t="inlineStr">
        <is>
          <t>F&amp;X Hülle für iPhone 12/12 Pro-Echte Getrocknete Blumen Silikon Handyhülle Glitzer Mädchen Crystal Klare Transparent Case -Gelb</t>
        </is>
      </c>
      <c r="D62" t="n">
        <v>14</v>
      </c>
      <c r="E62" s="72" t="n">
        <v>0</v>
      </c>
      <c r="F62" t="n">
        <v>0.0036</v>
      </c>
      <c r="G62" s="72" t="inlineStr">
        <is>
          <t>0.00%</t>
        </is>
      </c>
      <c r="H62" s="23" t="n">
        <v>16</v>
      </c>
      <c r="I62" t="n">
        <v>0</v>
      </c>
      <c r="J62" t="n">
        <v>0.003</v>
      </c>
      <c r="K62" s="72" t="inlineStr">
        <is>
          <t>0.00%</t>
        </is>
      </c>
      <c r="L62" s="72" t="n">
        <v>1</v>
      </c>
      <c r="M62" s="138" t="inlineStr">
        <is>
          <t>0.00%</t>
        </is>
      </c>
      <c r="N62" s="138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</row>
    <row r="63" ht="15.75" customHeight="1" s="61">
      <c r="A63" t="inlineStr">
        <is>
          <t>B08MWRK5V1</t>
        </is>
      </c>
      <c r="B63" t="inlineStr">
        <is>
          <t>B08MWQQXHL</t>
        </is>
      </c>
      <c r="C63" t="inlineStr">
        <is>
          <t>F&amp;X Hülle für iPhone 12/12 Pro-Echte Getrocknete Blumen Silikon Handyhülle Glitzer Mädchen Crystal Klare Transparente Case -Rosa</t>
        </is>
      </c>
      <c r="D63" t="n">
        <v>19</v>
      </c>
      <c r="E63" s="72" t="n">
        <v>0</v>
      </c>
      <c r="F63" t="n">
        <v>0.0048</v>
      </c>
      <c r="G63" s="72" t="inlineStr">
        <is>
          <t>0.00%</t>
        </is>
      </c>
      <c r="H63" s="23" t="n">
        <v>27</v>
      </c>
      <c r="I63" t="n">
        <v>0</v>
      </c>
      <c r="J63" t="n">
        <v>0.0051</v>
      </c>
      <c r="K63" s="72" t="inlineStr">
        <is>
          <t>0.00%</t>
        </is>
      </c>
      <c r="L63" s="72" t="n">
        <v>0.963</v>
      </c>
      <c r="M63" s="138" t="inlineStr">
        <is>
          <t>0.00%</t>
        </is>
      </c>
      <c r="N63" s="138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</row>
    <row r="64" ht="15.75" customHeight="1" s="61">
      <c r="A64" t="inlineStr">
        <is>
          <t>B08MWRK5V1</t>
        </is>
      </c>
      <c r="B64" t="inlineStr">
        <is>
          <t>B08MWS12JK</t>
        </is>
      </c>
      <c r="C64" t="inlineStr">
        <is>
          <t>F&amp;X Hülle für iPhone 12 Pro Max-Echte Getrocknete Blumen Silikon Handyhülle Glitzer Mädchen Crystal Klare Transparent Case -Gelb</t>
        </is>
      </c>
      <c r="D64" t="n">
        <v>9</v>
      </c>
      <c r="E64" s="72" t="n">
        <v>0</v>
      </c>
      <c r="F64" t="n">
        <v>0.0023</v>
      </c>
      <c r="G64" s="72" t="inlineStr">
        <is>
          <t>0.00%</t>
        </is>
      </c>
      <c r="H64" s="23" t="n">
        <v>12</v>
      </c>
      <c r="I64" t="n">
        <v>0</v>
      </c>
      <c r="J64" t="n">
        <v>0.0023</v>
      </c>
      <c r="K64" s="72" t="inlineStr">
        <is>
          <t>0.00%</t>
        </is>
      </c>
      <c r="L64" s="72" t="n">
        <v>1</v>
      </c>
      <c r="M64" s="138" t="inlineStr">
        <is>
          <t>0.00%</t>
        </is>
      </c>
      <c r="N64" s="138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</row>
    <row r="65" ht="15.75" customHeight="1" s="61">
      <c r="A65" t="inlineStr">
        <is>
          <t>B08MWRK5V1</t>
        </is>
      </c>
      <c r="B65" t="inlineStr">
        <is>
          <t>B08MWTGHKR</t>
        </is>
      </c>
      <c r="C65" t="inlineStr">
        <is>
          <t>F&amp;X Hülle für iPhone 12 Mini-Echte Getrocknete Blumen Silikon Handyhülle Glitzer Mädchen Crystal Klare Transparent Case -Gelb</t>
        </is>
      </c>
      <c r="D65" t="n">
        <v>13</v>
      </c>
      <c r="E65" s="72" t="n">
        <v>0</v>
      </c>
      <c r="F65" t="n">
        <v>0.0033</v>
      </c>
      <c r="G65" s="72" t="inlineStr">
        <is>
          <t>0.00%</t>
        </is>
      </c>
      <c r="H65" s="23" t="n">
        <v>17</v>
      </c>
      <c r="I65" t="n">
        <v>0</v>
      </c>
      <c r="J65" t="n">
        <v>0.0032</v>
      </c>
      <c r="K65" s="72" t="inlineStr">
        <is>
          <t>0.00%</t>
        </is>
      </c>
      <c r="L65" s="72" t="n">
        <v>1</v>
      </c>
      <c r="M65" s="138" t="inlineStr">
        <is>
          <t>0.00%</t>
        </is>
      </c>
      <c r="N65" s="138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</row>
    <row r="66" ht="15.75" customHeight="1" s="61">
      <c r="A66" t="inlineStr">
        <is>
          <t>B08MWRK5V1</t>
        </is>
      </c>
      <c r="B66" t="inlineStr">
        <is>
          <t>B08MWTJYYW</t>
        </is>
      </c>
      <c r="C66" t="inlineStr">
        <is>
          <t>F&amp;X Hülle für iPhone 12 Pro Max-Echte Getrocknete Blumen Silikon Handyhülle Glitzer Mädchen Crystal Klare Transparente Case -Rosa</t>
        </is>
      </c>
      <c r="D66" t="n">
        <v>15</v>
      </c>
      <c r="E66" s="72" t="n">
        <v>0</v>
      </c>
      <c r="F66" t="n">
        <v>0.0038</v>
      </c>
      <c r="G66" s="72" t="inlineStr">
        <is>
          <t>0.00%</t>
        </is>
      </c>
      <c r="H66" s="23" t="n">
        <v>18</v>
      </c>
      <c r="I66" t="n">
        <v>0</v>
      </c>
      <c r="J66" t="n">
        <v>0.0034</v>
      </c>
      <c r="K66" s="72" t="inlineStr">
        <is>
          <t>0.00%</t>
        </is>
      </c>
      <c r="L66" s="72" t="n">
        <v>1</v>
      </c>
      <c r="M66" s="138" t="inlineStr">
        <is>
          <t>0.00%</t>
        </is>
      </c>
      <c r="N66" s="138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</row>
    <row r="67" ht="15.75" customHeight="1" s="61">
      <c r="A67" t="inlineStr">
        <is>
          <t>B08PCCWYVN</t>
        </is>
      </c>
      <c r="B67" t="inlineStr">
        <is>
          <t>B08PCD3DR7</t>
        </is>
      </c>
      <c r="C67" t="inlineStr">
        <is>
          <t>F&amp;X Hülle für Samsung Galaxy A71 - Leopardenmuster Leopard Muster mit Kameraschutz Schutzhülle Damen - Handyhülle</t>
        </is>
      </c>
      <c r="D67" t="n">
        <v>17</v>
      </c>
      <c r="E67" s="72" t="n">
        <v>0</v>
      </c>
      <c r="F67" t="n">
        <v>0.0043</v>
      </c>
      <c r="G67" s="72" t="inlineStr">
        <is>
          <t>0.00%</t>
        </is>
      </c>
      <c r="H67" s="23" t="n">
        <v>22</v>
      </c>
      <c r="I67" t="n">
        <v>0</v>
      </c>
      <c r="J67" t="n">
        <v>0.0042</v>
      </c>
      <c r="K67" s="72" t="inlineStr">
        <is>
          <t>0.00%</t>
        </is>
      </c>
      <c r="L67" s="72" t="n">
        <v>1</v>
      </c>
      <c r="M67" s="138" t="inlineStr">
        <is>
          <t>0.00%</t>
        </is>
      </c>
      <c r="N67" s="138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</row>
    <row r="68" ht="15.75" customHeight="1" s="61">
      <c r="A68" t="inlineStr">
        <is>
          <t>B08PH91L4F</t>
        </is>
      </c>
      <c r="B68" t="inlineStr">
        <is>
          <t>B08PH91L4F</t>
        </is>
      </c>
      <c r="C68" t="inlineStr">
        <is>
          <t>F&amp;X Hülle für iPhone 12 Pro Max - Leopardenmuster Leopard Muster mit Kameraschutz Schutzhülle Damen - rutschfest Handyhülle</t>
        </is>
      </c>
      <c r="D68" t="n">
        <v>4</v>
      </c>
      <c r="E68" s="72" t="n">
        <v>0</v>
      </c>
      <c r="F68" t="n">
        <v>0.001</v>
      </c>
      <c r="G68" s="72" t="inlineStr">
        <is>
          <t>0.00%</t>
        </is>
      </c>
      <c r="H68" s="23" t="n">
        <v>5</v>
      </c>
      <c r="I68" t="n">
        <v>0</v>
      </c>
      <c r="J68" t="n">
        <v>0.0009</v>
      </c>
      <c r="K68" s="72" t="inlineStr">
        <is>
          <t>0.00%</t>
        </is>
      </c>
      <c r="L68" s="72" t="n">
        <v>1</v>
      </c>
      <c r="M68" s="138" t="inlineStr">
        <is>
          <t>0.00%</t>
        </is>
      </c>
      <c r="N68" s="13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</row>
    <row r="69" ht="15.75" customHeight="1" s="61">
      <c r="A69" t="inlineStr">
        <is>
          <t>B08PHD1F3F</t>
        </is>
      </c>
      <c r="B69" t="inlineStr">
        <is>
          <t>B08PHD1F3F</t>
        </is>
      </c>
      <c r="C69" t="inlineStr">
        <is>
          <t>F&amp;X Hülle für iPhone 12 Mini- Leopardenmuster Leopard Muster mit Kameraschutz Schutzhülle Damen - rutschfest Handyhülle</t>
        </is>
      </c>
      <c r="D69" t="n">
        <v>6</v>
      </c>
      <c r="E69" s="72" t="n">
        <v>0</v>
      </c>
      <c r="F69" t="n">
        <v>0.0015</v>
      </c>
      <c r="G69" s="72" t="inlineStr">
        <is>
          <t>0.00%</t>
        </is>
      </c>
      <c r="H69" s="23" t="n">
        <v>10</v>
      </c>
      <c r="I69" t="n">
        <v>0</v>
      </c>
      <c r="J69" t="n">
        <v>0.0019</v>
      </c>
      <c r="K69" s="72" t="inlineStr">
        <is>
          <t>0.00%</t>
        </is>
      </c>
      <c r="L69" s="72" t="n">
        <v>1</v>
      </c>
      <c r="M69" s="138" t="inlineStr">
        <is>
          <t>0.00%</t>
        </is>
      </c>
      <c r="N69" s="138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</row>
    <row r="70" ht="15.75" customHeight="1" s="61">
      <c r="A70" t="inlineStr">
        <is>
          <t>B08PT6GDYW</t>
        </is>
      </c>
      <c r="B70" t="inlineStr">
        <is>
          <t>B08PT8YW8F</t>
        </is>
      </c>
      <c r="C70" t="inlineStr">
        <is>
          <t>F&amp;X Hülle für iPhone 12 Mini - Transparent Silikon Schutzhülle Stoßfest Dünn mit Kameraschutz - Handyhülle Klar</t>
        </is>
      </c>
      <c r="D70" t="n">
        <v>1</v>
      </c>
      <c r="E70" s="72" t="n">
        <v>0</v>
      </c>
      <c r="F70" t="n">
        <v>0.0003</v>
      </c>
      <c r="G70" s="72" t="inlineStr">
        <is>
          <t>0.00%</t>
        </is>
      </c>
      <c r="H70" s="23" t="n">
        <v>1</v>
      </c>
      <c r="I70" t="n">
        <v>0</v>
      </c>
      <c r="J70" t="n">
        <v>0.0002</v>
      </c>
      <c r="K70" s="72" t="inlineStr">
        <is>
          <t>0.00%</t>
        </is>
      </c>
      <c r="L70" s="72" t="n">
        <v>1</v>
      </c>
      <c r="M70" s="138" t="inlineStr">
        <is>
          <t>0.00%</t>
        </is>
      </c>
      <c r="N70" s="138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</row>
    <row r="71" ht="15.75" customHeight="1" s="61">
      <c r="A71" t="inlineStr">
        <is>
          <t>B08ZK1K2SS</t>
        </is>
      </c>
      <c r="B71" t="inlineStr">
        <is>
          <t>B08ZK1K2SS</t>
        </is>
      </c>
      <c r="C71" t="inlineStr">
        <is>
          <t>F&amp;X Hülle für Samsung Galaxy A72 - Leopard Muster Leopardenmuster mit Kameraschutz Schutzhülle Damen - rutschfest Handyhülle</t>
        </is>
      </c>
      <c r="D71" t="n">
        <v>2</v>
      </c>
      <c r="E71" s="72" t="n">
        <v>1</v>
      </c>
      <c r="F71" t="n">
        <v>0.0005</v>
      </c>
      <c r="G71" s="72" t="inlineStr">
        <is>
          <t>5.88%</t>
        </is>
      </c>
      <c r="H71" s="23" t="n">
        <v>2</v>
      </c>
      <c r="I71" t="n">
        <v>1</v>
      </c>
      <c r="J71" t="n">
        <v>0.0004</v>
      </c>
      <c r="K71" s="72" t="inlineStr">
        <is>
          <t>4.17%</t>
        </is>
      </c>
      <c r="L71" s="72" t="n">
        <v>1</v>
      </c>
      <c r="M71" s="138" t="inlineStr">
        <is>
          <t>100.00%</t>
        </is>
      </c>
      <c r="N71" s="138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</row>
    <row r="72" ht="15.75" customHeight="1" s="61">
      <c r="A72" t="inlineStr">
        <is>
          <t>B08ZK1MWH2</t>
        </is>
      </c>
      <c r="B72" t="inlineStr">
        <is>
          <t>B08ZK1MWH2</t>
        </is>
      </c>
      <c r="C72" t="inlineStr">
        <is>
          <t>F&amp;X Hülle für Samsung Galaxy A52 5G/4G -Leopardenmuster Leopard Muster mit Kameraschutz Schutzhülle Damen - rutschfest Handyhülle</t>
        </is>
      </c>
      <c r="D72" t="n">
        <v>9</v>
      </c>
      <c r="E72" s="72" t="n">
        <v>0</v>
      </c>
      <c r="F72" t="n">
        <v>0.0023</v>
      </c>
      <c r="G72" s="72" t="inlineStr">
        <is>
          <t>0.00%</t>
        </is>
      </c>
      <c r="H72" s="23" t="n">
        <v>12</v>
      </c>
      <c r="I72" t="n">
        <v>0</v>
      </c>
      <c r="J72" t="n">
        <v>0.0023</v>
      </c>
      <c r="K72" s="72" t="inlineStr">
        <is>
          <t>0.00%</t>
        </is>
      </c>
      <c r="L72" s="72" t="n">
        <v>0.9167</v>
      </c>
      <c r="M72" s="138" t="inlineStr">
        <is>
          <t>0.00%</t>
        </is>
      </c>
      <c r="N72" s="138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</row>
    <row r="73" ht="15.75" customHeight="1" s="61">
      <c r="A73" t="inlineStr">
        <is>
          <t>B08ZK33YGM</t>
        </is>
      </c>
      <c r="B73" t="inlineStr">
        <is>
          <t>B08ZK38KJ8</t>
        </is>
      </c>
      <c r="C73" t="inlineStr">
        <is>
          <t>F&amp;X Hülle für Samsung Galaxy A52 5G/4G - Rosa Fashion mit Kameraschutz Schutzhülle Mädchen Damen - rutschfest Handyhülle</t>
        </is>
      </c>
      <c r="D73" t="n">
        <v>9</v>
      </c>
      <c r="E73" s="72" t="n">
        <v>0</v>
      </c>
      <c r="F73" t="n">
        <v>0.0023</v>
      </c>
      <c r="G73" s="72" t="inlineStr">
        <is>
          <t>0.00%</t>
        </is>
      </c>
      <c r="H73" s="23" t="n">
        <v>10</v>
      </c>
      <c r="I73" t="n">
        <v>0</v>
      </c>
      <c r="J73" t="n">
        <v>0.0019</v>
      </c>
      <c r="K73" s="72" t="inlineStr">
        <is>
          <t>0.00%</t>
        </is>
      </c>
      <c r="L73" s="72" t="n">
        <v>1</v>
      </c>
      <c r="M73" s="138" t="inlineStr">
        <is>
          <t>0.00%</t>
        </is>
      </c>
      <c r="N73" s="138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</row>
    <row r="74" ht="15.75" customHeight="1" s="61">
      <c r="A74" t="inlineStr">
        <is>
          <t>B093G1CGJ6</t>
        </is>
      </c>
      <c r="B74" t="inlineStr">
        <is>
          <t>B093FZ4W7T</t>
        </is>
      </c>
      <c r="C74" t="inlineStr">
        <is>
          <t>F&amp;X Hülle für Xiaomi Redmi Note 10/Note 10S- Herzchen Liebe Schwarz Mädchen- Handyhülle Phone Case Love</t>
        </is>
      </c>
      <c r="D74" t="n">
        <v>17</v>
      </c>
      <c r="E74" s="72" t="n">
        <v>0</v>
      </c>
      <c r="F74" t="n">
        <v>0.0043</v>
      </c>
      <c r="G74" s="72" t="inlineStr">
        <is>
          <t>0.00%</t>
        </is>
      </c>
      <c r="H74" s="23" t="n">
        <v>30</v>
      </c>
      <c r="I74" t="n">
        <v>0</v>
      </c>
      <c r="J74" t="n">
        <v>0.0057</v>
      </c>
      <c r="K74" s="72" t="inlineStr">
        <is>
          <t>0.00%</t>
        </is>
      </c>
      <c r="L74" s="72" t="n">
        <v>1</v>
      </c>
      <c r="M74" s="138" t="inlineStr">
        <is>
          <t>0.00%</t>
        </is>
      </c>
      <c r="N74" s="138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</row>
    <row r="75" ht="15.75" customHeight="1" s="61">
      <c r="A75" t="inlineStr">
        <is>
          <t>B093G15YN8</t>
        </is>
      </c>
      <c r="B75" t="inlineStr">
        <is>
          <t>B093FZ75XB</t>
        </is>
      </c>
      <c r="C75" t="inlineStr">
        <is>
          <t>F&amp;X Hülle für Xiaomi Redmi Note 10/Note 10S- Leopard Muster Leopardenmuster mit Kameraschutz Schutzhülle Damen - rutschfest Handyhülle</t>
        </is>
      </c>
      <c r="D75" t="n">
        <v>4</v>
      </c>
      <c r="E75" s="72" t="n">
        <v>0</v>
      </c>
      <c r="F75" t="n">
        <v>0.001</v>
      </c>
      <c r="G75" s="72" t="inlineStr">
        <is>
          <t>0.00%</t>
        </is>
      </c>
      <c r="H75" s="23" t="n">
        <v>8</v>
      </c>
      <c r="I75" t="n">
        <v>0</v>
      </c>
      <c r="J75" t="n">
        <v>0.0015</v>
      </c>
      <c r="K75" s="72" t="inlineStr">
        <is>
          <t>0.00%</t>
        </is>
      </c>
      <c r="L75" s="72" t="n">
        <v>1</v>
      </c>
      <c r="M75" s="138" t="inlineStr">
        <is>
          <t>0.00%</t>
        </is>
      </c>
      <c r="N75" s="138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</row>
    <row r="76" ht="15.75" customHeight="1" s="61">
      <c r="A76" t="inlineStr">
        <is>
          <t>B093G19FXY</t>
        </is>
      </c>
      <c r="B76" t="inlineStr">
        <is>
          <t>B093FZNLKR</t>
        </is>
      </c>
      <c r="C76" t="inlineStr">
        <is>
          <t>F&amp;X Hülle für Samsung Galaxy A72- Herzchen Liebe Schwarz Mädchen- Handyhülle Phone Case Love</t>
        </is>
      </c>
      <c r="D76" t="n">
        <v>21</v>
      </c>
      <c r="E76" s="72" t="n">
        <v>0</v>
      </c>
      <c r="F76" t="n">
        <v>0.0053</v>
      </c>
      <c r="G76" s="72" t="inlineStr">
        <is>
          <t>0.00%</t>
        </is>
      </c>
      <c r="H76" s="23" t="n">
        <v>44</v>
      </c>
      <c r="I76" t="n">
        <v>0</v>
      </c>
      <c r="J76" t="n">
        <v>0.0083</v>
      </c>
      <c r="K76" s="72" t="inlineStr">
        <is>
          <t>0.00%</t>
        </is>
      </c>
      <c r="L76" s="72" t="n">
        <v>1</v>
      </c>
      <c r="M76" s="138" t="inlineStr">
        <is>
          <t>0.00%</t>
        </is>
      </c>
      <c r="N76" s="138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</row>
    <row r="77" ht="15.75" customHeight="1" s="61">
      <c r="A77" t="inlineStr">
        <is>
          <t>B093G15YN8</t>
        </is>
      </c>
      <c r="B77" t="inlineStr">
        <is>
          <t>B093FZY4XG</t>
        </is>
      </c>
      <c r="C77" t="inlineStr">
        <is>
          <t>F&amp;X Hülle für Xiaomi Redmi Note 10 Pro Max- Leopardenmuster Leopard Muster mit Kameraschutz Schutzhülle Damen - rutschfest Handyhülle</t>
        </is>
      </c>
      <c r="D77" t="n">
        <v>13</v>
      </c>
      <c r="E77" s="72" t="n">
        <v>1</v>
      </c>
      <c r="F77" t="n">
        <v>0.0033</v>
      </c>
      <c r="G77" s="72" t="inlineStr">
        <is>
          <t>5.88%</t>
        </is>
      </c>
      <c r="H77" s="23" t="n">
        <v>15</v>
      </c>
      <c r="I77" t="n">
        <v>1</v>
      </c>
      <c r="J77" t="n">
        <v>0.0028</v>
      </c>
      <c r="K77" s="72" t="inlineStr">
        <is>
          <t>4.17%</t>
        </is>
      </c>
      <c r="L77" s="72" t="n">
        <v>1</v>
      </c>
      <c r="M77" s="138" t="inlineStr">
        <is>
          <t>100.00%</t>
        </is>
      </c>
      <c r="N77" s="138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</row>
    <row r="78" ht="15.75" customHeight="1" s="61">
      <c r="A78" t="inlineStr">
        <is>
          <t>B093G15YN8</t>
        </is>
      </c>
      <c r="B78" t="inlineStr">
        <is>
          <t>B093G14M9L</t>
        </is>
      </c>
      <c r="C78" t="inlineStr">
        <is>
          <t>F&amp;X Hülle für Xiaomi Redmi Note 10 Pro Max- Leopard Muster Leopardenmuster mit Kameraschutz Schutzhülle Damen - rutschfest Handyhülle</t>
        </is>
      </c>
      <c r="D78" t="n">
        <v>7</v>
      </c>
      <c r="E78" s="72" t="n">
        <v>1</v>
      </c>
      <c r="F78" t="n">
        <v>0.0018</v>
      </c>
      <c r="G78" s="72" t="inlineStr">
        <is>
          <t>5.88%</t>
        </is>
      </c>
      <c r="H78" s="23" t="n">
        <v>8</v>
      </c>
      <c r="I78" t="n">
        <v>1</v>
      </c>
      <c r="J78" t="n">
        <v>0.0015</v>
      </c>
      <c r="K78" s="72" t="inlineStr">
        <is>
          <t>4.17%</t>
        </is>
      </c>
      <c r="L78" s="72" t="n">
        <v>1</v>
      </c>
      <c r="M78" s="138" t="inlineStr">
        <is>
          <t>100.00%</t>
        </is>
      </c>
      <c r="N78" s="13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</row>
    <row r="79" ht="15.75" customHeight="1" s="61">
      <c r="A79" t="inlineStr">
        <is>
          <t>B093G1ZJNG</t>
        </is>
      </c>
      <c r="B79" t="inlineStr">
        <is>
          <t>B093G1G89F</t>
        </is>
      </c>
      <c r="C79" t="inlineStr">
        <is>
          <t>F&amp;X Hülle für Xiaomi Redmi Note 10/Note 10S- Echte Getrocknete Blumen Silikon Handyhülle Mädchen Crystal Klare Transparente Case -Gelb</t>
        </is>
      </c>
      <c r="D79" t="n">
        <v>53</v>
      </c>
      <c r="E79" s="72" t="n">
        <v>1</v>
      </c>
      <c r="F79" t="n">
        <v>0.0135</v>
      </c>
      <c r="G79" s="72" t="inlineStr">
        <is>
          <t>5.88%</t>
        </is>
      </c>
      <c r="H79" s="23" t="n">
        <v>61</v>
      </c>
      <c r="I79" t="n">
        <v>1</v>
      </c>
      <c r="J79" t="n">
        <v>0.0116</v>
      </c>
      <c r="K79" s="72" t="inlineStr">
        <is>
          <t>4.17%</t>
        </is>
      </c>
      <c r="L79" s="72" t="n">
        <v>1</v>
      </c>
      <c r="M79" s="138" t="inlineStr">
        <is>
          <t>100.00%</t>
        </is>
      </c>
      <c r="N79" s="138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</row>
    <row r="80" ht="15.75" customHeight="1" s="61">
      <c r="A80" t="inlineStr">
        <is>
          <t>B093G1MFXN</t>
        </is>
      </c>
      <c r="B80" t="inlineStr">
        <is>
          <t>B093G1Z1B7</t>
        </is>
      </c>
      <c r="C80" t="inlineStr">
        <is>
          <t>F&amp;X Hülle für Samsung Galaxy A42- Echte Getrocknete Blumen Silikon Handyhülle Mädchen Crystal Klare Transparente Case -Rosa</t>
        </is>
      </c>
      <c r="D80" t="n">
        <v>2</v>
      </c>
      <c r="E80" s="72" t="n">
        <v>0</v>
      </c>
      <c r="F80" t="n">
        <v>0.0005</v>
      </c>
      <c r="G80" s="72" t="inlineStr">
        <is>
          <t>0.00%</t>
        </is>
      </c>
      <c r="H80" s="23" t="n">
        <v>3</v>
      </c>
      <c r="I80" t="n">
        <v>0</v>
      </c>
      <c r="J80" t="n">
        <v>0.0005999999999999999</v>
      </c>
      <c r="K80" s="72" t="inlineStr">
        <is>
          <t>0.00%</t>
        </is>
      </c>
      <c r="L80" s="72" t="n">
        <v>1</v>
      </c>
      <c r="M80" s="138" t="inlineStr">
        <is>
          <t>0.00%</t>
        </is>
      </c>
      <c r="N80" s="138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</row>
    <row r="81" ht="15.75" customHeight="1" s="61">
      <c r="A81" t="inlineStr">
        <is>
          <t>B093G15YN8</t>
        </is>
      </c>
      <c r="B81" t="inlineStr">
        <is>
          <t>B093G1ZG36</t>
        </is>
      </c>
      <c r="C81" t="inlineStr">
        <is>
          <t>F&amp;X Hülle für Xiaomi Redmi Note 10/Note 10S- Leopardenmuster Leopard Muster mit Kameraschutz Schutzhülle Damen - rutschfest Handyhülle</t>
        </is>
      </c>
      <c r="D81" t="n">
        <v>6</v>
      </c>
      <c r="E81" s="72" t="n">
        <v>0</v>
      </c>
      <c r="F81" t="n">
        <v>0.0015</v>
      </c>
      <c r="G81" s="72" t="inlineStr">
        <is>
          <t>0.00%</t>
        </is>
      </c>
      <c r="H81" s="23" t="n">
        <v>8</v>
      </c>
      <c r="I81" t="n">
        <v>0</v>
      </c>
      <c r="J81" t="n">
        <v>0.0015</v>
      </c>
      <c r="K81" s="72" t="inlineStr">
        <is>
          <t>0.00%</t>
        </is>
      </c>
      <c r="L81" s="72" t="n">
        <v>0.625</v>
      </c>
      <c r="M81" s="138" t="inlineStr">
        <is>
          <t>0.00%</t>
        </is>
      </c>
      <c r="N81" s="138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</row>
    <row r="82" ht="15.75" customHeight="1" s="61">
      <c r="A82" t="inlineStr">
        <is>
          <t>B093G15YN8</t>
        </is>
      </c>
      <c r="B82" t="inlineStr">
        <is>
          <t>B093G22S3J</t>
        </is>
      </c>
      <c r="C82" t="inlineStr">
        <is>
          <t>F&amp;X Hülle für Xiaomi Redmi Note 10/Note 10S- Zebramuster Zebra Muster mit Kameraschutz Schutzhülle Damen - rutschfest Handyhülle</t>
        </is>
      </c>
      <c r="D82" t="n">
        <v>5</v>
      </c>
      <c r="E82" s="72" t="n">
        <v>0</v>
      </c>
      <c r="F82" t="n">
        <v>0.0013</v>
      </c>
      <c r="G82" s="72" t="inlineStr">
        <is>
          <t>0.00%</t>
        </is>
      </c>
      <c r="H82" s="23" t="n">
        <v>6</v>
      </c>
      <c r="I82" t="n">
        <v>0</v>
      </c>
      <c r="J82" t="n">
        <v>0.0011</v>
      </c>
      <c r="K82" s="72" t="inlineStr">
        <is>
          <t>0.00%</t>
        </is>
      </c>
      <c r="L82" s="72" t="n">
        <v>1</v>
      </c>
      <c r="M82" s="138" t="inlineStr">
        <is>
          <t>0.00%</t>
        </is>
      </c>
      <c r="N82" s="138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</row>
    <row r="83" ht="15.75" customHeight="1" s="61">
      <c r="A83" t="inlineStr">
        <is>
          <t>B093FZ9TRF</t>
        </is>
      </c>
      <c r="B83" t="inlineStr">
        <is>
          <t>B093G2DGDF</t>
        </is>
      </c>
      <c r="C83" t="inlineStr">
        <is>
          <t>F&amp;X Hülle für Samsung Galaxy A12- Echte Getrocknete Blumen Silikon Handyhülle Mädchen Crystal Klare Transparente Case -Gelb</t>
        </is>
      </c>
      <c r="D83" t="n">
        <v>13</v>
      </c>
      <c r="E83" s="72" t="n">
        <v>0</v>
      </c>
      <c r="F83" t="n">
        <v>0.0033</v>
      </c>
      <c r="G83" s="72" t="inlineStr">
        <is>
          <t>0.00%</t>
        </is>
      </c>
      <c r="H83" s="23" t="n">
        <v>19</v>
      </c>
      <c r="I83" t="n">
        <v>0</v>
      </c>
      <c r="J83" t="n">
        <v>0.0036</v>
      </c>
      <c r="K83" s="72" t="inlineStr">
        <is>
          <t>0.00%</t>
        </is>
      </c>
      <c r="L83" s="72" t="n">
        <v>0.7895</v>
      </c>
      <c r="M83" s="138" t="inlineStr">
        <is>
          <t>0.00%</t>
        </is>
      </c>
      <c r="N83" s="138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</row>
    <row r="84" ht="15.75" customHeight="1" s="61">
      <c r="A84" t="inlineStr">
        <is>
          <t>B093G15YN8</t>
        </is>
      </c>
      <c r="B84" t="inlineStr">
        <is>
          <t>B093G2QYZ9</t>
        </is>
      </c>
      <c r="C84" t="inlineStr">
        <is>
          <t>F&amp;X Hülle für Xiaomi Redmi Note 10 Pro Max- Zebramuster Zebra Muster mit Kameraschutz Schutzhülle Damen - rutschfest Handyhülle</t>
        </is>
      </c>
      <c r="D84" t="n">
        <v>25</v>
      </c>
      <c r="E84" s="72" t="n">
        <v>1</v>
      </c>
      <c r="F84" t="n">
        <v>0.0064</v>
      </c>
      <c r="G84" s="72" t="inlineStr">
        <is>
          <t>5.88%</t>
        </is>
      </c>
      <c r="H84" s="23" t="n">
        <v>32</v>
      </c>
      <c r="I84" t="n">
        <v>1</v>
      </c>
      <c r="J84" t="n">
        <v>0.0061</v>
      </c>
      <c r="K84" s="72" t="inlineStr">
        <is>
          <t>4.17%</t>
        </is>
      </c>
      <c r="L84" s="72" t="n">
        <v>0.8438</v>
      </c>
      <c r="M84" s="138" t="inlineStr">
        <is>
          <t>100.00%</t>
        </is>
      </c>
      <c r="N84" s="138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</row>
    <row r="85" ht="15.75" customHeight="1" s="61">
      <c r="A85" t="inlineStr">
        <is>
          <t>B093G2LX9G</t>
        </is>
      </c>
      <c r="B85" t="inlineStr">
        <is>
          <t>B093G4117X</t>
        </is>
      </c>
      <c r="C85" t="inlineStr">
        <is>
          <t>F&amp;X Hülle für Samsung Galaxy A32 5G - Echte Getrocknete Blumen Silikon Handyhülle Mädchen Crystal Klare Transparente Case -Gelb</t>
        </is>
      </c>
      <c r="D85" t="n">
        <v>44</v>
      </c>
      <c r="E85" s="72" t="n">
        <v>0</v>
      </c>
      <c r="F85" t="n">
        <v>0.0112</v>
      </c>
      <c r="G85" s="72" t="inlineStr">
        <is>
          <t>0.00%</t>
        </is>
      </c>
      <c r="H85" s="23" t="n">
        <v>59</v>
      </c>
      <c r="I85" t="n">
        <v>0</v>
      </c>
      <c r="J85" t="n">
        <v>0.0112</v>
      </c>
      <c r="K85" s="72" t="inlineStr">
        <is>
          <t>0.00%</t>
        </is>
      </c>
      <c r="L85" s="72" t="n">
        <v>0.9153</v>
      </c>
      <c r="M85" s="138" t="inlineStr">
        <is>
          <t>0.00%</t>
        </is>
      </c>
      <c r="N85" s="138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</row>
    <row r="86" ht="15.75" customHeight="1" s="61">
      <c r="A86" t="inlineStr">
        <is>
          <t>B094XF843W</t>
        </is>
      </c>
      <c r="B86" t="inlineStr">
        <is>
          <t>B094XCKJ5Z</t>
        </is>
      </c>
      <c r="C86" t="inlineStr">
        <is>
          <t>F&amp;X Hülle für Samsung Galaxy A52 5G/4G- Echte Getrocknete Blumen Prinzessin Mädchen Silikon Handyhülle Crystal Klare Transparente Case -Weiß</t>
        </is>
      </c>
      <c r="D86" t="n">
        <v>2</v>
      </c>
      <c r="E86" s="72" t="n">
        <v>0</v>
      </c>
      <c r="F86" t="n">
        <v>0.0005</v>
      </c>
      <c r="G86" s="72" t="inlineStr">
        <is>
          <t>0.00%</t>
        </is>
      </c>
      <c r="H86" s="23" t="n">
        <v>3</v>
      </c>
      <c r="I86" t="n">
        <v>0</v>
      </c>
      <c r="J86" t="n">
        <v>0.0005999999999999999</v>
      </c>
      <c r="K86" s="72" t="inlineStr">
        <is>
          <t>0.00%</t>
        </is>
      </c>
      <c r="L86" s="72" t="n">
        <v>1</v>
      </c>
      <c r="M86" s="138" t="inlineStr">
        <is>
          <t>0.00%</t>
        </is>
      </c>
      <c r="N86" s="138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</row>
    <row r="87" ht="15.75" customHeight="1" s="61">
      <c r="A87" t="inlineStr">
        <is>
          <t>B09D5QFF14</t>
        </is>
      </c>
      <c r="B87" t="inlineStr">
        <is>
          <t>B09D5J8MHJ</t>
        </is>
      </c>
      <c r="C87" t="inlineStr">
        <is>
          <t>F&amp;X Hülle für Xiaomi Poco X3 Pro/Xiaomi Poco X3 NFC- Echte Getrocknete Blumen Silikon Handyhülle Mädchen Crystal Klare Transparente Case -Gelb</t>
        </is>
      </c>
      <c r="D87" t="n">
        <v>37</v>
      </c>
      <c r="E87" s="72" t="n">
        <v>0</v>
      </c>
      <c r="F87" t="n">
        <v>0.0094</v>
      </c>
      <c r="G87" s="72" t="inlineStr">
        <is>
          <t>0.00%</t>
        </is>
      </c>
      <c r="H87" s="23" t="n">
        <v>46</v>
      </c>
      <c r="I87" t="n">
        <v>0</v>
      </c>
      <c r="J87" t="n">
        <v>0.008699999999999999</v>
      </c>
      <c r="K87" s="72" t="inlineStr">
        <is>
          <t>0.00%</t>
        </is>
      </c>
      <c r="L87" s="72" t="n">
        <v>0.8478</v>
      </c>
      <c r="M87" s="138" t="inlineStr">
        <is>
          <t>0.00%</t>
        </is>
      </c>
      <c r="N87" s="138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</row>
    <row r="88" ht="15.75" customHeight="1" s="61">
      <c r="A88" t="inlineStr">
        <is>
          <t>B09KMHNYLL</t>
        </is>
      </c>
      <c r="B88" t="inlineStr">
        <is>
          <t>B09KMD992H</t>
        </is>
      </c>
      <c r="C88" t="inlineStr">
        <is>
          <t>F&amp;X Hülle für iPhone 13 Pro Max- Herzchen Liebe Schwarz Mädchen- Handyhülle Phone Case Love</t>
        </is>
      </c>
      <c r="D88" t="n">
        <v>13</v>
      </c>
      <c r="E88" s="72" t="n">
        <v>0</v>
      </c>
      <c r="F88" t="n">
        <v>0.0033</v>
      </c>
      <c r="G88" s="72" t="inlineStr">
        <is>
          <t>0.00%</t>
        </is>
      </c>
      <c r="H88" s="23" t="n">
        <v>16</v>
      </c>
      <c r="I88" t="n">
        <v>0</v>
      </c>
      <c r="J88" t="n">
        <v>0.003</v>
      </c>
      <c r="K88" s="72" t="inlineStr">
        <is>
          <t>0.00%</t>
        </is>
      </c>
      <c r="L88" s="72" t="n">
        <v>1</v>
      </c>
      <c r="M88" s="138" t="inlineStr">
        <is>
          <t>0.00%</t>
        </is>
      </c>
      <c r="N88" s="13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</row>
    <row r="89" ht="15.75" customHeight="1" s="61">
      <c r="A89" t="inlineStr">
        <is>
          <t>B09KMGLF54</t>
        </is>
      </c>
      <c r="B89" t="inlineStr">
        <is>
          <t>B09KMDWGVS</t>
        </is>
      </c>
      <c r="C89" t="inlineStr">
        <is>
          <t>F&amp;X Hülle für iPhone 13 Pro - Leopard Muster Leopardenmuster mit Kameraschutz Schutzhülle Damen - rutschfest Handyhülle</t>
        </is>
      </c>
      <c r="D89" t="n">
        <v>1</v>
      </c>
      <c r="E89" s="72" t="n">
        <v>0</v>
      </c>
      <c r="F89" t="n">
        <v>0.0003</v>
      </c>
      <c r="G89" s="72" t="inlineStr">
        <is>
          <t>0.00%</t>
        </is>
      </c>
      <c r="H89" s="23" t="n">
        <v>1</v>
      </c>
      <c r="I89" t="n">
        <v>0</v>
      </c>
      <c r="J89" t="n">
        <v>0.0002</v>
      </c>
      <c r="K89" s="72" t="inlineStr">
        <is>
          <t>0.00%</t>
        </is>
      </c>
      <c r="L89" s="72" t="n">
        <v>1</v>
      </c>
      <c r="M89" s="138" t="inlineStr">
        <is>
          <t>0.00%</t>
        </is>
      </c>
      <c r="N89" s="138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</row>
    <row r="90" ht="15.75" customHeight="1" s="61">
      <c r="A90" t="inlineStr">
        <is>
          <t>B09KMGYXK1</t>
        </is>
      </c>
      <c r="B90" t="inlineStr">
        <is>
          <t>B09KMDZKG1</t>
        </is>
      </c>
      <c r="C90" t="inlineStr">
        <is>
          <t>F&amp;X Hülle für iPhone 13 Mini - Zebramuster Zebra Muster mit Kameraschutz Schutzhülle Damen - rutschfest Handyhülle</t>
        </is>
      </c>
      <c r="D90" t="n">
        <v>2</v>
      </c>
      <c r="E90" s="72" t="n">
        <v>0</v>
      </c>
      <c r="F90" t="n">
        <v>0.0005</v>
      </c>
      <c r="G90" s="72" t="inlineStr">
        <is>
          <t>0.00%</t>
        </is>
      </c>
      <c r="H90" s="23" t="n">
        <v>3</v>
      </c>
      <c r="I90" t="n">
        <v>0</v>
      </c>
      <c r="J90" t="n">
        <v>0.0005999999999999999</v>
      </c>
      <c r="K90" s="72" t="inlineStr">
        <is>
          <t>0.00%</t>
        </is>
      </c>
      <c r="L90" s="72" t="n">
        <v>1</v>
      </c>
      <c r="M90" s="138" t="inlineStr">
        <is>
          <t>0.00%</t>
        </is>
      </c>
      <c r="N90" s="138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</row>
    <row r="91" ht="15.75" customHeight="1" s="61">
      <c r="A91" t="inlineStr">
        <is>
          <t>B09KMHYMLY</t>
        </is>
      </c>
      <c r="B91" t="inlineStr">
        <is>
          <t>B09KMFK79G</t>
        </is>
      </c>
      <c r="C91" t="inlineStr">
        <is>
          <t>F&amp;X Hülle für iPhone 13 Pro Max - Leopard Muster Leopardenmuster mit Kameraschutz Schutzhülle Damen - rutschfest Handyhülle</t>
        </is>
      </c>
      <c r="D91" t="n">
        <v>6</v>
      </c>
      <c r="E91" s="72" t="n">
        <v>0</v>
      </c>
      <c r="F91" t="n">
        <v>0.0015</v>
      </c>
      <c r="G91" s="72" t="inlineStr">
        <is>
          <t>0.00%</t>
        </is>
      </c>
      <c r="H91" s="23" t="n">
        <v>7</v>
      </c>
      <c r="I91" t="n">
        <v>0</v>
      </c>
      <c r="J91" t="n">
        <v>0.0013</v>
      </c>
      <c r="K91" s="72" t="inlineStr">
        <is>
          <t>0.00%</t>
        </is>
      </c>
      <c r="L91" s="72" t="n">
        <v>1</v>
      </c>
      <c r="M91" s="138" t="inlineStr">
        <is>
          <t>0.00%</t>
        </is>
      </c>
      <c r="N91" s="138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</row>
    <row r="92" ht="15.75" customHeight="1" s="61">
      <c r="A92" t="inlineStr">
        <is>
          <t>B09KMHNYLL</t>
        </is>
      </c>
      <c r="B92" t="inlineStr">
        <is>
          <t>B09KMFVWDX</t>
        </is>
      </c>
      <c r="C92" t="inlineStr">
        <is>
          <t>F&amp;X Hülle für iPhone 13 Mini - Herzchen Liebe Schwarz Mädchen- Handyhülle Phone Case Love</t>
        </is>
      </c>
      <c r="D92" t="n">
        <v>7</v>
      </c>
      <c r="E92" s="72" t="n">
        <v>0</v>
      </c>
      <c r="F92" t="n">
        <v>0.0018</v>
      </c>
      <c r="G92" s="72" t="inlineStr">
        <is>
          <t>0.00%</t>
        </is>
      </c>
      <c r="H92" s="23" t="n">
        <v>11</v>
      </c>
      <c r="I92" t="n">
        <v>0</v>
      </c>
      <c r="J92" t="n">
        <v>0.0021</v>
      </c>
      <c r="K92" s="72" t="inlineStr">
        <is>
          <t>0.00%</t>
        </is>
      </c>
      <c r="L92" s="72" t="n">
        <v>0.6364</v>
      </c>
      <c r="M92" s="138" t="inlineStr">
        <is>
          <t>0.00%</t>
        </is>
      </c>
      <c r="N92" s="138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</row>
    <row r="93" ht="15.75" customHeight="1" s="61">
      <c r="A93" t="inlineStr">
        <is>
          <t>B09KMHNYLL</t>
        </is>
      </c>
      <c r="B93" t="inlineStr">
        <is>
          <t>B09KMGB233</t>
        </is>
      </c>
      <c r="C93" t="inlineStr">
        <is>
          <t>F&amp;X Hülle für iPhone 13 - Herzchen Liebe Schwarz Mädchen- Handyhülle Phone Case Love</t>
        </is>
      </c>
      <c r="D93" t="n">
        <v>19</v>
      </c>
      <c r="E93" s="72" t="n">
        <v>0</v>
      </c>
      <c r="F93" t="n">
        <v>0.0048</v>
      </c>
      <c r="G93" s="72" t="inlineStr">
        <is>
          <t>0.00%</t>
        </is>
      </c>
      <c r="H93" s="23" t="n">
        <v>23</v>
      </c>
      <c r="I93" t="n">
        <v>0</v>
      </c>
      <c r="J93" t="n">
        <v>0.0044</v>
      </c>
      <c r="K93" s="72" t="inlineStr">
        <is>
          <t>0.00%</t>
        </is>
      </c>
      <c r="L93" s="72" t="n">
        <v>1</v>
      </c>
      <c r="M93" s="138" t="inlineStr">
        <is>
          <t>0.00%</t>
        </is>
      </c>
      <c r="N93" s="138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</row>
    <row r="94" ht="15.75" customHeight="1" s="61">
      <c r="A94" t="inlineStr">
        <is>
          <t>B09KMHJBG6</t>
        </is>
      </c>
      <c r="B94" t="inlineStr">
        <is>
          <t>B09KMGXKBD</t>
        </is>
      </c>
      <c r="C94" t="inlineStr">
        <is>
          <t>F&amp;X Hülle für iPhone 13 - Leopard Muster Leopardenmuster mit Kameraschutz Schutzhülle Damen - rutschfest Handyhülle</t>
        </is>
      </c>
      <c r="D94" t="n">
        <v>7</v>
      </c>
      <c r="E94" s="72" t="n">
        <v>0</v>
      </c>
      <c r="F94" t="n">
        <v>0.0018</v>
      </c>
      <c r="G94" s="72" t="inlineStr">
        <is>
          <t>0.00%</t>
        </is>
      </c>
      <c r="H94" s="23" t="n">
        <v>8</v>
      </c>
      <c r="I94" t="n">
        <v>0</v>
      </c>
      <c r="J94" t="n">
        <v>0.0015</v>
      </c>
      <c r="K94" s="72" t="inlineStr">
        <is>
          <t>0.00%</t>
        </is>
      </c>
      <c r="L94" s="72" t="n">
        <v>1</v>
      </c>
      <c r="M94" s="138" t="inlineStr">
        <is>
          <t>0.00%</t>
        </is>
      </c>
      <c r="N94" s="138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</row>
    <row r="95" ht="15.75" customHeight="1" s="61">
      <c r="A95" t="inlineStr">
        <is>
          <t>B09KMGLF54</t>
        </is>
      </c>
      <c r="B95" t="inlineStr">
        <is>
          <t>B09KMGYD8N</t>
        </is>
      </c>
      <c r="C95" t="inlineStr">
        <is>
          <t>F&amp;X Hülle für iPhone 13 Pro - Leopardenmuster Leopard Muster mit Kameraschutz Schutzhülle Damen - rutschfest Handyhülle</t>
        </is>
      </c>
      <c r="D95" t="n">
        <v>4</v>
      </c>
      <c r="E95" s="72" t="n">
        <v>0</v>
      </c>
      <c r="F95" t="n">
        <v>0.001</v>
      </c>
      <c r="G95" s="72" t="inlineStr">
        <is>
          <t>0.00%</t>
        </is>
      </c>
      <c r="H95" s="23" t="n">
        <v>4</v>
      </c>
      <c r="I95" t="n">
        <v>0</v>
      </c>
      <c r="J95" t="n">
        <v>0.0008</v>
      </c>
      <c r="K95" s="72" t="inlineStr">
        <is>
          <t>0.00%</t>
        </is>
      </c>
      <c r="L95" s="72" t="n">
        <v>1</v>
      </c>
      <c r="M95" s="138" t="inlineStr">
        <is>
          <t>0.00%</t>
        </is>
      </c>
      <c r="N95" s="138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</row>
    <row r="96" ht="15.75" customHeight="1" s="61">
      <c r="A96" t="inlineStr">
        <is>
          <t>B09KMGLF54</t>
        </is>
      </c>
      <c r="B96" t="inlineStr">
        <is>
          <t>B09KMH2N9C</t>
        </is>
      </c>
      <c r="C96" t="inlineStr">
        <is>
          <t>F&amp;X Hülle für iPhone 13 Pro - Zebramuster Zebra Muster mit Kameraschutz Schutzhülle Damen - rutschfest Handyhülle</t>
        </is>
      </c>
      <c r="D96" t="n">
        <v>2</v>
      </c>
      <c r="E96" s="72" t="n">
        <v>0</v>
      </c>
      <c r="F96" t="n">
        <v>0.0005</v>
      </c>
      <c r="G96" s="72" t="inlineStr">
        <is>
          <t>0.00%</t>
        </is>
      </c>
      <c r="H96" s="23" t="n">
        <v>2</v>
      </c>
      <c r="I96" t="n">
        <v>0</v>
      </c>
      <c r="J96" t="n">
        <v>0.0004</v>
      </c>
      <c r="K96" s="72" t="inlineStr">
        <is>
          <t>0.00%</t>
        </is>
      </c>
      <c r="L96" s="72" t="n">
        <v>1</v>
      </c>
      <c r="M96" s="138" t="inlineStr">
        <is>
          <t>0.00%</t>
        </is>
      </c>
      <c r="N96" s="138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</row>
    <row r="97" ht="15.75" customHeight="1" s="61">
      <c r="A97" t="inlineStr">
        <is>
          <t>B09KMHYMLY</t>
        </is>
      </c>
      <c r="B97" t="inlineStr">
        <is>
          <t>B09KMHCR1M</t>
        </is>
      </c>
      <c r="C97" t="inlineStr">
        <is>
          <t>F&amp;X Hülle für iPhone 13 Pro Max - Zebramuster Zebra Muster mit Kameraschutz Schutzhülle Damen - rutschfest Handyhülle</t>
        </is>
      </c>
      <c r="D97" t="n">
        <v>1</v>
      </c>
      <c r="E97" s="72" t="n">
        <v>0</v>
      </c>
      <c r="F97" t="n">
        <v>0.0003</v>
      </c>
      <c r="G97" s="72" t="inlineStr">
        <is>
          <t>0.00%</t>
        </is>
      </c>
      <c r="H97" s="23" t="n">
        <v>1</v>
      </c>
      <c r="I97" t="n">
        <v>0</v>
      </c>
      <c r="J97" t="n">
        <v>0.0002</v>
      </c>
      <c r="K97" s="72" t="inlineStr">
        <is>
          <t>0.00%</t>
        </is>
      </c>
      <c r="L97" s="72" t="n">
        <v>1</v>
      </c>
      <c r="M97" s="138" t="inlineStr">
        <is>
          <t>0.00%</t>
        </is>
      </c>
      <c r="N97" s="138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</row>
    <row r="98" ht="15.75" customHeight="1" s="61">
      <c r="A98" t="inlineStr">
        <is>
          <t>B09KMHNYLL</t>
        </is>
      </c>
      <c r="B98" t="inlineStr">
        <is>
          <t>B09KMHLM34</t>
        </is>
      </c>
      <c r="C98" t="inlineStr">
        <is>
          <t>F&amp;X Hülle für iPhone 13 Pro - Herzchen Liebe Schwarz Mädchen- Handyhülle Phone Case Love</t>
        </is>
      </c>
      <c r="D98" t="n">
        <v>12</v>
      </c>
      <c r="E98" s="72" t="n">
        <v>0</v>
      </c>
      <c r="F98" t="n">
        <v>0.003</v>
      </c>
      <c r="G98" s="72" t="inlineStr">
        <is>
          <t>0.00%</t>
        </is>
      </c>
      <c r="H98" s="23" t="n">
        <v>16</v>
      </c>
      <c r="I98" t="n">
        <v>0</v>
      </c>
      <c r="J98" t="n">
        <v>0.003</v>
      </c>
      <c r="K98" s="72" t="inlineStr">
        <is>
          <t>0.00%</t>
        </is>
      </c>
      <c r="L98" s="72" t="n">
        <v>1</v>
      </c>
      <c r="M98" s="138" t="inlineStr">
        <is>
          <t>0.00%</t>
        </is>
      </c>
      <c r="N98" s="13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</row>
    <row r="99" ht="15.75" customHeight="1" s="61">
      <c r="A99" t="inlineStr">
        <is>
          <t>B09L68N511</t>
        </is>
      </c>
      <c r="B99" t="inlineStr">
        <is>
          <t>B09L67Q2RW</t>
        </is>
      </c>
      <c r="C99" t="inlineStr">
        <is>
          <t>F&amp;X Hülle für iPhone 13 Pro - Echte Getrocknete Blumen Kamille Mädchen Silikon Handyhülle Crystal Klare Transparente Case -Weiß</t>
        </is>
      </c>
      <c r="D99" t="n">
        <v>4</v>
      </c>
      <c r="E99" s="72" t="n">
        <v>0</v>
      </c>
      <c r="F99" t="n">
        <v>0.001</v>
      </c>
      <c r="G99" s="72" t="inlineStr">
        <is>
          <t>0.00%</t>
        </is>
      </c>
      <c r="H99" s="23" t="n">
        <v>4</v>
      </c>
      <c r="I99" t="n">
        <v>0</v>
      </c>
      <c r="J99" t="n">
        <v>0.0008</v>
      </c>
      <c r="K99" s="72" t="inlineStr">
        <is>
          <t>0.00%</t>
        </is>
      </c>
      <c r="L99" s="72" t="n">
        <v>1</v>
      </c>
      <c r="M99" s="138" t="inlineStr">
        <is>
          <t>0.00%</t>
        </is>
      </c>
      <c r="N99" s="138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</row>
    <row r="100" ht="15.75" customHeight="1" s="61">
      <c r="A100" t="inlineStr">
        <is>
          <t>B09L68N511</t>
        </is>
      </c>
      <c r="B100" t="inlineStr">
        <is>
          <t>B09L69H2C3</t>
        </is>
      </c>
      <c r="C100" t="inlineStr">
        <is>
          <t>F&amp;X Hülle für iPhone 13 - Echte Getrocknete Blumen Kamille Mädchen Silikon Handyhülle Crystal Klare Transparente Case -Weiß</t>
        </is>
      </c>
      <c r="D100" t="n">
        <v>13</v>
      </c>
      <c r="E100" s="72" t="n">
        <v>0</v>
      </c>
      <c r="F100" t="n">
        <v>0.0033</v>
      </c>
      <c r="G100" s="72" t="inlineStr">
        <is>
          <t>0.00%</t>
        </is>
      </c>
      <c r="H100" s="23" t="n">
        <v>22</v>
      </c>
      <c r="I100" t="n">
        <v>0</v>
      </c>
      <c r="J100" t="n">
        <v>0.0042</v>
      </c>
      <c r="K100" s="72" t="inlineStr">
        <is>
          <t>0.00%</t>
        </is>
      </c>
      <c r="L100" s="72" t="n">
        <v>1</v>
      </c>
      <c r="M100" s="138" t="inlineStr">
        <is>
          <t>0.00%</t>
        </is>
      </c>
      <c r="N100" s="138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</row>
    <row r="101" ht="15.75" customHeight="1" s="61">
      <c r="A101" t="inlineStr">
        <is>
          <t>B09L68N511</t>
        </is>
      </c>
      <c r="B101" t="inlineStr">
        <is>
          <t>B09L69LK3Z</t>
        </is>
      </c>
      <c r="C101" t="inlineStr">
        <is>
          <t>F&amp;X Hülle für iPhone 13 Mini - Echte Getrocknete Blumen Kamille Mädchen Silikon Handyhülle Crystal Klare Transparente Case -Weiß</t>
        </is>
      </c>
      <c r="D101" t="n">
        <v>1</v>
      </c>
      <c r="E101" s="72" t="n">
        <v>0</v>
      </c>
      <c r="F101" t="n">
        <v>0.0003</v>
      </c>
      <c r="G101" s="72" t="inlineStr">
        <is>
          <t>0.00%</t>
        </is>
      </c>
      <c r="H101" s="23" t="n">
        <v>1</v>
      </c>
      <c r="I101" t="n">
        <v>0</v>
      </c>
      <c r="J101" t="n">
        <v>0.0002</v>
      </c>
      <c r="K101" s="72" t="inlineStr">
        <is>
          <t>0.00%</t>
        </is>
      </c>
      <c r="L101" s="72" t="n">
        <v>1</v>
      </c>
      <c r="M101" s="138" t="inlineStr">
        <is>
          <t>0.00%</t>
        </is>
      </c>
      <c r="N101" s="138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</row>
    <row r="102" ht="15.75" customHeight="1" s="61">
      <c r="A102" t="inlineStr">
        <is>
          <t>B09L68N511</t>
        </is>
      </c>
      <c r="B102" t="inlineStr">
        <is>
          <t>B09L6B4KTV</t>
        </is>
      </c>
      <c r="C102" t="inlineStr">
        <is>
          <t>F&amp;X Hülle für iPhone 13 Pro Max- Echte Getrocknete Blumen Kamille Mädchen Silikon Handyhülle Crystal Klare Transparente Case -Weiß</t>
        </is>
      </c>
      <c r="D102" t="n">
        <v>15</v>
      </c>
      <c r="E102" s="72" t="n">
        <v>0</v>
      </c>
      <c r="F102" t="n">
        <v>0.0038</v>
      </c>
      <c r="G102" s="72" t="inlineStr">
        <is>
          <t>0.00%</t>
        </is>
      </c>
      <c r="H102" s="23" t="n">
        <v>16</v>
      </c>
      <c r="I102" t="n">
        <v>0</v>
      </c>
      <c r="J102" t="n">
        <v>0.003</v>
      </c>
      <c r="K102" s="72" t="inlineStr">
        <is>
          <t>0.00%</t>
        </is>
      </c>
      <c r="L102" s="72" t="n">
        <v>1</v>
      </c>
      <c r="M102" s="138" t="inlineStr">
        <is>
          <t>0.00%</t>
        </is>
      </c>
      <c r="N102" s="138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</row>
    <row r="103" ht="15.75" customHeight="1" s="61">
      <c r="A103" t="inlineStr">
        <is>
          <t>B09L6F9DRF</t>
        </is>
      </c>
      <c r="B103" t="inlineStr">
        <is>
          <t>B09L6F9DRF</t>
        </is>
      </c>
      <c r="C103" t="inlineStr">
        <is>
          <t>F&amp;X Hülle für Samsung Galaxy A72 - Echte Getrocknete Blumen Kamille Mädchen Silikon Handyhülle Crystal Klare Transparente Case -Weiß</t>
        </is>
      </c>
      <c r="D103" t="n">
        <v>33</v>
      </c>
      <c r="E103" s="72" t="n">
        <v>0</v>
      </c>
      <c r="F103" t="n">
        <v>0.008399999999999999</v>
      </c>
      <c r="G103" s="72" t="inlineStr">
        <is>
          <t>0.00%</t>
        </is>
      </c>
      <c r="H103" s="23" t="n">
        <v>48</v>
      </c>
      <c r="I103" t="n">
        <v>0</v>
      </c>
      <c r="J103" t="n">
        <v>0.0091</v>
      </c>
      <c r="K103" s="72" t="inlineStr">
        <is>
          <t>0.00%</t>
        </is>
      </c>
      <c r="L103" s="72" t="n">
        <v>1</v>
      </c>
      <c r="M103" s="138" t="inlineStr">
        <is>
          <t>0.00%</t>
        </is>
      </c>
      <c r="N103" s="138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</row>
    <row r="104" ht="15.75" customHeight="1" s="61">
      <c r="A104" t="inlineStr">
        <is>
          <t>B09PCWX29K</t>
        </is>
      </c>
      <c r="B104" t="inlineStr">
        <is>
          <t>B09PCCXXQV</t>
        </is>
      </c>
      <c r="C104" t="inlineStr">
        <is>
          <t>F&amp;X iPhone 13 Hülle Blumen - Echte Blumen Handyhülle Silikonhülle für Mädchen Transparent Schutzhülle - Gelb</t>
        </is>
      </c>
      <c r="D104" t="n">
        <v>5</v>
      </c>
      <c r="E104" s="72" t="n">
        <v>0</v>
      </c>
      <c r="F104" t="n">
        <v>0.0013</v>
      </c>
      <c r="G104" s="72" t="inlineStr">
        <is>
          <t>0.00%</t>
        </is>
      </c>
      <c r="H104" s="23" t="n">
        <v>5</v>
      </c>
      <c r="I104" t="n">
        <v>0</v>
      </c>
      <c r="J104" t="n">
        <v>0.0009</v>
      </c>
      <c r="K104" s="72" t="inlineStr">
        <is>
          <t>0.00%</t>
        </is>
      </c>
      <c r="L104" s="72" t="n">
        <v>1</v>
      </c>
      <c r="M104" s="138" t="inlineStr">
        <is>
          <t>0.00%</t>
        </is>
      </c>
      <c r="N104" s="138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</row>
    <row r="105" ht="15.75" customHeight="1" s="61">
      <c r="A105" t="inlineStr">
        <is>
          <t>B09PCDVP39</t>
        </is>
      </c>
      <c r="B105" t="inlineStr">
        <is>
          <t>B09PCDJLVJ</t>
        </is>
      </c>
      <c r="C105" t="inlineStr">
        <is>
          <t>F&amp;X iPhone 13 Pro Max Hülle Blumen - Echte Blumen Handyhülle Silikonhülle für Mädchen Transparent Schutzhülle - Gelb</t>
        </is>
      </c>
      <c r="D105" t="n">
        <v>9</v>
      </c>
      <c r="E105" s="72" t="n">
        <v>0</v>
      </c>
      <c r="F105" t="n">
        <v>0.0023</v>
      </c>
      <c r="G105" s="72" t="inlineStr">
        <is>
          <t>0.00%</t>
        </is>
      </c>
      <c r="H105" s="23" t="n">
        <v>10</v>
      </c>
      <c r="I105" t="n">
        <v>0</v>
      </c>
      <c r="J105" t="n">
        <v>0.0019</v>
      </c>
      <c r="K105" s="72" t="inlineStr">
        <is>
          <t>0.00%</t>
        </is>
      </c>
      <c r="L105" s="72" t="n">
        <v>0.9</v>
      </c>
      <c r="M105" s="138" t="inlineStr">
        <is>
          <t>0.00%</t>
        </is>
      </c>
      <c r="N105" s="138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</row>
    <row r="106" ht="15.75" customHeight="1" s="61">
      <c r="A106" t="inlineStr">
        <is>
          <t>B09PCWX29K</t>
        </is>
      </c>
      <c r="B106" t="inlineStr">
        <is>
          <t>B09PCWWRN8</t>
        </is>
      </c>
      <c r="C106" t="inlineStr">
        <is>
          <t>F&amp;X iPhone 13 Hülle Blumen - Echte Blumen Handyhülle Silikonhülle für Mädchen Transparent Schutzhülle - Rosa</t>
        </is>
      </c>
      <c r="D106" t="n">
        <v>21</v>
      </c>
      <c r="E106" s="72" t="n">
        <v>0</v>
      </c>
      <c r="F106" t="n">
        <v>0.0053</v>
      </c>
      <c r="G106" s="72" t="inlineStr">
        <is>
          <t>0.00%</t>
        </is>
      </c>
      <c r="H106" s="23" t="n">
        <v>28</v>
      </c>
      <c r="I106" t="n">
        <v>0</v>
      </c>
      <c r="J106" t="n">
        <v>0.0053</v>
      </c>
      <c r="K106" s="72" t="inlineStr">
        <is>
          <t>0.00%</t>
        </is>
      </c>
      <c r="L106" s="72" t="n">
        <v>1</v>
      </c>
      <c r="M106" s="138" t="inlineStr">
        <is>
          <t>0.00%</t>
        </is>
      </c>
      <c r="N106" s="138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</row>
    <row r="107" ht="15.75" customHeight="1" s="61">
      <c r="A107" t="inlineStr">
        <is>
          <t>B09PCDVP39</t>
        </is>
      </c>
      <c r="B107" t="inlineStr">
        <is>
          <t>B09PD46MKQ</t>
        </is>
      </c>
      <c r="C107" t="inlineStr">
        <is>
          <t>F&amp;X iPhone 13 Pro Max Hülle Blumen - Echte Blumen Handyhülle Silikonhülle für Mädchen Transparent Schutzhülle - Rosa</t>
        </is>
      </c>
      <c r="D107" t="n">
        <v>33</v>
      </c>
      <c r="E107" s="72" t="n">
        <v>0</v>
      </c>
      <c r="F107" t="n">
        <v>0.008399999999999999</v>
      </c>
      <c r="G107" s="72" t="inlineStr">
        <is>
          <t>0.00%</t>
        </is>
      </c>
      <c r="H107" s="23" t="n">
        <v>47</v>
      </c>
      <c r="I107" t="n">
        <v>0</v>
      </c>
      <c r="J107" t="n">
        <v>0.0089</v>
      </c>
      <c r="K107" s="72" t="inlineStr">
        <is>
          <t>0.00%</t>
        </is>
      </c>
      <c r="L107" s="72" t="n">
        <v>0.9787</v>
      </c>
      <c r="M107" s="138" t="inlineStr">
        <is>
          <t>0.00%</t>
        </is>
      </c>
      <c r="N107" s="138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</row>
    <row r="108" ht="15.75" customHeight="1" s="61">
      <c r="A108" t="inlineStr">
        <is>
          <t>B09X8PV118</t>
        </is>
      </c>
      <c r="B108" t="inlineStr">
        <is>
          <t>B09SYFLGZ7</t>
        </is>
      </c>
      <c r="C108" t="inlineStr">
        <is>
          <t>F&amp;X Hülle für Samsung Galaxy A53 - Echte Getrocknete Blumen Silikon Handyhülle Mädchen Crystal Klare Transparent Case -Gelb</t>
        </is>
      </c>
      <c r="D108" t="n">
        <v>82</v>
      </c>
      <c r="E108" s="72" t="n">
        <v>1</v>
      </c>
      <c r="F108" t="n">
        <v>0.0208</v>
      </c>
      <c r="G108" s="72" t="inlineStr">
        <is>
          <t>5.88%</t>
        </is>
      </c>
      <c r="H108" s="23" t="n">
        <v>96</v>
      </c>
      <c r="I108" t="n">
        <v>1</v>
      </c>
      <c r="J108" t="n">
        <v>0.0182</v>
      </c>
      <c r="K108" s="72" t="inlineStr">
        <is>
          <t>4.17%</t>
        </is>
      </c>
      <c r="L108" s="72" t="n">
        <v>0.8438</v>
      </c>
      <c r="M108" s="138" t="inlineStr">
        <is>
          <t>100.00%</t>
        </is>
      </c>
      <c r="N108" s="13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</row>
    <row r="109" ht="15.75" customHeight="1" s="61">
      <c r="A109" t="inlineStr">
        <is>
          <t>B09YTK3G1K</t>
        </is>
      </c>
      <c r="B109" t="inlineStr">
        <is>
          <t>B09TJRH2ZW</t>
        </is>
      </c>
      <c r="C109" t="inlineStr">
        <is>
          <t>F&amp;X Hülle für Samsung Galaxy A33 - Echte Getrocknete Blumen Silikon Handyhülle Mädchen Crystal Klare Transparent Case -Gelb</t>
        </is>
      </c>
      <c r="D109" t="n">
        <v>35</v>
      </c>
      <c r="E109" s="72" t="n">
        <v>0</v>
      </c>
      <c r="F109" t="n">
        <v>0.0089</v>
      </c>
      <c r="G109" s="72" t="inlineStr">
        <is>
          <t>0.00%</t>
        </is>
      </c>
      <c r="H109" s="23" t="n">
        <v>48</v>
      </c>
      <c r="I109" t="n">
        <v>0</v>
      </c>
      <c r="J109" t="n">
        <v>0.0091</v>
      </c>
      <c r="K109" s="72" t="inlineStr">
        <is>
          <t>0.00%</t>
        </is>
      </c>
      <c r="L109" s="72" t="n">
        <v>0.9375</v>
      </c>
      <c r="M109" s="138" t="inlineStr">
        <is>
          <t>0.00%</t>
        </is>
      </c>
      <c r="N109" s="138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</row>
    <row r="110" ht="15.75" customHeight="1" s="61">
      <c r="A110" t="inlineStr">
        <is>
          <t>B09TYG72KJ</t>
        </is>
      </c>
      <c r="B110" t="inlineStr">
        <is>
          <t>B09TYDWMTR</t>
        </is>
      </c>
      <c r="C110" t="inlineStr">
        <is>
          <t>F&amp;X Hülle für Samsung Galaxy A53 - Zebramuster Zebra Muster mit Kameraschutz Schutzhülle Damen - rutschfest Handyhülle</t>
        </is>
      </c>
      <c r="D110" t="n">
        <v>9</v>
      </c>
      <c r="E110" s="72" t="n">
        <v>0</v>
      </c>
      <c r="F110" t="n">
        <v>0.0023</v>
      </c>
      <c r="G110" s="72" t="inlineStr">
        <is>
          <t>0.00%</t>
        </is>
      </c>
      <c r="H110" s="23" t="n">
        <v>15</v>
      </c>
      <c r="I110" t="n">
        <v>0</v>
      </c>
      <c r="J110" t="n">
        <v>0.0028</v>
      </c>
      <c r="K110" s="72" t="inlineStr">
        <is>
          <t>0.00%</t>
        </is>
      </c>
      <c r="L110" s="72" t="n">
        <v>1</v>
      </c>
      <c r="M110" s="138" t="inlineStr">
        <is>
          <t>0.00%</t>
        </is>
      </c>
      <c r="N110" s="138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</row>
    <row r="111" ht="15.75" customHeight="1" s="61">
      <c r="A111" t="inlineStr">
        <is>
          <t>B09WM2YXBC</t>
        </is>
      </c>
      <c r="B111" t="inlineStr">
        <is>
          <t>B09WM35T4R</t>
        </is>
      </c>
      <c r="C111" t="inlineStr">
        <is>
          <t>F&amp;X Hülle für Xiaomi Redmi Note 11 / Redmi Note 11S - Leopardenmuster Leopard Muster mit Kameraschutz Schutzhülle Damen - rutschfest Handyhülle</t>
        </is>
      </c>
      <c r="D111" t="n">
        <v>9</v>
      </c>
      <c r="E111" s="72" t="n">
        <v>0</v>
      </c>
      <c r="F111" t="n">
        <v>0.0023</v>
      </c>
      <c r="G111" s="72" t="inlineStr">
        <is>
          <t>0.00%</t>
        </is>
      </c>
      <c r="H111" s="23" t="n">
        <v>10</v>
      </c>
      <c r="I111" t="n">
        <v>0</v>
      </c>
      <c r="J111" t="n">
        <v>0.0019</v>
      </c>
      <c r="K111" s="72" t="inlineStr">
        <is>
          <t>0.00%</t>
        </is>
      </c>
      <c r="L111" s="72" t="n">
        <v>1</v>
      </c>
      <c r="M111" s="138" t="inlineStr">
        <is>
          <t>0.00%</t>
        </is>
      </c>
      <c r="N111" s="138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</row>
    <row r="112" ht="15.75" customHeight="1" s="61">
      <c r="A112" t="inlineStr">
        <is>
          <t>B09YT3J5QB</t>
        </is>
      </c>
      <c r="B112" t="inlineStr">
        <is>
          <t>B09WM38PF1</t>
        </is>
      </c>
      <c r="C112" t="inlineStr">
        <is>
          <t>F&amp;X Hülle für Xiaomi Redmi Note 11 / Redmi Note 11S - Echte Getrocknete Blumen Silikon Handyhülle Mädchen Crystal Klare Transparente Case -Rosa</t>
        </is>
      </c>
      <c r="D112" t="n">
        <v>62</v>
      </c>
      <c r="E112" s="72" t="n">
        <v>0</v>
      </c>
      <c r="F112" t="n">
        <v>0.0158</v>
      </c>
      <c r="G112" s="72" t="inlineStr">
        <is>
          <t>0.00%</t>
        </is>
      </c>
      <c r="H112" s="23" t="n">
        <v>81</v>
      </c>
      <c r="I112" t="n">
        <v>0</v>
      </c>
      <c r="J112" t="n">
        <v>0.0154</v>
      </c>
      <c r="K112" s="72" t="inlineStr">
        <is>
          <t>0.00%</t>
        </is>
      </c>
      <c r="L112" s="72" t="n">
        <v>0.9877</v>
      </c>
      <c r="M112" s="138" t="inlineStr">
        <is>
          <t>0.00%</t>
        </is>
      </c>
      <c r="N112" s="138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</row>
    <row r="113" ht="15.75" customHeight="1" s="61">
      <c r="A113" t="inlineStr">
        <is>
          <t>B09WM2YXBC</t>
        </is>
      </c>
      <c r="B113" t="inlineStr">
        <is>
          <t>B09WM6M9RN</t>
        </is>
      </c>
      <c r="C113" t="inlineStr">
        <is>
          <t>F&amp;X Hülle für Xiaomi Redmi Note 11 / Redmi Note 11S - Leopard Muster Leopardenmuster mit Kameraschutz Schutzhülle Damen - rutschfest Handyhülle</t>
        </is>
      </c>
      <c r="D113" t="n">
        <v>3</v>
      </c>
      <c r="E113" s="72" t="n">
        <v>0</v>
      </c>
      <c r="F113" t="n">
        <v>0.0008</v>
      </c>
      <c r="G113" s="72" t="inlineStr">
        <is>
          <t>0.00%</t>
        </is>
      </c>
      <c r="H113" s="23" t="n">
        <v>3</v>
      </c>
      <c r="I113" t="n">
        <v>0</v>
      </c>
      <c r="J113" t="n">
        <v>0.0005999999999999999</v>
      </c>
      <c r="K113" s="72" t="inlineStr">
        <is>
          <t>0.00%</t>
        </is>
      </c>
      <c r="L113" s="72" t="n">
        <v>1</v>
      </c>
      <c r="M113" s="138" t="inlineStr">
        <is>
          <t>0.00%</t>
        </is>
      </c>
      <c r="N113" s="138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</row>
    <row r="114" ht="15.75" customHeight="1" s="61">
      <c r="A114" t="inlineStr">
        <is>
          <t>B09WPZ4VMW</t>
        </is>
      </c>
      <c r="B114" t="inlineStr">
        <is>
          <t>B09WPZ4VMW</t>
        </is>
      </c>
      <c r="C114" t="inlineStr">
        <is>
          <t>F&amp;X Hülle für Xiaomi Redmi Note 11 / Redmi Note 11S - Herzchen Liebe Schwarz Mädchen- Handyhülle Phone Case Love</t>
        </is>
      </c>
      <c r="D114" t="n">
        <v>4</v>
      </c>
      <c r="E114" s="72" t="n">
        <v>0</v>
      </c>
      <c r="F114" t="n">
        <v>0.001</v>
      </c>
      <c r="G114" s="72" t="inlineStr">
        <is>
          <t>0.00%</t>
        </is>
      </c>
      <c r="H114" s="23" t="n">
        <v>5</v>
      </c>
      <c r="I114" t="n">
        <v>0</v>
      </c>
      <c r="J114" t="n">
        <v>0.0009</v>
      </c>
      <c r="K114" s="72" t="inlineStr">
        <is>
          <t>0.00%</t>
        </is>
      </c>
      <c r="L114" s="72" t="n">
        <v>1</v>
      </c>
      <c r="M114" s="138" t="inlineStr">
        <is>
          <t>0.00%</t>
        </is>
      </c>
      <c r="N114" s="138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</row>
    <row r="115" ht="15.75" customHeight="1" s="61">
      <c r="A115" t="inlineStr"/>
      <c r="B115" t="inlineStr"/>
      <c r="C115" t="inlineStr"/>
      <c r="D115" t="inlineStr"/>
      <c r="E115" s="72" t="inlineStr"/>
      <c r="F115" t="inlineStr"/>
      <c r="G115" s="72" t="inlineStr"/>
      <c r="H115" s="23" t="inlineStr"/>
      <c r="I115" t="inlineStr"/>
      <c r="J115" t="inlineStr"/>
      <c r="K115" s="72" t="inlineStr"/>
      <c r="L115" s="72" t="inlineStr"/>
      <c r="M115" s="138" t="inlineStr"/>
      <c r="N115" s="138" t="inlineStr"/>
      <c r="O115" t="inlineStr"/>
      <c r="P115" t="inlineStr"/>
      <c r="Q115" t="inlineStr"/>
      <c r="R115" t="inlineStr"/>
      <c r="S115" t="inlineStr"/>
      <c r="T115" t="inlineStr"/>
      <c r="U115" t="inlineStr"/>
    </row>
    <row r="116" ht="15.75" customHeight="1" s="61">
      <c r="A116" t="inlineStr"/>
      <c r="B116" t="inlineStr"/>
      <c r="C116" t="inlineStr"/>
      <c r="D116" t="inlineStr"/>
      <c r="E116" s="72" t="inlineStr"/>
      <c r="F116" t="inlineStr"/>
      <c r="G116" s="72" t="inlineStr"/>
      <c r="H116" s="23" t="inlineStr"/>
      <c r="I116" t="inlineStr"/>
      <c r="J116" t="inlineStr"/>
      <c r="K116" s="72" t="inlineStr"/>
      <c r="L116" s="72" t="inlineStr"/>
      <c r="M116" s="138" t="inlineStr"/>
      <c r="N116" s="138" t="inlineStr"/>
      <c r="O116" t="inlineStr"/>
      <c r="P116" t="inlineStr"/>
      <c r="Q116" t="inlineStr"/>
      <c r="R116" t="inlineStr"/>
      <c r="S116" t="inlineStr"/>
      <c r="T116" t="inlineStr"/>
      <c r="U116" t="inlineStr"/>
    </row>
    <row r="117" ht="15.75" customHeight="1" s="61">
      <c r="A117" t="inlineStr"/>
      <c r="B117" t="inlineStr"/>
      <c r="C117" t="inlineStr"/>
      <c r="D117" t="inlineStr"/>
      <c r="E117" s="72" t="inlineStr"/>
      <c r="F117" t="inlineStr"/>
      <c r="G117" s="72" t="inlineStr"/>
      <c r="H117" s="23" t="inlineStr"/>
      <c r="I117" t="inlineStr"/>
      <c r="J117" t="inlineStr"/>
      <c r="K117" s="72" t="inlineStr"/>
      <c r="L117" s="72" t="inlineStr"/>
      <c r="M117" s="138" t="inlineStr"/>
      <c r="N117" s="138" t="inlineStr"/>
      <c r="O117" t="inlineStr"/>
      <c r="P117" t="inlineStr"/>
      <c r="Q117" t="inlineStr"/>
      <c r="R117" t="inlineStr"/>
      <c r="S117" t="inlineStr"/>
      <c r="T117" t="inlineStr"/>
      <c r="U117" t="inlineStr"/>
    </row>
    <row r="118" ht="15.75" customHeight="1" s="61">
      <c r="A118" t="inlineStr"/>
      <c r="B118" t="inlineStr"/>
      <c r="C118" t="inlineStr"/>
      <c r="D118" t="inlineStr"/>
      <c r="E118" s="72" t="inlineStr"/>
      <c r="F118" t="inlineStr"/>
      <c r="G118" s="72" t="inlineStr"/>
      <c r="H118" s="23" t="inlineStr"/>
      <c r="I118" t="inlineStr"/>
      <c r="J118" t="inlineStr"/>
      <c r="K118" s="72" t="inlineStr"/>
      <c r="L118" s="72" t="inlineStr"/>
      <c r="M118" s="138" t="inlineStr"/>
      <c r="N118" s="138" t="inlineStr"/>
      <c r="O118" t="inlineStr"/>
      <c r="P118" t="inlineStr"/>
      <c r="Q118" t="inlineStr"/>
      <c r="R118" t="inlineStr"/>
      <c r="S118" t="inlineStr"/>
      <c r="T118" t="inlineStr"/>
      <c r="U118" t="inlineStr"/>
    </row>
    <row r="119" ht="15.75" customHeight="1" s="61">
      <c r="A119" t="inlineStr"/>
      <c r="B119" t="inlineStr"/>
      <c r="C119" t="inlineStr"/>
      <c r="D119" t="inlineStr"/>
      <c r="E119" s="72" t="inlineStr"/>
      <c r="F119" t="inlineStr"/>
      <c r="G119" s="72" t="inlineStr"/>
      <c r="H119" s="23" t="inlineStr"/>
      <c r="I119" t="inlineStr"/>
      <c r="J119" t="inlineStr"/>
      <c r="K119" s="72" t="inlineStr"/>
      <c r="L119" s="72" t="inlineStr"/>
      <c r="M119" s="138" t="inlineStr"/>
      <c r="N119" s="138" t="inlineStr"/>
      <c r="O119" t="inlineStr"/>
      <c r="P119" t="inlineStr"/>
      <c r="Q119" t="inlineStr"/>
      <c r="R119" t="inlineStr"/>
      <c r="S119" t="inlineStr"/>
      <c r="T119" t="inlineStr"/>
      <c r="U119" t="inlineStr"/>
    </row>
    <row r="120" ht="15.75" customHeight="1" s="61">
      <c r="A120" t="inlineStr"/>
      <c r="B120" t="inlineStr"/>
      <c r="C120" t="inlineStr"/>
      <c r="D120" t="inlineStr"/>
      <c r="E120" s="72" t="inlineStr"/>
      <c r="F120" t="inlineStr"/>
      <c r="G120" s="72" t="inlineStr"/>
      <c r="H120" s="23" t="inlineStr"/>
      <c r="I120" t="inlineStr"/>
      <c r="J120" t="inlineStr"/>
      <c r="K120" s="72" t="inlineStr"/>
      <c r="L120" s="72" t="inlineStr"/>
      <c r="M120" s="138" t="inlineStr"/>
      <c r="N120" s="138" t="inlineStr"/>
      <c r="O120" t="inlineStr"/>
      <c r="P120" t="inlineStr"/>
      <c r="Q120" t="inlineStr"/>
      <c r="R120" t="inlineStr"/>
      <c r="S120" t="inlineStr"/>
      <c r="T120" t="inlineStr"/>
      <c r="U120" t="inlineStr"/>
    </row>
    <row r="121" ht="15.75" customHeight="1" s="61">
      <c r="A121" t="inlineStr"/>
      <c r="B121" t="inlineStr"/>
      <c r="C121" t="inlineStr"/>
      <c r="D121" t="inlineStr"/>
      <c r="E121" s="72" t="inlineStr"/>
      <c r="F121" t="inlineStr"/>
      <c r="G121" s="72" t="inlineStr"/>
      <c r="H121" s="23" t="inlineStr"/>
      <c r="I121" t="inlineStr"/>
      <c r="J121" t="inlineStr"/>
      <c r="K121" s="72" t="inlineStr"/>
      <c r="L121" s="72" t="inlineStr"/>
      <c r="M121" s="138" t="inlineStr"/>
      <c r="N121" s="138" t="inlineStr"/>
      <c r="O121" t="inlineStr"/>
      <c r="P121" t="inlineStr"/>
      <c r="Q121" t="inlineStr"/>
      <c r="R121" t="inlineStr"/>
      <c r="S121" t="inlineStr"/>
      <c r="T121" t="inlineStr"/>
      <c r="U121" t="inlineStr"/>
    </row>
    <row r="122" ht="15.75" customHeight="1" s="61">
      <c r="A122" t="inlineStr"/>
      <c r="B122" t="inlineStr"/>
      <c r="C122" t="inlineStr"/>
      <c r="D122" t="inlineStr"/>
      <c r="E122" s="72" t="inlineStr"/>
      <c r="F122" t="inlineStr"/>
      <c r="G122" s="72" t="inlineStr"/>
      <c r="H122" s="23" t="inlineStr"/>
      <c r="I122" t="inlineStr"/>
      <c r="J122" t="inlineStr"/>
      <c r="K122" s="72" t="inlineStr"/>
      <c r="L122" s="72" t="inlineStr"/>
      <c r="M122" s="138" t="inlineStr"/>
      <c r="N122" s="138" t="inlineStr"/>
      <c r="O122" t="inlineStr"/>
      <c r="P122" t="inlineStr"/>
      <c r="Q122" t="inlineStr"/>
      <c r="R122" t="inlineStr"/>
      <c r="S122" t="inlineStr"/>
      <c r="T122" t="inlineStr"/>
      <c r="U122" t="inlineStr"/>
    </row>
    <row r="123" ht="15.75" customHeight="1" s="61">
      <c r="A123" t="inlineStr"/>
      <c r="B123" t="inlineStr"/>
      <c r="C123" t="inlineStr"/>
      <c r="D123" t="inlineStr"/>
      <c r="E123" s="72" t="inlineStr"/>
      <c r="F123" t="inlineStr"/>
      <c r="G123" s="72" t="inlineStr"/>
      <c r="H123" s="23" t="inlineStr"/>
      <c r="I123" t="inlineStr"/>
      <c r="J123" t="inlineStr"/>
      <c r="K123" s="72" t="inlineStr"/>
      <c r="L123" s="72" t="inlineStr"/>
      <c r="M123" s="138" t="inlineStr"/>
      <c r="N123" s="138" t="inlineStr"/>
      <c r="O123" t="inlineStr"/>
      <c r="P123" t="inlineStr"/>
      <c r="Q123" t="inlineStr"/>
      <c r="R123" t="inlineStr"/>
      <c r="S123" t="inlineStr"/>
      <c r="T123" t="inlineStr"/>
      <c r="U123" t="inlineStr"/>
    </row>
    <row r="124" ht="15.75" customHeight="1" s="61">
      <c r="A124" t="inlineStr"/>
      <c r="B124" t="inlineStr"/>
      <c r="C124" t="inlineStr"/>
      <c r="D124" t="inlineStr"/>
      <c r="E124" s="72" t="inlineStr"/>
      <c r="F124" t="inlineStr"/>
      <c r="G124" s="72" t="inlineStr"/>
      <c r="H124" s="23" t="inlineStr"/>
      <c r="I124" t="inlineStr"/>
      <c r="J124" t="inlineStr"/>
      <c r="K124" s="72" t="inlineStr"/>
      <c r="L124" s="72" t="inlineStr"/>
      <c r="M124" s="138" t="inlineStr"/>
      <c r="N124" s="138" t="inlineStr"/>
      <c r="O124" t="inlineStr"/>
      <c r="P124" t="inlineStr"/>
      <c r="Q124" t="inlineStr"/>
      <c r="R124" t="inlineStr"/>
      <c r="S124" t="inlineStr"/>
      <c r="T124" t="inlineStr"/>
      <c r="U124" t="inlineStr"/>
    </row>
    <row r="125" ht="15.75" customHeight="1" s="61">
      <c r="A125" t="inlineStr"/>
      <c r="B125" t="inlineStr"/>
      <c r="C125" t="inlineStr"/>
      <c r="D125" t="inlineStr"/>
      <c r="E125" s="72" t="inlineStr"/>
      <c r="F125" t="inlineStr"/>
      <c r="G125" s="72" t="inlineStr"/>
      <c r="H125" s="23" t="inlineStr"/>
      <c r="I125" t="inlineStr"/>
      <c r="J125" t="inlineStr"/>
      <c r="K125" s="72" t="inlineStr"/>
      <c r="L125" s="72" t="inlineStr"/>
      <c r="M125" s="138" t="inlineStr"/>
      <c r="N125" s="138" t="inlineStr"/>
      <c r="O125" t="inlineStr"/>
      <c r="P125" t="inlineStr"/>
      <c r="Q125" t="inlineStr"/>
      <c r="R125" t="inlineStr"/>
      <c r="S125" t="inlineStr"/>
      <c r="T125" t="inlineStr"/>
      <c r="U125" t="inlineStr"/>
    </row>
    <row r="126" ht="15.75" customHeight="1" s="61">
      <c r="A126" t="inlineStr"/>
      <c r="B126" t="inlineStr"/>
      <c r="C126" t="inlineStr"/>
      <c r="D126" t="inlineStr"/>
      <c r="E126" s="72" t="inlineStr"/>
      <c r="F126" t="inlineStr"/>
      <c r="G126" s="72" t="inlineStr"/>
      <c r="H126" s="23" t="inlineStr"/>
      <c r="I126" t="inlineStr"/>
      <c r="J126" t="inlineStr"/>
      <c r="K126" s="72" t="inlineStr"/>
      <c r="L126" s="72" t="inlineStr"/>
      <c r="M126" s="138" t="inlineStr"/>
      <c r="N126" s="138" t="inlineStr"/>
      <c r="O126" t="inlineStr"/>
      <c r="P126" t="inlineStr"/>
      <c r="Q126" t="inlineStr"/>
      <c r="R126" t="inlineStr"/>
      <c r="S126" t="inlineStr"/>
      <c r="T126" t="inlineStr"/>
      <c r="U126" t="inlineStr"/>
    </row>
    <row r="127" ht="15.75" customHeight="1" s="61">
      <c r="A127" t="inlineStr"/>
      <c r="B127" t="inlineStr"/>
      <c r="C127" t="inlineStr"/>
      <c r="D127" t="inlineStr"/>
      <c r="E127" s="72" t="inlineStr"/>
      <c r="F127" t="inlineStr"/>
      <c r="G127" s="72" t="inlineStr"/>
      <c r="H127" s="23" t="inlineStr"/>
      <c r="I127" t="inlineStr"/>
      <c r="J127" t="inlineStr"/>
      <c r="K127" s="72" t="inlineStr"/>
      <c r="L127" s="72" t="inlineStr"/>
      <c r="M127" s="138" t="inlineStr"/>
      <c r="N127" s="138" t="inlineStr"/>
      <c r="O127" t="inlineStr"/>
      <c r="P127" t="inlineStr"/>
      <c r="Q127" t="inlineStr"/>
      <c r="R127" t="inlineStr"/>
      <c r="S127" t="inlineStr"/>
      <c r="T127" t="inlineStr"/>
      <c r="U127" t="inlineStr"/>
    </row>
    <row r="128" ht="15.75" customHeight="1" s="61">
      <c r="A128" t="inlineStr"/>
      <c r="B128" t="inlineStr"/>
      <c r="C128" t="inlineStr"/>
      <c r="D128" t="inlineStr"/>
      <c r="E128" s="72" t="inlineStr"/>
      <c r="F128" t="inlineStr"/>
      <c r="G128" s="72" t="inlineStr"/>
      <c r="H128" s="23" t="inlineStr"/>
      <c r="I128" t="inlineStr"/>
      <c r="J128" t="inlineStr"/>
      <c r="K128" s="72" t="inlineStr"/>
      <c r="L128" s="72" t="inlineStr"/>
      <c r="M128" s="138" t="inlineStr"/>
      <c r="N128" s="138" t="inlineStr"/>
      <c r="O128" t="inlineStr"/>
      <c r="P128" t="inlineStr"/>
      <c r="Q128" t="inlineStr"/>
      <c r="R128" t="inlineStr"/>
      <c r="S128" t="inlineStr"/>
      <c r="T128" t="inlineStr"/>
      <c r="U128" t="inlineStr"/>
    </row>
    <row r="129" ht="15.75" customHeight="1" s="61">
      <c r="A129" t="inlineStr"/>
      <c r="B129" t="inlineStr"/>
      <c r="C129" t="inlineStr"/>
      <c r="D129" t="inlineStr"/>
      <c r="E129" s="72" t="inlineStr"/>
      <c r="F129" t="inlineStr"/>
      <c r="G129" s="72" t="inlineStr"/>
      <c r="H129" s="23" t="inlineStr"/>
      <c r="I129" t="inlineStr"/>
      <c r="J129" t="inlineStr"/>
      <c r="K129" s="72" t="inlineStr"/>
      <c r="L129" s="72" t="inlineStr"/>
      <c r="M129" s="138" t="inlineStr"/>
      <c r="N129" s="138" t="inlineStr"/>
      <c r="O129" t="inlineStr"/>
      <c r="P129" t="inlineStr"/>
      <c r="Q129" t="inlineStr"/>
      <c r="R129" t="inlineStr"/>
      <c r="S129" t="inlineStr"/>
      <c r="T129" t="inlineStr"/>
      <c r="U129" t="inlineStr"/>
    </row>
    <row r="130" ht="15.75" customHeight="1" s="61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03"/>
  <sheetViews>
    <sheetView topLeftCell="H1" workbookViewId="0">
      <selection activeCell="A4" sqref="A4:W201"/>
    </sheetView>
  </sheetViews>
  <sheetFormatPr baseColWidth="8" defaultColWidth="8.5" defaultRowHeight="14.25"/>
  <cols>
    <col width="12.1875" customWidth="1" style="70" min="1" max="2"/>
    <col width="11.3125" customWidth="1" style="70" min="3" max="3"/>
    <col width="4" customWidth="1" style="70" min="4" max="4"/>
    <col width="22.5" bestFit="1" customWidth="1" style="70" min="5" max="6"/>
    <col width="14.5" customWidth="1" style="70" min="7" max="7"/>
    <col width="12.3125" customWidth="1" style="70" min="8" max="8"/>
    <col width="11.8125" bestFit="1" customWidth="1" style="70" min="9" max="9"/>
    <col width="8.5625" bestFit="1" customWidth="1" style="70" min="10" max="10"/>
    <col width="9.1875" customWidth="1" style="70" min="11" max="11"/>
    <col width="13" customWidth="1" style="70" min="12" max="12"/>
    <col width="10" customWidth="1" style="70" min="13" max="13"/>
    <col width="10.6875" customWidth="1" style="70" min="14" max="14"/>
    <col width="20.25" bestFit="1" customWidth="1" style="70" min="15" max="15"/>
    <col width="16.25" bestFit="1" customWidth="1" style="70" min="16" max="16"/>
    <col width="12.125" customWidth="1" style="70" min="17" max="17"/>
    <col width="16.0625" customWidth="1" style="70" min="18" max="18"/>
    <col width="9" customWidth="1" style="70" min="19" max="19"/>
    <col width="16.3125" customWidth="1" style="70" min="20" max="21"/>
    <col width="16.5" customWidth="1" style="70" min="22" max="23"/>
    <col width="8.5" customWidth="1" style="70" min="24" max="16384"/>
  </cols>
  <sheetData>
    <row r="1" customFormat="1" s="70">
      <c r="I1" s="60">
        <f>SUM(I4:I1000)</f>
        <v/>
      </c>
      <c r="J1" s="60">
        <f>SUM(J4:J1000)</f>
        <v/>
      </c>
      <c r="K1" s="59">
        <f>SUM(K4:K1000)</f>
        <v/>
      </c>
      <c r="L1" s="139">
        <f>SUM(L4:L1000)</f>
        <v/>
      </c>
      <c r="M1" s="139">
        <f>SUM(M4:M1000)</f>
        <v/>
      </c>
      <c r="N1" s="139">
        <f>SUM(N4:N1000)</f>
        <v/>
      </c>
      <c r="O1" s="60" t="n"/>
      <c r="P1" s="60" t="n"/>
      <c r="Q1" s="60">
        <f>SUM(Q4:Q1000)</f>
        <v/>
      </c>
      <c r="R1" s="60">
        <f>SUM(R4:R1000)</f>
        <v/>
      </c>
      <c r="T1" s="70">
        <f>SUM(T4:T1000)</f>
        <v/>
      </c>
      <c r="U1" s="70">
        <f>SUM(U4:U1000)</f>
        <v/>
      </c>
    </row>
    <row r="2" customFormat="1" s="27">
      <c r="G2" s="27" t="inlineStr">
        <is>
          <t>Vlookup Num.</t>
        </is>
      </c>
      <c r="H2" s="27" t="n">
        <v>1</v>
      </c>
      <c r="I2" s="27" t="n">
        <v>2</v>
      </c>
      <c r="J2" s="27" t="n">
        <v>3</v>
      </c>
      <c r="K2" s="27" t="n">
        <v>4</v>
      </c>
      <c r="L2" s="27" t="n">
        <v>5</v>
      </c>
      <c r="M2" s="27" t="n">
        <v>6</v>
      </c>
      <c r="N2" s="27" t="n">
        <v>7</v>
      </c>
      <c r="O2" s="27" t="n">
        <v>8</v>
      </c>
      <c r="P2" s="27" t="n">
        <v>9</v>
      </c>
      <c r="Q2" s="27" t="n">
        <v>10</v>
      </c>
      <c r="R2" s="27" t="n">
        <v>11</v>
      </c>
      <c r="S2" s="27" t="n">
        <v>12</v>
      </c>
      <c r="T2" s="27" t="n">
        <v>13</v>
      </c>
      <c r="U2" s="27" t="n">
        <v>14</v>
      </c>
      <c r="V2" s="27" t="n">
        <v>15</v>
      </c>
      <c r="W2" s="27" t="n">
        <v>16</v>
      </c>
    </row>
    <row r="3" ht="15.75" customFormat="1" customHeight="1" s="24">
      <c r="A3" t="inlineStr">
        <is>
          <t>开始日期</t>
        </is>
      </c>
      <c r="B3" t="inlineStr">
        <is>
          <t>结束日期</t>
        </is>
      </c>
      <c r="C3" t="inlineStr">
        <is>
          <t>广告组合名称</t>
        </is>
      </c>
      <c r="D3" t="inlineStr">
        <is>
          <t>货币</t>
        </is>
      </c>
      <c r="E3" t="inlineStr">
        <is>
          <t>广告活动名称</t>
        </is>
      </c>
      <c r="F3" t="inlineStr">
        <is>
          <t>广告组名称</t>
        </is>
      </c>
      <c r="G3" t="inlineStr">
        <is>
          <t>广告SKU</t>
        </is>
      </c>
      <c r="H3" t="inlineStr">
        <is>
          <t>广告ASIN</t>
        </is>
      </c>
      <c r="I3" t="inlineStr">
        <is>
          <t>展示量</t>
        </is>
      </c>
      <c r="J3" t="inlineStr">
        <is>
          <t>点击量</t>
        </is>
      </c>
      <c r="K3" t="inlineStr">
        <is>
          <t>点击率(CTR)</t>
        </is>
      </c>
      <c r="L3" t="inlineStr">
        <is>
          <t>每次点击成本(CPC)</t>
        </is>
      </c>
      <c r="M3" t="inlineStr">
        <is>
          <t>花费</t>
        </is>
      </c>
      <c r="N3" t="inlineStr">
        <is>
          <t>7天总销售额</t>
        </is>
      </c>
      <c r="O3" t="inlineStr">
        <is>
          <t>广告成本销售比(ACOS)</t>
        </is>
      </c>
      <c r="P3" t="inlineStr">
        <is>
          <t>投入产出比(ROAS)</t>
        </is>
      </c>
      <c r="Q3" t="inlineStr">
        <is>
          <t>7天总订单数(#)</t>
        </is>
      </c>
      <c r="R3" t="inlineStr">
        <is>
          <t>7天总销售量(#)</t>
        </is>
      </c>
      <c r="S3" t="inlineStr">
        <is>
          <t>7天的转化率</t>
        </is>
      </c>
      <c r="T3" t="inlineStr">
        <is>
          <t>7天内广告SKU销售量(#)</t>
        </is>
      </c>
      <c r="U3" t="inlineStr">
        <is>
          <t>7天内其他SKU销售量(#)</t>
        </is>
      </c>
      <c r="V3" t="inlineStr">
        <is>
          <t>7天内广告SKU销售额</t>
        </is>
      </c>
      <c r="W3" t="inlineStr">
        <is>
          <t>7天内其他SKU销售额</t>
        </is>
      </c>
    </row>
    <row r="4" ht="15.75" customHeight="1" s="61">
      <c r="A4" s="140" t="n">
        <v>44829</v>
      </c>
      <c r="B4" s="140" t="n">
        <v>44835</v>
      </c>
      <c r="C4" t="inlineStr">
        <is>
          <t>Not grouped</t>
        </is>
      </c>
      <c r="D4" t="inlineStr">
        <is>
          <t>EUR</t>
        </is>
      </c>
      <c r="E4" t="inlineStr">
        <is>
          <t>小甘菊iPhone13 - SP - Performance</t>
        </is>
      </c>
      <c r="F4" t="inlineStr">
        <is>
          <t>小甘菊iPhone13 - SP - Performance Group</t>
        </is>
      </c>
      <c r="G4" t="inlineStr">
        <is>
          <t>L25-2-iPhone13-fba</t>
        </is>
      </c>
      <c r="H4" t="inlineStr">
        <is>
          <t>B09L69H2C3</t>
        </is>
      </c>
      <c r="I4" s="86" t="n">
        <v>69</v>
      </c>
      <c r="J4" s="86" t="n">
        <v>2</v>
      </c>
      <c r="K4" s="141" t="n">
        <v>0.02898550724637681</v>
      </c>
      <c r="L4" s="142" t="n">
        <v>0.215</v>
      </c>
      <c r="M4" s="142" t="n">
        <v>0.43</v>
      </c>
      <c r="N4" s="142" t="n">
        <v>0</v>
      </c>
      <c r="O4" s="141" t="n"/>
      <c r="P4" s="89" t="n">
        <v>0</v>
      </c>
      <c r="Q4" s="86" t="n">
        <v>0</v>
      </c>
      <c r="R4" s="86" t="n">
        <v>0</v>
      </c>
      <c r="S4" s="141" t="n">
        <v>0</v>
      </c>
      <c r="T4" s="86" t="n">
        <v>0</v>
      </c>
      <c r="U4" s="86" t="n">
        <v>0</v>
      </c>
      <c r="V4" s="142" t="n">
        <v>0</v>
      </c>
      <c r="W4" s="142" t="n">
        <v>0</v>
      </c>
    </row>
    <row r="5" ht="15.75" customHeight="1" s="61">
      <c r="A5" s="140" t="n">
        <v>44829</v>
      </c>
      <c r="B5" s="140" t="n">
        <v>44835</v>
      </c>
      <c r="C5" t="inlineStr">
        <is>
          <t>Not grouped</t>
        </is>
      </c>
      <c r="D5" t="inlineStr">
        <is>
          <t>EUR</t>
        </is>
      </c>
      <c r="E5" t="inlineStr">
        <is>
          <t>小甘菊iPhone13 - SP - Research</t>
        </is>
      </c>
      <c r="F5" t="inlineStr">
        <is>
          <t>小甘菊iPhone13 - SP - Research Group</t>
        </is>
      </c>
      <c r="G5" t="inlineStr">
        <is>
          <t>L25-2-iPhone13-fba</t>
        </is>
      </c>
      <c r="H5" t="inlineStr">
        <is>
          <t>B09L69H2C3</t>
        </is>
      </c>
      <c r="I5" s="86" t="n">
        <v>484</v>
      </c>
      <c r="J5" s="86" t="n">
        <v>3</v>
      </c>
      <c r="K5" s="141" t="n">
        <v>0.006198347107438017</v>
      </c>
      <c r="L5" s="142" t="n">
        <v>0.09666666666666666</v>
      </c>
      <c r="M5" s="142" t="n">
        <v>0.29</v>
      </c>
      <c r="N5" s="142" t="n">
        <v>0</v>
      </c>
      <c r="P5" s="89" t="n">
        <v>0</v>
      </c>
      <c r="Q5" s="86" t="n">
        <v>0</v>
      </c>
      <c r="R5" s="86" t="n">
        <v>0</v>
      </c>
      <c r="S5" s="141" t="n">
        <v>0</v>
      </c>
      <c r="T5" s="86" t="n">
        <v>0</v>
      </c>
      <c r="U5" s="86" t="n">
        <v>0</v>
      </c>
      <c r="V5" s="142" t="n">
        <v>0</v>
      </c>
      <c r="W5" s="142" t="n">
        <v>0</v>
      </c>
    </row>
    <row r="6" ht="15.75" customHeight="1" s="61">
      <c r="A6" s="140" t="n">
        <v>44829</v>
      </c>
      <c r="B6" s="140" t="n">
        <v>44835</v>
      </c>
      <c r="C6" t="inlineStr">
        <is>
          <t>Not grouped</t>
        </is>
      </c>
      <c r="D6" t="inlineStr">
        <is>
          <t>EUR</t>
        </is>
      </c>
      <c r="E6" t="inlineStr">
        <is>
          <t>小甘菊iPhone13Pro - SP - Research</t>
        </is>
      </c>
      <c r="F6" t="inlineStr">
        <is>
          <t>小甘菊iPhone13Pro - SP - Research Group</t>
        </is>
      </c>
      <c r="G6" t="inlineStr">
        <is>
          <t>L25-2-iPhone13pro-fba</t>
        </is>
      </c>
      <c r="H6" t="inlineStr">
        <is>
          <t>B09L67Q2RW</t>
        </is>
      </c>
      <c r="I6" s="86" t="n">
        <v>229</v>
      </c>
      <c r="J6" s="86" t="n">
        <v>1</v>
      </c>
      <c r="K6" s="141" t="n">
        <v>0.004366812227074236</v>
      </c>
      <c r="L6" s="142" t="n">
        <v>0.09</v>
      </c>
      <c r="M6" s="142" t="n">
        <v>0.09</v>
      </c>
      <c r="N6" s="142" t="n">
        <v>0</v>
      </c>
      <c r="O6" s="141" t="n"/>
      <c r="P6" s="89" t="n">
        <v>0</v>
      </c>
      <c r="Q6" s="86" t="n">
        <v>0</v>
      </c>
      <c r="R6" s="86" t="n">
        <v>0</v>
      </c>
      <c r="S6" s="141" t="n">
        <v>0</v>
      </c>
      <c r="T6" s="86" t="n">
        <v>0</v>
      </c>
      <c r="U6" s="86" t="n">
        <v>0</v>
      </c>
      <c r="V6" s="142" t="n">
        <v>0</v>
      </c>
      <c r="W6" s="142" t="n">
        <v>0</v>
      </c>
    </row>
    <row r="7" ht="15.75" customHeight="1" s="61">
      <c r="A7" s="140" t="n">
        <v>44829</v>
      </c>
      <c r="B7" s="140" t="n">
        <v>44835</v>
      </c>
      <c r="C7" t="inlineStr">
        <is>
          <t>Not grouped</t>
        </is>
      </c>
      <c r="D7" t="inlineStr">
        <is>
          <t>EUR</t>
        </is>
      </c>
      <c r="E7" t="inlineStr">
        <is>
          <t>小甘菊A72 - SP - Performance</t>
        </is>
      </c>
      <c r="F7" t="inlineStr">
        <is>
          <t>小甘菊A72 - SP - Performance Group</t>
        </is>
      </c>
      <c r="G7" t="inlineStr">
        <is>
          <t>L25-2-A72-fba</t>
        </is>
      </c>
      <c r="H7" t="inlineStr">
        <is>
          <t>B09L6F9DRF</t>
        </is>
      </c>
      <c r="I7" s="86" t="n">
        <v>1557</v>
      </c>
      <c r="J7" s="86" t="n">
        <v>8</v>
      </c>
      <c r="K7" s="141" t="n">
        <v>0.005138086062941554</v>
      </c>
      <c r="L7" t="n">
        <v>0.3525</v>
      </c>
      <c r="M7" s="142" t="n">
        <v>2.82</v>
      </c>
      <c r="N7" s="142" t="n">
        <v>0</v>
      </c>
      <c r="P7" t="n">
        <v>0</v>
      </c>
      <c r="Q7" s="86" t="n">
        <v>0</v>
      </c>
      <c r="R7" s="86" t="n">
        <v>0</v>
      </c>
      <c r="S7" t="n">
        <v>0</v>
      </c>
      <c r="T7" s="86" t="n">
        <v>0</v>
      </c>
      <c r="U7" s="86" t="n">
        <v>0</v>
      </c>
      <c r="V7" s="142" t="n">
        <v>0</v>
      </c>
      <c r="W7" s="142" t="n">
        <v>0</v>
      </c>
    </row>
    <row r="8" ht="15.75" customHeight="1" s="61">
      <c r="A8" s="140" t="n">
        <v>44829</v>
      </c>
      <c r="B8" s="140" t="n">
        <v>44835</v>
      </c>
      <c r="C8" t="inlineStr">
        <is>
          <t>Not grouped</t>
        </is>
      </c>
      <c r="D8" t="inlineStr">
        <is>
          <t>EUR</t>
        </is>
      </c>
      <c r="E8" t="inlineStr">
        <is>
          <t>小甘菊A72 - SP - Research</t>
        </is>
      </c>
      <c r="F8" t="inlineStr">
        <is>
          <t>小甘菊A72 - SP - Research Group</t>
        </is>
      </c>
      <c r="G8" t="inlineStr">
        <is>
          <t>L25-2-A72-fba</t>
        </is>
      </c>
      <c r="H8" t="inlineStr">
        <is>
          <t>B09L6F9DRF</t>
        </is>
      </c>
      <c r="I8" s="86" t="n">
        <v>1223</v>
      </c>
      <c r="J8" s="86" t="n">
        <v>7</v>
      </c>
      <c r="K8" s="141" t="n">
        <v>0.005723630417007358</v>
      </c>
      <c r="L8" s="142" t="n">
        <v>0.4085714285714286</v>
      </c>
      <c r="M8" s="142" t="n">
        <v>2.86</v>
      </c>
      <c r="N8" s="142" t="n">
        <v>0</v>
      </c>
      <c r="P8" s="89" t="n">
        <v>0</v>
      </c>
      <c r="Q8" s="86" t="n">
        <v>0</v>
      </c>
      <c r="R8" s="86" t="n">
        <v>0</v>
      </c>
      <c r="S8" s="141" t="n">
        <v>0</v>
      </c>
      <c r="T8" s="86" t="n">
        <v>0</v>
      </c>
      <c r="U8" s="86" t="n">
        <v>0</v>
      </c>
      <c r="V8" s="142" t="n">
        <v>0</v>
      </c>
      <c r="W8" s="142" t="n">
        <v>0</v>
      </c>
    </row>
    <row r="9" ht="15.75" customHeight="1" s="61">
      <c r="A9" s="140" t="n">
        <v>44829</v>
      </c>
      <c r="B9" s="140" t="n">
        <v>44835</v>
      </c>
      <c r="C9" t="inlineStr">
        <is>
          <t>Not grouped</t>
        </is>
      </c>
      <c r="D9" t="inlineStr">
        <is>
          <t>EUR</t>
        </is>
      </c>
      <c r="E9" t="inlineStr">
        <is>
          <t>小甘菊iPhone13 - SP - Product Target</t>
        </is>
      </c>
      <c r="F9" t="inlineStr">
        <is>
          <t>小甘菊iPhone13 - SP - Product Target Group</t>
        </is>
      </c>
      <c r="G9" t="inlineStr">
        <is>
          <t>L25-2-iPhone13-fba</t>
        </is>
      </c>
      <c r="H9" t="inlineStr">
        <is>
          <t>B09L69H2C3</t>
        </is>
      </c>
      <c r="I9" s="86" t="n">
        <v>23</v>
      </c>
      <c r="J9" s="86" t="n">
        <v>1</v>
      </c>
      <c r="K9" s="141" t="n">
        <v>0.04347826086956522</v>
      </c>
      <c r="L9" s="142" t="n">
        <v>0.28</v>
      </c>
      <c r="M9" s="142" t="n">
        <v>0.28</v>
      </c>
      <c r="N9" s="142" t="n">
        <v>0</v>
      </c>
      <c r="O9" s="141" t="n"/>
      <c r="P9" s="89" t="n">
        <v>0</v>
      </c>
      <c r="Q9" s="86" t="n">
        <v>0</v>
      </c>
      <c r="R9" s="86" t="n">
        <v>0</v>
      </c>
      <c r="S9" s="141" t="n">
        <v>0</v>
      </c>
      <c r="T9" s="86" t="n">
        <v>0</v>
      </c>
      <c r="U9" s="86" t="n">
        <v>0</v>
      </c>
      <c r="V9" s="142" t="n">
        <v>0</v>
      </c>
      <c r="W9" s="142" t="n">
        <v>0</v>
      </c>
    </row>
    <row r="10" ht="15.75" customHeight="1" s="61">
      <c r="A10" s="140" t="n">
        <v>44829</v>
      </c>
      <c r="B10" s="140" t="n">
        <v>44835</v>
      </c>
      <c r="C10" t="inlineStr">
        <is>
          <t>Not grouped</t>
        </is>
      </c>
      <c r="D10" t="inlineStr">
        <is>
          <t>EUR</t>
        </is>
      </c>
      <c r="E10" t="inlineStr">
        <is>
          <t>小甘菊iPhone13ProMax - SP - Research</t>
        </is>
      </c>
      <c r="F10" t="inlineStr">
        <is>
          <t>小甘菊iPhone13ProMax - SP - Research Group</t>
        </is>
      </c>
      <c r="G10" t="inlineStr">
        <is>
          <t>L25-2-iPhone13promax-fba</t>
        </is>
      </c>
      <c r="H10" t="inlineStr">
        <is>
          <t>B09L6B4KTV</t>
        </is>
      </c>
      <c r="I10" s="86" t="n">
        <v>1354</v>
      </c>
      <c r="J10" s="86" t="n">
        <v>7</v>
      </c>
      <c r="K10" s="141" t="n">
        <v>0.0051698670605613</v>
      </c>
      <c r="L10" s="142" t="n">
        <v>0.2328571428571429</v>
      </c>
      <c r="M10" s="142" t="n">
        <v>1.63</v>
      </c>
      <c r="N10" s="142" t="n">
        <v>0</v>
      </c>
      <c r="P10" s="89" t="n">
        <v>0</v>
      </c>
      <c r="Q10" s="86" t="n">
        <v>0</v>
      </c>
      <c r="R10" s="86" t="n">
        <v>0</v>
      </c>
      <c r="S10" s="141" t="n">
        <v>0</v>
      </c>
      <c r="T10" s="86" t="n">
        <v>0</v>
      </c>
      <c r="U10" s="86" t="n">
        <v>0</v>
      </c>
      <c r="V10" s="142" t="n">
        <v>0</v>
      </c>
      <c r="W10" s="142" t="n">
        <v>0</v>
      </c>
    </row>
    <row r="11" ht="15.75" customHeight="1" s="61">
      <c r="A11" s="140" t="n">
        <v>44829</v>
      </c>
      <c r="B11" s="140" t="n">
        <v>44835</v>
      </c>
      <c r="C11" t="inlineStr">
        <is>
          <t>Not grouped</t>
        </is>
      </c>
      <c r="D11" t="inlineStr">
        <is>
          <t>EUR</t>
        </is>
      </c>
      <c r="E11" t="inlineStr">
        <is>
          <t>小甘菊iPhone13Pro - SP - Auto</t>
        </is>
      </c>
      <c r="F11" t="inlineStr">
        <is>
          <t>小甘菊iPhone13Pro - SP - Auto Group</t>
        </is>
      </c>
      <c r="G11" t="inlineStr">
        <is>
          <t>L25-2-iPhone13pro-fba</t>
        </is>
      </c>
      <c r="H11" t="inlineStr">
        <is>
          <t>B09L67Q2RW</t>
        </is>
      </c>
      <c r="I11" s="86" t="n">
        <v>559</v>
      </c>
      <c r="J11" s="86" t="n">
        <v>1</v>
      </c>
      <c r="K11" s="141" t="n">
        <v>0.001788908765652952</v>
      </c>
      <c r="L11" s="142" t="n">
        <v>0.12</v>
      </c>
      <c r="M11" s="142" t="n">
        <v>0.12</v>
      </c>
      <c r="N11" s="142" t="n">
        <v>0</v>
      </c>
      <c r="P11" s="89" t="n">
        <v>0</v>
      </c>
      <c r="Q11" s="86" t="n">
        <v>0</v>
      </c>
      <c r="R11" s="86" t="n">
        <v>0</v>
      </c>
      <c r="S11" s="141" t="n">
        <v>0</v>
      </c>
      <c r="T11" s="86" t="n">
        <v>0</v>
      </c>
      <c r="U11" s="86" t="n">
        <v>0</v>
      </c>
      <c r="V11" s="142" t="n">
        <v>0</v>
      </c>
      <c r="W11" s="142" t="n">
        <v>0</v>
      </c>
    </row>
    <row r="12" ht="15.75" customHeight="1" s="61">
      <c r="A12" s="140" t="n">
        <v>44829</v>
      </c>
      <c r="B12" s="140" t="n">
        <v>44835</v>
      </c>
      <c r="C12" t="inlineStr">
        <is>
          <t>Not grouped</t>
        </is>
      </c>
      <c r="D12" t="inlineStr">
        <is>
          <t>EUR</t>
        </is>
      </c>
      <c r="E12" t="inlineStr">
        <is>
          <t>小甘菊iPhone13ProMax - SP - Performance</t>
        </is>
      </c>
      <c r="F12" t="inlineStr">
        <is>
          <t>小甘菊iPhone13ProMax - SP - Performance Group</t>
        </is>
      </c>
      <c r="G12" t="inlineStr">
        <is>
          <t>L25-2-iPhone13promax-fba</t>
        </is>
      </c>
      <c r="H12" t="inlineStr">
        <is>
          <t>B09L6B4KTV</t>
        </is>
      </c>
      <c r="I12" s="86" t="n">
        <v>29</v>
      </c>
      <c r="J12" s="86" t="n">
        <v>0</v>
      </c>
      <c r="K12" s="141" t="n">
        <v>0</v>
      </c>
      <c r="M12" s="142" t="n">
        <v>0</v>
      </c>
      <c r="N12" s="142" t="n">
        <v>0</v>
      </c>
      <c r="Q12" s="86" t="n">
        <v>0</v>
      </c>
      <c r="R12" s="86" t="n">
        <v>0</v>
      </c>
      <c r="T12" s="86" t="n">
        <v>0</v>
      </c>
      <c r="U12" s="86" t="n">
        <v>0</v>
      </c>
      <c r="V12" s="142" t="n">
        <v>0</v>
      </c>
      <c r="W12" s="142" t="n">
        <v>0</v>
      </c>
    </row>
    <row r="13" ht="15.75" customHeight="1" s="61">
      <c r="A13" s="140" t="n">
        <v>44829</v>
      </c>
      <c r="B13" s="140" t="n">
        <v>44835</v>
      </c>
      <c r="C13" t="inlineStr">
        <is>
          <t>Not grouped</t>
        </is>
      </c>
      <c r="D13" t="inlineStr">
        <is>
          <t>EUR</t>
        </is>
      </c>
      <c r="E13" t="inlineStr">
        <is>
          <t>小甘菊iPhone13ProMax - SP - Auto</t>
        </is>
      </c>
      <c r="F13" t="inlineStr">
        <is>
          <t>小甘菊iPhone13ProMax - SP - Auto Group</t>
        </is>
      </c>
      <c r="G13" t="inlineStr">
        <is>
          <t>L25-2-iPhone13promax-fba</t>
        </is>
      </c>
      <c r="H13" t="inlineStr">
        <is>
          <t>B09L6B4KTV</t>
        </is>
      </c>
      <c r="I13" s="86" t="n">
        <v>90</v>
      </c>
      <c r="J13" s="86" t="n">
        <v>1</v>
      </c>
      <c r="K13" s="141" t="n">
        <v>0.01111111111111111</v>
      </c>
      <c r="L13" s="142" t="n">
        <v>0.2</v>
      </c>
      <c r="M13" s="142" t="n">
        <v>0.2</v>
      </c>
      <c r="N13" s="142" t="n">
        <v>0</v>
      </c>
      <c r="P13" s="89" t="n">
        <v>0</v>
      </c>
      <c r="Q13" s="86" t="n">
        <v>0</v>
      </c>
      <c r="R13" s="86" t="n">
        <v>0</v>
      </c>
      <c r="S13" s="141" t="n">
        <v>0</v>
      </c>
      <c r="T13" s="86" t="n">
        <v>0</v>
      </c>
      <c r="U13" s="86" t="n">
        <v>0</v>
      </c>
      <c r="V13" s="142" t="n">
        <v>0</v>
      </c>
      <c r="W13" s="142" t="n">
        <v>0</v>
      </c>
    </row>
    <row r="14" ht="15.75" customHeight="1" s="61">
      <c r="A14" s="140" t="n">
        <v>44829</v>
      </c>
      <c r="B14" s="140" t="n">
        <v>44835</v>
      </c>
      <c r="C14" t="inlineStr">
        <is>
          <t>Not grouped</t>
        </is>
      </c>
      <c r="D14" t="inlineStr">
        <is>
          <t>EUR</t>
        </is>
      </c>
      <c r="E14" t="inlineStr">
        <is>
          <t>小甘菊iPhone13Pro - SP - Performance</t>
        </is>
      </c>
      <c r="F14" t="inlineStr">
        <is>
          <t>小甘菊iPhone13Pro - SP - Performance Group</t>
        </is>
      </c>
      <c r="G14" t="inlineStr">
        <is>
          <t>L25-2-iPhone13pro-fba</t>
        </is>
      </c>
      <c r="H14" t="inlineStr">
        <is>
          <t>B09L67Q2RW</t>
        </is>
      </c>
      <c r="I14" s="86" t="n">
        <v>449</v>
      </c>
      <c r="J14" s="86" t="n">
        <v>0</v>
      </c>
      <c r="K14" s="141" t="n">
        <v>0</v>
      </c>
      <c r="L14" s="142" t="n"/>
      <c r="M14" s="142" t="n">
        <v>0</v>
      </c>
      <c r="N14" s="142" t="n">
        <v>0</v>
      </c>
      <c r="P14" s="89" t="n"/>
      <c r="Q14" s="86" t="n">
        <v>0</v>
      </c>
      <c r="R14" s="86" t="n">
        <v>0</v>
      </c>
      <c r="S14" s="141" t="n"/>
      <c r="T14" s="86" t="n">
        <v>0</v>
      </c>
      <c r="U14" s="86" t="n">
        <v>0</v>
      </c>
      <c r="V14" s="142" t="n">
        <v>0</v>
      </c>
      <c r="W14" s="142" t="n">
        <v>0</v>
      </c>
    </row>
    <row r="15" ht="15.75" customHeight="1" s="61">
      <c r="A15" s="140" t="n">
        <v>44829</v>
      </c>
      <c r="B15" s="140" t="n">
        <v>44835</v>
      </c>
      <c r="C15" t="inlineStr">
        <is>
          <t>Not grouped</t>
        </is>
      </c>
      <c r="D15" t="inlineStr">
        <is>
          <t>EUR</t>
        </is>
      </c>
      <c r="E15" t="inlineStr">
        <is>
          <t>小甘菊A72 - SP - Auto</t>
        </is>
      </c>
      <c r="F15" t="inlineStr">
        <is>
          <t>小甘菊A72 - SP - Auto Group</t>
        </is>
      </c>
      <c r="G15" t="inlineStr">
        <is>
          <t>L25-2-A72-fba</t>
        </is>
      </c>
      <c r="H15" t="inlineStr">
        <is>
          <t>B09L6F9DRF</t>
        </is>
      </c>
      <c r="I15" s="86" t="n">
        <v>4421</v>
      </c>
      <c r="J15" s="86" t="n">
        <v>20</v>
      </c>
      <c r="K15" s="141" t="n">
        <v>0.004523863379325944</v>
      </c>
      <c r="L15" s="142" t="n">
        <v>0.226</v>
      </c>
      <c r="M15" s="142" t="n">
        <v>4.52</v>
      </c>
      <c r="N15" s="142" t="n">
        <v>0</v>
      </c>
      <c r="P15" s="89" t="n">
        <v>0</v>
      </c>
      <c r="Q15" s="86" t="n">
        <v>0</v>
      </c>
      <c r="R15" s="86" t="n">
        <v>0</v>
      </c>
      <c r="S15" s="141" t="n">
        <v>0</v>
      </c>
      <c r="T15" s="86" t="n">
        <v>0</v>
      </c>
      <c r="U15" s="86" t="n">
        <v>0</v>
      </c>
      <c r="V15" s="142" t="n">
        <v>0</v>
      </c>
      <c r="W15" s="142" t="n">
        <v>0</v>
      </c>
    </row>
    <row r="16" ht="15.75" customHeight="1" s="61">
      <c r="A16" s="140" t="n">
        <v>44829</v>
      </c>
      <c r="B16" s="140" t="n">
        <v>44835</v>
      </c>
      <c r="C16" t="inlineStr">
        <is>
          <t>Not grouped</t>
        </is>
      </c>
      <c r="D16" t="inlineStr">
        <is>
          <t>EUR</t>
        </is>
      </c>
      <c r="E16" t="inlineStr">
        <is>
          <t>小甘菊iPhone13 - SP - Auto</t>
        </is>
      </c>
      <c r="F16" t="inlineStr">
        <is>
          <t>小甘菊iPhone13 - SP - Auto Group</t>
        </is>
      </c>
      <c r="G16" t="inlineStr">
        <is>
          <t>L25-2-iPhone13-fba</t>
        </is>
      </c>
      <c r="H16" t="inlineStr">
        <is>
          <t>B09L69H2C3</t>
        </is>
      </c>
      <c r="I16" s="86" t="n">
        <v>273</v>
      </c>
      <c r="J16" s="86" t="n">
        <v>2</v>
      </c>
      <c r="K16" s="141" t="n">
        <v>0.007326007326007325</v>
      </c>
      <c r="L16" s="142" t="n">
        <v>0.215</v>
      </c>
      <c r="M16" s="142" t="n">
        <v>0.43</v>
      </c>
      <c r="N16" s="142" t="n">
        <v>0</v>
      </c>
      <c r="O16" s="141" t="n"/>
      <c r="P16" s="89" t="n">
        <v>0</v>
      </c>
      <c r="Q16" s="86" t="n">
        <v>0</v>
      </c>
      <c r="R16" s="86" t="n">
        <v>0</v>
      </c>
      <c r="S16" s="141" t="n">
        <v>0</v>
      </c>
      <c r="T16" s="86" t="n">
        <v>0</v>
      </c>
      <c r="U16" s="86" t="n">
        <v>0</v>
      </c>
      <c r="V16" s="142" t="n">
        <v>0</v>
      </c>
      <c r="W16" s="142" t="n">
        <v>0</v>
      </c>
    </row>
    <row r="17" ht="15.75" customHeight="1" s="61">
      <c r="A17" s="140" t="n">
        <v>44829</v>
      </c>
      <c r="B17" s="140" t="n">
        <v>44835</v>
      </c>
      <c r="C17" t="inlineStr">
        <is>
          <t>Not grouped</t>
        </is>
      </c>
      <c r="D17" t="inlineStr">
        <is>
          <t>EUR</t>
        </is>
      </c>
      <c r="E17" t="inlineStr">
        <is>
          <t>Iphone13 干花粉 手动 SP</t>
        </is>
      </c>
      <c r="F17" t="inlineStr">
        <is>
          <t>Iphone13 干花粉 手动 SP</t>
        </is>
      </c>
      <c r="G17" t="inlineStr">
        <is>
          <t>L20-iPhone13New-1-fba</t>
        </is>
      </c>
      <c r="H17" t="inlineStr">
        <is>
          <t>B09PCWWRN8</t>
        </is>
      </c>
      <c r="I17" s="86" t="n">
        <v>1131</v>
      </c>
      <c r="J17" s="86" t="n">
        <v>13</v>
      </c>
      <c r="K17" s="141" t="n">
        <v>0.01149425287356322</v>
      </c>
      <c r="L17" s="142" t="n">
        <v>0.2407692307692308</v>
      </c>
      <c r="M17" s="142" t="n">
        <v>3.13</v>
      </c>
      <c r="N17" s="142" t="n">
        <v>0</v>
      </c>
      <c r="P17" s="89" t="n">
        <v>0</v>
      </c>
      <c r="Q17" s="86" t="n">
        <v>0</v>
      </c>
      <c r="R17" s="86" t="n">
        <v>0</v>
      </c>
      <c r="S17" s="141" t="n">
        <v>0</v>
      </c>
      <c r="T17" s="86" t="n">
        <v>0</v>
      </c>
      <c r="U17" s="86" t="n">
        <v>0</v>
      </c>
      <c r="V17" s="142" t="n">
        <v>0</v>
      </c>
      <c r="W17" s="142" t="n">
        <v>0</v>
      </c>
    </row>
    <row r="18" ht="15.75" customHeight="1" s="61">
      <c r="A18" s="140" t="n">
        <v>44829</v>
      </c>
      <c r="B18" s="140" t="n">
        <v>44835</v>
      </c>
      <c r="C18" t="inlineStr">
        <is>
          <t>Not grouped</t>
        </is>
      </c>
      <c r="D18" t="inlineStr">
        <is>
          <t>EUR</t>
        </is>
      </c>
      <c r="E18" t="inlineStr">
        <is>
          <t>Iphone13ProMax 干花粉 手动 SP</t>
        </is>
      </c>
      <c r="F18" t="inlineStr">
        <is>
          <t>Iphone13ProMax 干花粉 手动 SP</t>
        </is>
      </c>
      <c r="G18" t="inlineStr">
        <is>
          <t>L20-iPhone13ProMaxNew-1-fba</t>
        </is>
      </c>
      <c r="H18" t="inlineStr">
        <is>
          <t>B09PD46MKQ</t>
        </is>
      </c>
      <c r="I18" s="86" t="n">
        <v>2299</v>
      </c>
      <c r="J18" s="86" t="n">
        <v>23</v>
      </c>
      <c r="K18" s="141" t="n">
        <v>0.01000434971726838</v>
      </c>
      <c r="L18" s="142" t="n">
        <v>0.2595652173913043</v>
      </c>
      <c r="M18" s="142" t="n">
        <v>5.97</v>
      </c>
      <c r="N18" s="142" t="n">
        <v>12.6</v>
      </c>
      <c r="O18" s="141" t="n">
        <v>0.4738095238095238</v>
      </c>
      <c r="P18" s="89" t="n">
        <v>2.110552763819095</v>
      </c>
      <c r="Q18" s="86" t="n">
        <v>1</v>
      </c>
      <c r="R18" s="86" t="n">
        <v>1</v>
      </c>
      <c r="S18" s="141" t="n">
        <v>0.04347826086956522</v>
      </c>
      <c r="T18" s="86" t="n">
        <v>0</v>
      </c>
      <c r="U18" s="86" t="n">
        <v>1</v>
      </c>
      <c r="V18" s="142" t="n">
        <v>0</v>
      </c>
      <c r="W18" s="142" t="n">
        <v>12.6</v>
      </c>
    </row>
    <row r="19" ht="15.75" customHeight="1" s="61">
      <c r="A19" s="140" t="n">
        <v>44829</v>
      </c>
      <c r="B19" s="140" t="n">
        <v>44835</v>
      </c>
      <c r="C19" t="inlineStr">
        <is>
          <t>Not grouped</t>
        </is>
      </c>
      <c r="D19" t="inlineStr">
        <is>
          <t>EUR</t>
        </is>
      </c>
      <c r="E19" t="inlineStr">
        <is>
          <t>Iphone13ProMax 豹纹 手动 SP</t>
        </is>
      </c>
      <c r="F19" t="inlineStr">
        <is>
          <t>Iphone13ProMax 豹纹 手动 SP</t>
        </is>
      </c>
      <c r="G19" t="inlineStr">
        <is>
          <t>L10-iPhone13promax-1-fba</t>
        </is>
      </c>
      <c r="H19" t="inlineStr">
        <is>
          <t>B09KMHRHN1</t>
        </is>
      </c>
      <c r="I19" s="86" t="n">
        <v>297</v>
      </c>
      <c r="J19" s="86" t="n">
        <v>1</v>
      </c>
      <c r="K19" s="141" t="n">
        <v>0.003367003367003367</v>
      </c>
      <c r="L19" s="142" t="n">
        <v>0.6</v>
      </c>
      <c r="M19" s="142" t="n">
        <v>0.6</v>
      </c>
      <c r="N19" s="142" t="n">
        <v>0</v>
      </c>
      <c r="P19" s="89" t="n">
        <v>0</v>
      </c>
      <c r="Q19" s="86" t="n">
        <v>0</v>
      </c>
      <c r="R19" s="86" t="n">
        <v>0</v>
      </c>
      <c r="S19" s="141" t="n">
        <v>0</v>
      </c>
      <c r="T19" s="86" t="n">
        <v>0</v>
      </c>
      <c r="U19" s="86" t="n">
        <v>0</v>
      </c>
      <c r="V19" s="142" t="n">
        <v>0</v>
      </c>
      <c r="W19" s="142" t="n">
        <v>0</v>
      </c>
    </row>
    <row r="20" ht="15.75" customHeight="1" s="61">
      <c r="A20" s="140" t="n">
        <v>44829</v>
      </c>
      <c r="B20" s="140" t="n">
        <v>44835</v>
      </c>
      <c r="C20" t="inlineStr">
        <is>
          <t>Not grouped</t>
        </is>
      </c>
      <c r="D20" t="inlineStr">
        <is>
          <t>EUR</t>
        </is>
      </c>
      <c r="E20" t="inlineStr">
        <is>
          <t>Iphone13ProMax 豹纹 手动 SP</t>
        </is>
      </c>
      <c r="F20" t="inlineStr">
        <is>
          <t>Iphone13ProMax 豹纹 手动 SP</t>
        </is>
      </c>
      <c r="G20" t="inlineStr">
        <is>
          <t>L10-iPhone13promax-2-fba</t>
        </is>
      </c>
      <c r="H20" t="inlineStr">
        <is>
          <t>B09KMFK79G</t>
        </is>
      </c>
      <c r="I20" s="86" t="n">
        <v>139</v>
      </c>
      <c r="J20" s="86" t="n">
        <v>2</v>
      </c>
      <c r="K20" s="141" t="n">
        <v>0.01438848920863309</v>
      </c>
      <c r="L20" s="142" t="n">
        <v>0.48</v>
      </c>
      <c r="M20" s="142" t="n">
        <v>0.96</v>
      </c>
      <c r="N20" s="142" t="n">
        <v>0</v>
      </c>
      <c r="O20" s="141" t="n"/>
      <c r="P20" s="89" t="n">
        <v>0</v>
      </c>
      <c r="Q20" s="86" t="n">
        <v>0</v>
      </c>
      <c r="R20" s="86" t="n">
        <v>0</v>
      </c>
      <c r="S20" s="141" t="n">
        <v>0</v>
      </c>
      <c r="T20" s="86" t="n">
        <v>0</v>
      </c>
      <c r="U20" s="86" t="n">
        <v>0</v>
      </c>
      <c r="V20" s="142" t="n">
        <v>0</v>
      </c>
      <c r="W20" s="142" t="n">
        <v>0</v>
      </c>
    </row>
    <row r="21" ht="15.75" customHeight="1" s="61">
      <c r="A21" s="140" t="n">
        <v>44829</v>
      </c>
      <c r="B21" s="140" t="n">
        <v>44835</v>
      </c>
      <c r="C21" t="inlineStr">
        <is>
          <t>手机壳 手动</t>
        </is>
      </c>
      <c r="D21" t="inlineStr">
        <is>
          <t>EUR</t>
        </is>
      </c>
      <c r="E21" t="inlineStr">
        <is>
          <t>红钻石_手动</t>
        </is>
      </c>
      <c r="F21" t="inlineStr">
        <is>
          <t>红钻石_P30</t>
        </is>
      </c>
      <c r="G21" t="inlineStr">
        <is>
          <t>HandyL0001-1-fba</t>
        </is>
      </c>
      <c r="H21" t="inlineStr">
        <is>
          <t>B07TK4G5GP</t>
        </is>
      </c>
      <c r="I21" s="86" t="n">
        <v>74</v>
      </c>
      <c r="J21" s="86" t="n">
        <v>1</v>
      </c>
      <c r="K21" s="141" t="n">
        <v>0.01351351351351351</v>
      </c>
      <c r="L21" s="142" t="n">
        <v>0.09</v>
      </c>
      <c r="M21" s="142" t="n">
        <v>0.09</v>
      </c>
      <c r="N21" s="142" t="n">
        <v>0</v>
      </c>
      <c r="P21" s="89" t="n">
        <v>0</v>
      </c>
      <c r="Q21" s="86" t="n">
        <v>0</v>
      </c>
      <c r="R21" s="86" t="n">
        <v>0</v>
      </c>
      <c r="S21" s="141" t="n">
        <v>0</v>
      </c>
      <c r="T21" s="86" t="n">
        <v>0</v>
      </c>
      <c r="U21" s="86" t="n">
        <v>0</v>
      </c>
      <c r="V21" s="142" t="n">
        <v>0</v>
      </c>
      <c r="W21" s="142" t="n">
        <v>0</v>
      </c>
    </row>
    <row r="22" ht="15.75" customHeight="1" s="61">
      <c r="A22" s="140" t="n">
        <v>44829</v>
      </c>
      <c r="B22" s="140" t="n">
        <v>44835</v>
      </c>
      <c r="C22" t="inlineStr">
        <is>
          <t>Not grouped</t>
        </is>
      </c>
      <c r="D22" t="inlineStr">
        <is>
          <t>EUR</t>
        </is>
      </c>
      <c r="E22" t="inlineStr">
        <is>
          <t>红钻石_自动</t>
        </is>
      </c>
      <c r="F22" t="inlineStr">
        <is>
          <t>红钻石_P30</t>
        </is>
      </c>
      <c r="G22" t="inlineStr">
        <is>
          <t>HandyL0001-1-fba</t>
        </is>
      </c>
      <c r="H22" t="inlineStr">
        <is>
          <t>B07TK4G5GP</t>
        </is>
      </c>
      <c r="I22" s="86" t="n">
        <v>1164</v>
      </c>
      <c r="J22" s="86" t="n">
        <v>13</v>
      </c>
      <c r="K22" s="141" t="n">
        <v>0.01116838487972509</v>
      </c>
      <c r="L22" s="142" t="n">
        <v>0.1330769230769231</v>
      </c>
      <c r="M22" s="142" t="n">
        <v>1.73</v>
      </c>
      <c r="N22" s="142" t="n">
        <v>0</v>
      </c>
      <c r="P22" s="89" t="n">
        <v>0</v>
      </c>
      <c r="Q22" s="86" t="n">
        <v>0</v>
      </c>
      <c r="R22" s="86" t="n">
        <v>0</v>
      </c>
      <c r="S22" s="141" t="n">
        <v>0</v>
      </c>
      <c r="T22" s="86" t="n">
        <v>0</v>
      </c>
      <c r="U22" s="86" t="n">
        <v>0</v>
      </c>
      <c r="V22" s="142" t="n">
        <v>0</v>
      </c>
      <c r="W22" s="142" t="n">
        <v>0</v>
      </c>
    </row>
    <row r="23" ht="15.75" customHeight="1" s="61">
      <c r="A23" s="140" t="n">
        <v>44829</v>
      </c>
      <c r="B23" s="140" t="n">
        <v>44835</v>
      </c>
      <c r="C23" t="inlineStr">
        <is>
          <t>Not grouped</t>
        </is>
      </c>
      <c r="D23" t="inlineStr">
        <is>
          <t>EUR</t>
        </is>
      </c>
      <c r="E23" t="inlineStr">
        <is>
          <t>斑马纹_自动</t>
        </is>
      </c>
      <c r="F23" t="inlineStr">
        <is>
          <t>斑马纹_iPhone11</t>
        </is>
      </c>
      <c r="G23" t="inlineStr">
        <is>
          <t>L10-2-4-fba</t>
        </is>
      </c>
      <c r="H23" t="inlineStr">
        <is>
          <t>B088P6WNB6</t>
        </is>
      </c>
      <c r="I23" s="86" t="n">
        <v>104</v>
      </c>
      <c r="J23" s="86" t="n">
        <v>3</v>
      </c>
      <c r="K23" s="141" t="n">
        <v>0.02884615384615384</v>
      </c>
      <c r="L23" s="142" t="n">
        <v>0.1466666666666667</v>
      </c>
      <c r="M23" s="142" t="n">
        <v>0.44</v>
      </c>
      <c r="N23" s="142" t="n">
        <v>0</v>
      </c>
      <c r="P23" s="89" t="n">
        <v>0</v>
      </c>
      <c r="Q23" s="86" t="n">
        <v>0</v>
      </c>
      <c r="R23" s="86" t="n">
        <v>0</v>
      </c>
      <c r="S23" s="141" t="n">
        <v>0</v>
      </c>
      <c r="T23" s="86" t="n">
        <v>0</v>
      </c>
      <c r="U23" s="86" t="n">
        <v>0</v>
      </c>
      <c r="V23" s="142" t="n">
        <v>0</v>
      </c>
      <c r="W23" s="142" t="n">
        <v>0</v>
      </c>
    </row>
    <row r="24" ht="15.75" customHeight="1" s="61">
      <c r="A24" s="140" t="n">
        <v>44829</v>
      </c>
      <c r="B24" s="140" t="n">
        <v>44834</v>
      </c>
      <c r="C24" t="inlineStr">
        <is>
          <t>Not grouped</t>
        </is>
      </c>
      <c r="D24" t="inlineStr">
        <is>
          <t>EUR</t>
        </is>
      </c>
      <c r="E24" t="inlineStr">
        <is>
          <t>斑马纹_自动</t>
        </is>
      </c>
      <c r="F24" t="inlineStr">
        <is>
          <t>斑马纹_A71</t>
        </is>
      </c>
      <c r="G24" t="inlineStr">
        <is>
          <t>L10-2-6-fba</t>
        </is>
      </c>
      <c r="H24" t="inlineStr">
        <is>
          <t>B08BK9Q9DX</t>
        </is>
      </c>
      <c r="I24" s="86" t="n">
        <v>98</v>
      </c>
      <c r="J24" s="86" t="n">
        <v>1</v>
      </c>
      <c r="K24" s="141" t="n">
        <v>0.01020408163265306</v>
      </c>
      <c r="L24" s="142" t="n">
        <v>0.15</v>
      </c>
      <c r="M24" s="142" t="n">
        <v>0.15</v>
      </c>
      <c r="N24" s="142" t="n">
        <v>0</v>
      </c>
      <c r="P24" s="89" t="n">
        <v>0</v>
      </c>
      <c r="Q24" s="86" t="n">
        <v>0</v>
      </c>
      <c r="R24" s="86" t="n">
        <v>0</v>
      </c>
      <c r="S24" s="141" t="n">
        <v>0</v>
      </c>
      <c r="T24" s="86" t="n">
        <v>0</v>
      </c>
      <c r="U24" s="86" t="n">
        <v>0</v>
      </c>
      <c r="V24" s="142" t="n">
        <v>0</v>
      </c>
      <c r="W24" s="142" t="n">
        <v>0</v>
      </c>
    </row>
    <row r="25" ht="15.75" customHeight="1" s="61">
      <c r="A25" s="140" t="n">
        <v>44829</v>
      </c>
      <c r="B25" s="140" t="n">
        <v>44835</v>
      </c>
      <c r="C25" t="inlineStr">
        <is>
          <t>手机壳 手动</t>
        </is>
      </c>
      <c r="D25" t="inlineStr">
        <is>
          <t>EUR</t>
        </is>
      </c>
      <c r="E25" t="inlineStr">
        <is>
          <t>斑马纹_手动</t>
        </is>
      </c>
      <c r="F25" t="inlineStr">
        <is>
          <t>斑马纹_iPhone11</t>
        </is>
      </c>
      <c r="G25" t="inlineStr">
        <is>
          <t>L10-2-4-fba</t>
        </is>
      </c>
      <c r="H25" t="inlineStr">
        <is>
          <t>B088P6WNB6</t>
        </is>
      </c>
      <c r="I25" s="86" t="n">
        <v>777</v>
      </c>
      <c r="J25" s="86" t="n">
        <v>5</v>
      </c>
      <c r="K25" s="141" t="n">
        <v>0.006435006435006435</v>
      </c>
      <c r="L25" s="142" t="n">
        <v>0.238</v>
      </c>
      <c r="M25" s="142" t="n">
        <v>1.19</v>
      </c>
      <c r="N25" s="142" t="n">
        <v>0</v>
      </c>
      <c r="P25" s="89" t="n">
        <v>0</v>
      </c>
      <c r="Q25" s="86" t="n">
        <v>0</v>
      </c>
      <c r="R25" s="86" t="n">
        <v>0</v>
      </c>
      <c r="S25" s="141" t="n">
        <v>0</v>
      </c>
      <c r="T25" s="86" t="n">
        <v>0</v>
      </c>
      <c r="U25" s="86" t="n">
        <v>0</v>
      </c>
      <c r="V25" s="142" t="n">
        <v>0</v>
      </c>
      <c r="W25" s="142" t="n">
        <v>0</v>
      </c>
    </row>
    <row r="26" ht="15.75" customHeight="1" s="61">
      <c r="A26" s="140" t="n">
        <v>44829</v>
      </c>
      <c r="B26" s="140" t="n">
        <v>44835</v>
      </c>
      <c r="C26" t="inlineStr">
        <is>
          <t>手机壳 手动</t>
        </is>
      </c>
      <c r="D26" t="inlineStr">
        <is>
          <t>EUR</t>
        </is>
      </c>
      <c r="E26" t="inlineStr">
        <is>
          <t>斑马纹_手动</t>
        </is>
      </c>
      <c r="F26" t="inlineStr">
        <is>
          <t>斑马纹_A71</t>
        </is>
      </c>
      <c r="G26" t="inlineStr">
        <is>
          <t>L10-2-6-fba</t>
        </is>
      </c>
      <c r="H26" t="inlineStr">
        <is>
          <t>B08BK9Q9DX</t>
        </is>
      </c>
      <c r="I26" s="86" t="n">
        <v>709</v>
      </c>
      <c r="J26" s="86" t="n">
        <v>6</v>
      </c>
      <c r="K26" s="141" t="n">
        <v>0.008462623413258111</v>
      </c>
      <c r="L26" s="142" t="n">
        <v>0.4916666666666667</v>
      </c>
      <c r="M26" s="142" t="n">
        <v>2.95</v>
      </c>
      <c r="N26" s="142" t="n">
        <v>12.6</v>
      </c>
      <c r="O26" t="n">
        <v>0.2341269841269842</v>
      </c>
      <c r="P26" s="89" t="n">
        <v>4.271186440677965</v>
      </c>
      <c r="Q26" s="86" t="n">
        <v>1</v>
      </c>
      <c r="R26" s="86" t="n">
        <v>1</v>
      </c>
      <c r="S26" s="141" t="n">
        <v>0.1666666666666666</v>
      </c>
      <c r="T26" s="86" t="n">
        <v>0</v>
      </c>
      <c r="U26" s="86" t="n">
        <v>1</v>
      </c>
      <c r="V26" s="142" t="n">
        <v>0</v>
      </c>
      <c r="W26" s="142" t="n">
        <v>12.6</v>
      </c>
    </row>
    <row r="27" ht="15.75" customFormat="1" customHeight="1" s="70">
      <c r="A27" s="140" t="n">
        <v>44829</v>
      </c>
      <c r="B27" s="140" t="n">
        <v>44835</v>
      </c>
      <c r="C27" t="inlineStr">
        <is>
          <t>Not grouped</t>
        </is>
      </c>
      <c r="D27" t="inlineStr">
        <is>
          <t>EUR</t>
        </is>
      </c>
      <c r="E27" t="inlineStr">
        <is>
          <t>豹纹_自动</t>
        </is>
      </c>
      <c r="F27" t="inlineStr">
        <is>
          <t>豹纹_A71</t>
        </is>
      </c>
      <c r="G27" t="inlineStr">
        <is>
          <t>L10-3-2-fba</t>
        </is>
      </c>
      <c r="H27" t="inlineStr">
        <is>
          <t>B08BK8QFQZ</t>
        </is>
      </c>
      <c r="I27" s="86" t="n">
        <v>1425</v>
      </c>
      <c r="J27" s="86" t="n">
        <v>8</v>
      </c>
      <c r="K27" s="141" t="n">
        <v>0.005614035087719298</v>
      </c>
      <c r="L27" s="142" t="n">
        <v>0.21125</v>
      </c>
      <c r="M27" s="142" t="n">
        <v>1.69</v>
      </c>
      <c r="N27" s="142" t="n">
        <v>0</v>
      </c>
      <c r="O27" s="141" t="n"/>
      <c r="P27" s="89" t="n">
        <v>0</v>
      </c>
      <c r="Q27" s="86" t="n">
        <v>0</v>
      </c>
      <c r="R27" s="86" t="n">
        <v>0</v>
      </c>
      <c r="S27" s="141" t="n">
        <v>0</v>
      </c>
      <c r="T27" s="86" t="n">
        <v>0</v>
      </c>
      <c r="U27" s="86" t="n">
        <v>0</v>
      </c>
      <c r="V27" s="142" t="n">
        <v>0</v>
      </c>
      <c r="W27" s="142" t="n">
        <v>0</v>
      </c>
    </row>
    <row r="28" ht="15.75" customFormat="1" customHeight="1" s="70">
      <c r="A28" s="140" t="n">
        <v>44829</v>
      </c>
      <c r="B28" s="140" t="n">
        <v>44835</v>
      </c>
      <c r="C28" t="inlineStr">
        <is>
          <t>Not grouped</t>
        </is>
      </c>
      <c r="D28" t="inlineStr">
        <is>
          <t>EUR</t>
        </is>
      </c>
      <c r="E28" t="inlineStr">
        <is>
          <t>豹纹_自动_IPhone11</t>
        </is>
      </c>
      <c r="F28" t="inlineStr">
        <is>
          <t>豹纹_iPhone11</t>
        </is>
      </c>
      <c r="G28" t="inlineStr">
        <is>
          <t>L10-iPhone11-1-fba</t>
        </is>
      </c>
      <c r="H28" t="inlineStr">
        <is>
          <t>B086Z4FWF7</t>
        </is>
      </c>
      <c r="I28" s="86" t="n">
        <v>116</v>
      </c>
      <c r="J28" s="86" t="n">
        <v>0</v>
      </c>
      <c r="K28" s="141" t="n">
        <v>0</v>
      </c>
      <c r="L28" s="142" t="n"/>
      <c r="M28" s="142" t="n">
        <v>0</v>
      </c>
      <c r="N28" s="142" t="n">
        <v>0</v>
      </c>
      <c r="O28" s="141" t="n"/>
      <c r="P28" s="89" t="n"/>
      <c r="Q28" s="86" t="n">
        <v>0</v>
      </c>
      <c r="R28" s="86" t="n">
        <v>0</v>
      </c>
      <c r="S28" s="141" t="n"/>
      <c r="T28" s="86" t="n">
        <v>0</v>
      </c>
      <c r="U28" s="86" t="n">
        <v>0</v>
      </c>
      <c r="V28" s="142" t="n">
        <v>0</v>
      </c>
      <c r="W28" s="142" t="n">
        <v>0</v>
      </c>
    </row>
    <row r="29" ht="15.75" customHeight="1" s="61">
      <c r="A29" s="140" t="n">
        <v>44829</v>
      </c>
      <c r="B29" s="140" t="n">
        <v>44835</v>
      </c>
      <c r="C29" t="inlineStr">
        <is>
          <t>手机壳 手动</t>
        </is>
      </c>
      <c r="D29" t="inlineStr">
        <is>
          <t>EUR</t>
        </is>
      </c>
      <c r="E29" t="inlineStr">
        <is>
          <t>豹纹_手动</t>
        </is>
      </c>
      <c r="F29" t="inlineStr">
        <is>
          <t>豹纹_iPhone11</t>
        </is>
      </c>
      <c r="G29" t="inlineStr">
        <is>
          <t>L10-iPhone11-1-fba</t>
        </is>
      </c>
      <c r="H29" t="inlineStr">
        <is>
          <t>B086Z4FWF7</t>
        </is>
      </c>
      <c r="I29" s="86" t="n">
        <v>81</v>
      </c>
      <c r="J29" s="86" t="n">
        <v>1</v>
      </c>
      <c r="K29" s="141" t="n">
        <v>0.01234567901234568</v>
      </c>
      <c r="L29" s="142" t="n">
        <v>0.11</v>
      </c>
      <c r="M29" s="142" t="n">
        <v>0.11</v>
      </c>
      <c r="N29" s="142" t="n">
        <v>0</v>
      </c>
      <c r="P29" s="89" t="n">
        <v>0</v>
      </c>
      <c r="Q29" s="86" t="n">
        <v>0</v>
      </c>
      <c r="R29" s="86" t="n">
        <v>0</v>
      </c>
      <c r="S29" s="141" t="n">
        <v>0</v>
      </c>
      <c r="T29" s="86" t="n">
        <v>0</v>
      </c>
      <c r="U29" s="86" t="n">
        <v>0</v>
      </c>
      <c r="V29" s="142" t="n">
        <v>0</v>
      </c>
      <c r="W29" s="142" t="n">
        <v>0</v>
      </c>
    </row>
    <row r="30" ht="15.75" customHeight="1" s="61">
      <c r="A30" s="140" t="n">
        <v>44829</v>
      </c>
      <c r="B30" s="140" t="n">
        <v>44835</v>
      </c>
      <c r="C30" t="inlineStr">
        <is>
          <t>手机壳 手动</t>
        </is>
      </c>
      <c r="D30" t="inlineStr">
        <is>
          <t>EUR</t>
        </is>
      </c>
      <c r="E30" t="inlineStr">
        <is>
          <t>豹纹_手动</t>
        </is>
      </c>
      <c r="F30" t="inlineStr">
        <is>
          <t>豹纹_A71</t>
        </is>
      </c>
      <c r="G30" t="inlineStr">
        <is>
          <t>L10-3-2-fba</t>
        </is>
      </c>
      <c r="H30" t="inlineStr">
        <is>
          <t>B08BK8QFQZ</t>
        </is>
      </c>
      <c r="I30" s="86" t="n">
        <v>2888</v>
      </c>
      <c r="J30" s="86" t="n">
        <v>13</v>
      </c>
      <c r="K30" t="n">
        <v>0.004501385041551247</v>
      </c>
      <c r="L30" t="n">
        <v>0.6738461538461539</v>
      </c>
      <c r="M30" s="142" t="n">
        <v>8.76</v>
      </c>
      <c r="N30" s="142" t="n">
        <v>12.6</v>
      </c>
      <c r="O30" t="n">
        <v>0.6952380952380952</v>
      </c>
      <c r="P30" t="n">
        <v>1.438356164383562</v>
      </c>
      <c r="Q30" s="86" t="n">
        <v>1</v>
      </c>
      <c r="R30" s="86" t="n">
        <v>1</v>
      </c>
      <c r="S30" t="n">
        <v>0.07692307692307693</v>
      </c>
      <c r="T30" s="86" t="n">
        <v>1</v>
      </c>
      <c r="U30" s="86" t="n">
        <v>0</v>
      </c>
      <c r="V30" s="142" t="n">
        <v>12.6</v>
      </c>
      <c r="W30" s="142" t="n">
        <v>0</v>
      </c>
    </row>
    <row r="31" ht="15.75" customHeight="1" s="61">
      <c r="A31" s="140" t="n">
        <v>44829</v>
      </c>
      <c r="B31" s="140" t="n">
        <v>44835</v>
      </c>
      <c r="C31" t="inlineStr">
        <is>
          <t>Not grouped</t>
        </is>
      </c>
      <c r="D31" t="inlineStr">
        <is>
          <t>EUR</t>
        </is>
      </c>
      <c r="E31" t="inlineStr">
        <is>
          <t>Iphone13 豹纹 手动 SP</t>
        </is>
      </c>
      <c r="F31" t="inlineStr">
        <is>
          <t>Iphone13 豹纹 手动 SP</t>
        </is>
      </c>
      <c r="G31" t="inlineStr">
        <is>
          <t>L10-iPhone13-1-fba</t>
        </is>
      </c>
      <c r="H31" t="inlineStr">
        <is>
          <t>B09KMG5C61</t>
        </is>
      </c>
      <c r="I31" s="86" t="n">
        <v>189</v>
      </c>
      <c r="J31" s="86" t="n">
        <v>2</v>
      </c>
      <c r="K31" s="141" t="n">
        <v>0.01058201058201058</v>
      </c>
      <c r="L31" s="142" t="n">
        <v>0.37</v>
      </c>
      <c r="M31" s="142" t="n">
        <v>0.74</v>
      </c>
      <c r="N31" s="142" t="n">
        <v>0</v>
      </c>
      <c r="P31" s="89" t="n">
        <v>0</v>
      </c>
      <c r="Q31" s="86" t="n">
        <v>0</v>
      </c>
      <c r="R31" s="86" t="n">
        <v>0</v>
      </c>
      <c r="S31" s="141" t="n">
        <v>0</v>
      </c>
      <c r="T31" s="86" t="n">
        <v>0</v>
      </c>
      <c r="U31" s="86" t="n">
        <v>0</v>
      </c>
      <c r="V31" s="142" t="n">
        <v>0</v>
      </c>
      <c r="W31" s="142" t="n">
        <v>0</v>
      </c>
    </row>
    <row r="32" ht="15.75" customHeight="1" s="61">
      <c r="A32" s="140" t="n">
        <v>44829</v>
      </c>
      <c r="B32" s="140" t="n">
        <v>44835</v>
      </c>
      <c r="C32" t="inlineStr">
        <is>
          <t>Not grouped</t>
        </is>
      </c>
      <c r="D32" t="inlineStr">
        <is>
          <t>EUR</t>
        </is>
      </c>
      <c r="E32" t="inlineStr">
        <is>
          <t>Iphone13 豹纹 手动 SP</t>
        </is>
      </c>
      <c r="F32" t="inlineStr">
        <is>
          <t>Iphone13 豹纹 手动 SP</t>
        </is>
      </c>
      <c r="G32" t="inlineStr">
        <is>
          <t>L10-iPhone13-2-fba</t>
        </is>
      </c>
      <c r="H32" t="inlineStr">
        <is>
          <t>B09KMGXKBD</t>
        </is>
      </c>
      <c r="I32" s="86" t="n">
        <v>483</v>
      </c>
      <c r="J32" s="86" t="n">
        <v>4</v>
      </c>
      <c r="K32" s="141" t="n">
        <v>0.008281573498964804</v>
      </c>
      <c r="L32" s="142" t="n">
        <v>0.375</v>
      </c>
      <c r="M32" s="142" t="n">
        <v>1.5</v>
      </c>
      <c r="N32" s="142" t="n">
        <v>12.6</v>
      </c>
      <c r="O32" t="n">
        <v>0.1190476190476191</v>
      </c>
      <c r="P32" s="89" t="n">
        <v>8.4</v>
      </c>
      <c r="Q32" s="86" t="n">
        <v>1</v>
      </c>
      <c r="R32" s="86" t="n">
        <v>1</v>
      </c>
      <c r="S32" s="141" t="n">
        <v>0.25</v>
      </c>
      <c r="T32" s="86" t="n">
        <v>0</v>
      </c>
      <c r="U32" s="86" t="n">
        <v>1</v>
      </c>
      <c r="V32" s="142" t="n">
        <v>0</v>
      </c>
      <c r="W32" s="142" t="n">
        <v>12.6</v>
      </c>
    </row>
    <row r="33" ht="15.75" customHeight="1" s="61">
      <c r="A33" s="140" t="n">
        <v>44829</v>
      </c>
      <c r="B33" s="140" t="n">
        <v>44835</v>
      </c>
      <c r="C33" t="inlineStr">
        <is>
          <t>手机壳 手动</t>
        </is>
      </c>
      <c r="D33" t="inlineStr">
        <is>
          <t>EUR</t>
        </is>
      </c>
      <c r="E33" t="inlineStr">
        <is>
          <t>黑底红唇 手动</t>
        </is>
      </c>
      <c r="F33" t="inlineStr">
        <is>
          <t>A50</t>
        </is>
      </c>
      <c r="G33" t="inlineStr">
        <is>
          <t>HandyL00014-1-fba</t>
        </is>
      </c>
      <c r="H33" t="inlineStr">
        <is>
          <t>B07TT8DZ6N</t>
        </is>
      </c>
      <c r="I33" s="86" t="n">
        <v>5</v>
      </c>
      <c r="J33" s="86" t="n">
        <v>0</v>
      </c>
      <c r="K33" s="141" t="n">
        <v>0</v>
      </c>
      <c r="M33" s="142" t="n">
        <v>0</v>
      </c>
      <c r="N33" s="142" t="n">
        <v>0</v>
      </c>
      <c r="Q33" s="86" t="n">
        <v>0</v>
      </c>
      <c r="R33" s="86" t="n">
        <v>0</v>
      </c>
      <c r="T33" s="86" t="n">
        <v>0</v>
      </c>
      <c r="U33" s="86" t="n">
        <v>0</v>
      </c>
      <c r="V33" s="142" t="n">
        <v>0</v>
      </c>
      <c r="W33" s="142" t="n">
        <v>0</v>
      </c>
    </row>
    <row r="34" ht="15.75" customHeight="1" s="61">
      <c r="A34" s="140" t="n">
        <v>44829</v>
      </c>
      <c r="B34" s="140" t="n">
        <v>44835</v>
      </c>
      <c r="C34" t="inlineStr">
        <is>
          <t>Not grouped</t>
        </is>
      </c>
      <c r="D34" t="inlineStr">
        <is>
          <t>EUR</t>
        </is>
      </c>
      <c r="E34" t="inlineStr">
        <is>
          <t>Iphone13mini 豹纹 手动 SP</t>
        </is>
      </c>
      <c r="F34" t="inlineStr">
        <is>
          <t>Iphone13mini 豹纹 手动 SP</t>
        </is>
      </c>
      <c r="G34" t="inlineStr">
        <is>
          <t>L10-iPhone13mini-1-fba</t>
        </is>
      </c>
      <c r="H34" t="inlineStr">
        <is>
          <t>B09KMGYFR4</t>
        </is>
      </c>
      <c r="I34" s="86" t="n">
        <v>86</v>
      </c>
      <c r="J34" s="86" t="n">
        <v>1</v>
      </c>
      <c r="K34" s="141" t="n">
        <v>0.01162790697674419</v>
      </c>
      <c r="L34" s="142" t="n">
        <v>0.45</v>
      </c>
      <c r="M34" s="142" t="n">
        <v>0.45</v>
      </c>
      <c r="N34" s="142" t="n">
        <v>0</v>
      </c>
      <c r="P34" s="89" t="n">
        <v>0</v>
      </c>
      <c r="Q34" s="86" t="n">
        <v>0</v>
      </c>
      <c r="R34" s="86" t="n">
        <v>0</v>
      </c>
      <c r="S34" s="141" t="n">
        <v>0</v>
      </c>
      <c r="T34" s="86" t="n">
        <v>0</v>
      </c>
      <c r="U34" s="86" t="n">
        <v>0</v>
      </c>
      <c r="V34" s="142" t="n">
        <v>0</v>
      </c>
      <c r="W34" s="142" t="n">
        <v>0</v>
      </c>
    </row>
    <row r="35" ht="15.75" customHeight="1" s="61">
      <c r="A35" s="140" t="n">
        <v>44829</v>
      </c>
      <c r="B35" s="140" t="n">
        <v>44835</v>
      </c>
      <c r="C35" t="inlineStr">
        <is>
          <t>Not grouped</t>
        </is>
      </c>
      <c r="D35" t="inlineStr">
        <is>
          <t>EUR</t>
        </is>
      </c>
      <c r="E35" t="inlineStr">
        <is>
          <t>Iphone13mini 豹纹 手动 SP</t>
        </is>
      </c>
      <c r="F35" t="inlineStr">
        <is>
          <t>Iphone13mini 豹纹 手动 SP</t>
        </is>
      </c>
      <c r="G35" t="inlineStr">
        <is>
          <t>L10-iPhone13mini-2-fba</t>
        </is>
      </c>
      <c r="H35" t="inlineStr">
        <is>
          <t>B09KMHLGNX</t>
        </is>
      </c>
      <c r="I35" s="86" t="n">
        <v>335</v>
      </c>
      <c r="J35" s="86" t="n">
        <v>5</v>
      </c>
      <c r="K35" s="141" t="n">
        <v>0.01492537313432836</v>
      </c>
      <c r="L35" t="n">
        <v>0.31</v>
      </c>
      <c r="M35" s="142" t="n">
        <v>1.55</v>
      </c>
      <c r="N35" s="142" t="n">
        <v>12.6</v>
      </c>
      <c r="O35" t="n">
        <v>0.123015873015873</v>
      </c>
      <c r="P35" t="n">
        <v>8.129032258064516</v>
      </c>
      <c r="Q35" s="86" t="n">
        <v>1</v>
      </c>
      <c r="R35" s="86" t="n">
        <v>1</v>
      </c>
      <c r="S35" t="n">
        <v>0.2</v>
      </c>
      <c r="T35" s="86" t="n">
        <v>1</v>
      </c>
      <c r="U35" s="86" t="n">
        <v>0</v>
      </c>
      <c r="V35" s="142" t="n">
        <v>12.6</v>
      </c>
      <c r="W35" s="142" t="n">
        <v>0</v>
      </c>
    </row>
    <row r="36" ht="15.75" customHeight="1" s="61">
      <c r="A36" s="140" t="n">
        <v>44829</v>
      </c>
      <c r="B36" s="140" t="n">
        <v>44835</v>
      </c>
      <c r="C36" t="inlineStr">
        <is>
          <t>Not grouped</t>
        </is>
      </c>
      <c r="D36" t="inlineStr">
        <is>
          <t>EUR</t>
        </is>
      </c>
      <c r="E36" t="inlineStr">
        <is>
          <t>Iphone13Pro 豹纹 手动 SP</t>
        </is>
      </c>
      <c r="F36" t="inlineStr">
        <is>
          <t>Iphone13Pro 豹纹 手动 SP</t>
        </is>
      </c>
      <c r="G36" t="inlineStr">
        <is>
          <t>L10-iPhone13pro-1-fba</t>
        </is>
      </c>
      <c r="H36" t="inlineStr">
        <is>
          <t>B09KMGYD8N</t>
        </is>
      </c>
      <c r="I36" s="86" t="n">
        <v>355</v>
      </c>
      <c r="J36" s="86" t="n">
        <v>3</v>
      </c>
      <c r="K36" s="141" t="n">
        <v>0.008450704225352112</v>
      </c>
      <c r="L36" t="n">
        <v>0.3966666666666667</v>
      </c>
      <c r="M36" s="142" t="n">
        <v>1.19</v>
      </c>
      <c r="N36" s="142" t="n">
        <v>0</v>
      </c>
      <c r="P36" t="n">
        <v>0</v>
      </c>
      <c r="Q36" s="86" t="n">
        <v>0</v>
      </c>
      <c r="R36" s="86" t="n">
        <v>0</v>
      </c>
      <c r="S36" t="n">
        <v>0</v>
      </c>
      <c r="T36" s="86" t="n">
        <v>0</v>
      </c>
      <c r="U36" s="86" t="n">
        <v>0</v>
      </c>
      <c r="V36" s="142" t="n">
        <v>0</v>
      </c>
      <c r="W36" s="142" t="n">
        <v>0</v>
      </c>
    </row>
    <row r="37" ht="15.75" customHeight="1" s="61">
      <c r="A37" s="140" t="n">
        <v>44829</v>
      </c>
      <c r="B37" s="140" t="n">
        <v>44835</v>
      </c>
      <c r="C37" t="inlineStr">
        <is>
          <t>Not grouped</t>
        </is>
      </c>
      <c r="D37" t="inlineStr">
        <is>
          <t>EUR</t>
        </is>
      </c>
      <c r="E37" t="inlineStr">
        <is>
          <t>Iphone13Pro 豹纹 手动 SP</t>
        </is>
      </c>
      <c r="F37" t="inlineStr">
        <is>
          <t>Iphone13Pro 豹纹 手动 SP</t>
        </is>
      </c>
      <c r="G37" t="inlineStr">
        <is>
          <t>L10-iPhone13pro-2-fba</t>
        </is>
      </c>
      <c r="H37" t="inlineStr">
        <is>
          <t>B09KMDWGVS</t>
        </is>
      </c>
      <c r="I37" s="86" t="n">
        <v>147</v>
      </c>
      <c r="J37" s="86" t="n">
        <v>0</v>
      </c>
      <c r="K37" s="141" t="n">
        <v>0</v>
      </c>
      <c r="L37" s="142" t="n"/>
      <c r="M37" s="142" t="n">
        <v>0</v>
      </c>
      <c r="N37" s="142" t="n">
        <v>0</v>
      </c>
      <c r="P37" s="89" t="n"/>
      <c r="Q37" s="86" t="n">
        <v>0</v>
      </c>
      <c r="R37" s="86" t="n">
        <v>0</v>
      </c>
      <c r="S37" s="141" t="n"/>
      <c r="T37" s="86" t="n">
        <v>0</v>
      </c>
      <c r="U37" s="86" t="n">
        <v>0</v>
      </c>
      <c r="V37" s="142" t="n">
        <v>0</v>
      </c>
      <c r="W37" s="142" t="n">
        <v>0</v>
      </c>
    </row>
    <row r="38" ht="15.75" customHeight="1" s="61">
      <c r="A38" s="140" t="n">
        <v>44829</v>
      </c>
      <c r="B38" s="140" t="n">
        <v>44835</v>
      </c>
      <c r="C38" t="inlineStr">
        <is>
          <t>Not grouped</t>
        </is>
      </c>
      <c r="D38" t="inlineStr">
        <is>
          <t>EUR</t>
        </is>
      </c>
      <c r="E38" t="inlineStr">
        <is>
          <t>黑底红唇_自动</t>
        </is>
      </c>
      <c r="F38" t="inlineStr">
        <is>
          <t>黑底红唇_A50</t>
        </is>
      </c>
      <c r="G38" t="inlineStr">
        <is>
          <t>HandyL00014-1-fba</t>
        </is>
      </c>
      <c r="H38" t="inlineStr">
        <is>
          <t>B07TT8DZ6N</t>
        </is>
      </c>
      <c r="I38" s="86" t="n">
        <v>23</v>
      </c>
      <c r="J38" s="86" t="n">
        <v>0</v>
      </c>
      <c r="K38" s="141" t="n">
        <v>0</v>
      </c>
      <c r="L38" s="142" t="n"/>
      <c r="M38" s="142" t="n">
        <v>0</v>
      </c>
      <c r="N38" s="142" t="n">
        <v>0</v>
      </c>
      <c r="P38" s="89" t="n"/>
      <c r="Q38" s="86" t="n">
        <v>0</v>
      </c>
      <c r="R38" s="86" t="n">
        <v>0</v>
      </c>
      <c r="S38" s="141" t="n"/>
      <c r="T38" s="86" t="n">
        <v>0</v>
      </c>
      <c r="U38" s="86" t="n">
        <v>0</v>
      </c>
      <c r="V38" s="142" t="n">
        <v>0</v>
      </c>
      <c r="W38" s="142" t="n">
        <v>0</v>
      </c>
    </row>
    <row r="39" ht="15.75" customHeight="1" s="61">
      <c r="A39" s="140" t="n">
        <v>44829</v>
      </c>
      <c r="B39" s="140" t="n">
        <v>44835</v>
      </c>
      <c r="C39" t="inlineStr">
        <is>
          <t>手机壳 手动</t>
        </is>
      </c>
      <c r="D39" t="inlineStr">
        <is>
          <t>EUR</t>
        </is>
      </c>
      <c r="E39" t="inlineStr">
        <is>
          <t>白底黑心 手动</t>
        </is>
      </c>
      <c r="F39" t="inlineStr">
        <is>
          <t>A51</t>
        </is>
      </c>
      <c r="G39" t="inlineStr">
        <is>
          <t>L14-4-2-fba</t>
        </is>
      </c>
      <c r="H39" t="inlineStr">
        <is>
          <t>B0892VL3T9</t>
        </is>
      </c>
      <c r="I39" s="86" t="n">
        <v>770</v>
      </c>
      <c r="J39" s="86" t="n">
        <v>4</v>
      </c>
      <c r="K39" s="141" t="n">
        <v>0.005194805194805194</v>
      </c>
      <c r="L39" s="142" t="n">
        <v>0.1775</v>
      </c>
      <c r="M39" s="142" t="n">
        <v>0.71</v>
      </c>
      <c r="N39" s="142" t="n">
        <v>0</v>
      </c>
      <c r="P39" s="89" t="n">
        <v>0</v>
      </c>
      <c r="Q39" s="86" t="n">
        <v>0</v>
      </c>
      <c r="R39" s="86" t="n">
        <v>0</v>
      </c>
      <c r="S39" s="141" t="n">
        <v>0</v>
      </c>
      <c r="T39" s="86" t="n">
        <v>0</v>
      </c>
      <c r="U39" s="86" t="n">
        <v>0</v>
      </c>
      <c r="V39" s="142" t="n">
        <v>0</v>
      </c>
      <c r="W39" s="142" t="n">
        <v>0</v>
      </c>
    </row>
    <row r="40" ht="15.75" customHeight="1" s="61">
      <c r="A40" s="140" t="n">
        <v>44829</v>
      </c>
      <c r="B40" s="140" t="n">
        <v>44835</v>
      </c>
      <c r="C40" t="inlineStr">
        <is>
          <t>Not grouped</t>
        </is>
      </c>
      <c r="D40" t="inlineStr">
        <is>
          <t>EUR</t>
        </is>
      </c>
      <c r="E40" t="inlineStr">
        <is>
          <t>白底黑心_自动</t>
        </is>
      </c>
      <c r="F40" t="inlineStr">
        <is>
          <t>A71</t>
        </is>
      </c>
      <c r="G40" t="inlineStr">
        <is>
          <t>L14-4-3-fba</t>
        </is>
      </c>
      <c r="H40" t="inlineStr">
        <is>
          <t>B08BKPDGGJ</t>
        </is>
      </c>
      <c r="I40" s="86" t="n">
        <v>1582</v>
      </c>
      <c r="J40" s="86" t="n">
        <v>18</v>
      </c>
      <c r="K40" s="141" t="n">
        <v>0.01137800252844501</v>
      </c>
      <c r="L40" s="142" t="n">
        <v>0.17</v>
      </c>
      <c r="M40" s="142" t="n">
        <v>3.06</v>
      </c>
      <c r="N40" s="142" t="n">
        <v>25.2</v>
      </c>
      <c r="O40" s="141" t="n">
        <v>0.1214285714285714</v>
      </c>
      <c r="P40" s="89" t="n">
        <v>8.235294117647058</v>
      </c>
      <c r="Q40" s="86" t="n">
        <v>2</v>
      </c>
      <c r="R40" s="86" t="n">
        <v>2</v>
      </c>
      <c r="S40" s="141" t="n">
        <v>0.1111111111111111</v>
      </c>
      <c r="T40" s="86" t="n">
        <v>0</v>
      </c>
      <c r="U40" s="86" t="n">
        <v>2</v>
      </c>
      <c r="V40" s="142" t="n">
        <v>0</v>
      </c>
      <c r="W40" s="142" t="n">
        <v>25.2</v>
      </c>
    </row>
    <row r="41" ht="15.75" customHeight="1" s="61">
      <c r="A41" s="140" t="n">
        <v>44829</v>
      </c>
      <c r="B41" s="140" t="n">
        <v>44835</v>
      </c>
      <c r="C41" t="inlineStr">
        <is>
          <t>Not grouped</t>
        </is>
      </c>
      <c r="D41" t="inlineStr">
        <is>
          <t>EUR</t>
        </is>
      </c>
      <c r="E41" t="inlineStr">
        <is>
          <t>白底黑心_自动</t>
        </is>
      </c>
      <c r="F41" t="inlineStr">
        <is>
          <t>白底黑心_A51</t>
        </is>
      </c>
      <c r="G41" t="inlineStr">
        <is>
          <t>L14-4-2-fba</t>
        </is>
      </c>
      <c r="H41" t="inlineStr">
        <is>
          <t>B0892VL3T9</t>
        </is>
      </c>
      <c r="I41" s="86" t="n">
        <v>5386</v>
      </c>
      <c r="J41" s="86" t="n">
        <v>50</v>
      </c>
      <c r="K41" s="141" t="n">
        <v>0.00928332714444857</v>
      </c>
      <c r="L41" s="142" t="n">
        <v>0.193</v>
      </c>
      <c r="M41" s="142" t="n">
        <v>9.65</v>
      </c>
      <c r="N41" s="142" t="n">
        <v>37.8</v>
      </c>
      <c r="O41" s="141" t="n">
        <v>0.2552910052910053</v>
      </c>
      <c r="P41" s="89" t="n">
        <v>3.917098445595855</v>
      </c>
      <c r="Q41" s="86" t="n">
        <v>3</v>
      </c>
      <c r="R41" s="86" t="n">
        <v>3</v>
      </c>
      <c r="S41" s="141" t="n">
        <v>0.06</v>
      </c>
      <c r="T41" s="86" t="n">
        <v>3</v>
      </c>
      <c r="U41" s="86" t="n">
        <v>0</v>
      </c>
      <c r="V41" s="142" t="n">
        <v>37.8</v>
      </c>
      <c r="W41" s="142" t="n">
        <v>0</v>
      </c>
    </row>
    <row r="42" ht="15.75" customHeight="1" s="61">
      <c r="A42" s="140" t="n">
        <v>44829</v>
      </c>
      <c r="B42" s="140" t="n">
        <v>44835</v>
      </c>
      <c r="C42" t="inlineStr">
        <is>
          <t>Not grouped</t>
        </is>
      </c>
      <c r="D42" t="inlineStr">
        <is>
          <t>EUR</t>
        </is>
      </c>
      <c r="E42" t="inlineStr">
        <is>
          <t>仰望星空_自动</t>
        </is>
      </c>
      <c r="F42" t="inlineStr">
        <is>
          <t>仰望星空_A50</t>
        </is>
      </c>
      <c r="G42" t="inlineStr">
        <is>
          <t>HandyL0012-1-fba</t>
        </is>
      </c>
      <c r="H42" t="inlineStr">
        <is>
          <t>B07THCDVLL</t>
        </is>
      </c>
      <c r="I42" s="86" t="n">
        <v>175</v>
      </c>
      <c r="J42" s="86" t="n">
        <v>0</v>
      </c>
      <c r="K42" s="141" t="n">
        <v>0</v>
      </c>
      <c r="L42" s="142" t="n"/>
      <c r="M42" s="142" t="n">
        <v>0</v>
      </c>
      <c r="N42" s="142" t="n">
        <v>0</v>
      </c>
      <c r="O42" s="141" t="n"/>
      <c r="P42" s="89" t="n"/>
      <c r="Q42" s="86" t="n">
        <v>0</v>
      </c>
      <c r="R42" s="86" t="n">
        <v>0</v>
      </c>
      <c r="S42" s="141" t="n"/>
      <c r="T42" s="86" t="n">
        <v>0</v>
      </c>
      <c r="U42" s="86" t="n">
        <v>0</v>
      </c>
      <c r="V42" s="142" t="n">
        <v>0</v>
      </c>
      <c r="W42" s="142" t="n">
        <v>0</v>
      </c>
    </row>
    <row r="43" ht="15.75" customHeight="1" s="61">
      <c r="A43" s="140" t="n">
        <v>44829</v>
      </c>
      <c r="B43" s="140" t="n">
        <v>44835</v>
      </c>
      <c r="C43" t="inlineStr">
        <is>
          <t>手机壳 手动</t>
        </is>
      </c>
      <c r="D43" t="inlineStr">
        <is>
          <t>EUR</t>
        </is>
      </c>
      <c r="E43" t="inlineStr">
        <is>
          <t>白底黑心 手动</t>
        </is>
      </c>
      <c r="F43" t="inlineStr">
        <is>
          <t>A71</t>
        </is>
      </c>
      <c r="G43" t="inlineStr">
        <is>
          <t>L14-4-3-fba</t>
        </is>
      </c>
      <c r="H43" t="inlineStr">
        <is>
          <t>B08BKPDGGJ</t>
        </is>
      </c>
      <c r="I43" s="86" t="n">
        <v>1639</v>
      </c>
      <c r="J43" s="86" t="n">
        <v>2</v>
      </c>
      <c r="K43" s="141" t="n">
        <v>0.001220256253813301</v>
      </c>
      <c r="L43" s="142" t="n">
        <v>0.285</v>
      </c>
      <c r="M43" s="142" t="n">
        <v>0.57</v>
      </c>
      <c r="N43" s="142" t="n">
        <v>12.6</v>
      </c>
      <c r="O43" s="141" t="n">
        <v>0.04523809523809524</v>
      </c>
      <c r="P43" s="89" t="n">
        <v>22.10526315789474</v>
      </c>
      <c r="Q43" s="86" t="n">
        <v>1</v>
      </c>
      <c r="R43" s="86" t="n">
        <v>1</v>
      </c>
      <c r="S43" s="141" t="n">
        <v>0.5</v>
      </c>
      <c r="T43" s="86" t="n">
        <v>0</v>
      </c>
      <c r="U43" s="86" t="n">
        <v>1</v>
      </c>
      <c r="V43" s="142" t="n">
        <v>0</v>
      </c>
      <c r="W43" s="142" t="n">
        <v>12.6</v>
      </c>
    </row>
    <row r="44" ht="15.75" customHeight="1" s="61">
      <c r="A44" s="140" t="n">
        <v>44829</v>
      </c>
      <c r="B44" s="140" t="n">
        <v>44835</v>
      </c>
      <c r="C44" t="inlineStr">
        <is>
          <t>Not grouped</t>
        </is>
      </c>
      <c r="D44" t="inlineStr">
        <is>
          <t>EUR</t>
        </is>
      </c>
      <c r="E44" t="inlineStr">
        <is>
          <t>A33 干花粉 手动 SP</t>
        </is>
      </c>
      <c r="F44" t="inlineStr">
        <is>
          <t>A33 干花粉 手动 SP</t>
        </is>
      </c>
      <c r="G44" t="inlineStr">
        <is>
          <t>L20-A33-1-fba</t>
        </is>
      </c>
      <c r="H44" t="inlineStr">
        <is>
          <t>B09TJTQ9RV</t>
        </is>
      </c>
      <c r="I44" s="86" t="n">
        <v>2900</v>
      </c>
      <c r="J44" s="86" t="n">
        <v>26</v>
      </c>
      <c r="K44" s="141" t="n">
        <v>0.00896551724137931</v>
      </c>
      <c r="L44" t="n">
        <v>0.2665384615384615</v>
      </c>
      <c r="M44" s="142" t="n">
        <v>6.929999999999999</v>
      </c>
      <c r="N44" s="142" t="n">
        <v>0</v>
      </c>
      <c r="P44" t="n">
        <v>0</v>
      </c>
      <c r="Q44" s="86" t="n">
        <v>0</v>
      </c>
      <c r="R44" s="86" t="n">
        <v>0</v>
      </c>
      <c r="S44" t="n">
        <v>0</v>
      </c>
      <c r="T44" s="86" t="n">
        <v>0</v>
      </c>
      <c r="U44" s="86" t="n">
        <v>0</v>
      </c>
      <c r="V44" s="142" t="n">
        <v>0</v>
      </c>
      <c r="W44" s="142" t="n">
        <v>0</v>
      </c>
    </row>
    <row r="45" ht="15.75" customHeight="1" s="61">
      <c r="A45" s="140" t="n">
        <v>44829</v>
      </c>
      <c r="B45" s="140" t="n">
        <v>44835</v>
      </c>
      <c r="C45" t="inlineStr">
        <is>
          <t>Not grouped</t>
        </is>
      </c>
      <c r="D45" t="inlineStr">
        <is>
          <t>EUR</t>
        </is>
      </c>
      <c r="E45" t="inlineStr">
        <is>
          <t>A53 白底黑心 手动 SP</t>
        </is>
      </c>
      <c r="F45" t="inlineStr">
        <is>
          <t>A53 白底黑心 手动 SP</t>
        </is>
      </c>
      <c r="G45" t="inlineStr">
        <is>
          <t>L14-A53-fba</t>
        </is>
      </c>
      <c r="H45" t="inlineStr">
        <is>
          <t>B09TYCMH3M</t>
        </is>
      </c>
      <c r="I45" s="86" t="n">
        <v>1705</v>
      </c>
      <c r="J45" s="86" t="n">
        <v>17</v>
      </c>
      <c r="K45" s="141" t="n">
        <v>0.00997067448680352</v>
      </c>
      <c r="L45" t="n">
        <v>0.2670588235294118</v>
      </c>
      <c r="M45" s="142" t="n">
        <v>4.54</v>
      </c>
      <c r="N45" s="142" t="n">
        <v>0</v>
      </c>
      <c r="P45" t="n">
        <v>0</v>
      </c>
      <c r="Q45" s="86" t="n">
        <v>0</v>
      </c>
      <c r="R45" s="86" t="n">
        <v>0</v>
      </c>
      <c r="S45" t="n">
        <v>0</v>
      </c>
      <c r="T45" s="86" t="n">
        <v>0</v>
      </c>
      <c r="U45" s="86" t="n">
        <v>0</v>
      </c>
      <c r="V45" s="142" t="n">
        <v>0</v>
      </c>
      <c r="W45" s="142" t="n">
        <v>0</v>
      </c>
    </row>
    <row r="46" ht="15.75" customHeight="1" s="61">
      <c r="A46" s="140" t="n">
        <v>44829</v>
      </c>
      <c r="B46" s="140" t="n">
        <v>44835</v>
      </c>
      <c r="C46" t="inlineStr">
        <is>
          <t>Not grouped</t>
        </is>
      </c>
      <c r="D46" t="inlineStr">
        <is>
          <t>EUR</t>
        </is>
      </c>
      <c r="E46" t="inlineStr">
        <is>
          <t>iPhone13ProMax 白底黑心 手动 SP</t>
        </is>
      </c>
      <c r="F46" t="inlineStr">
        <is>
          <t>iPhone13ProMax 白底黑心 手动 SP</t>
        </is>
      </c>
      <c r="G46" t="inlineStr">
        <is>
          <t>L14-iPhone13promax-fba</t>
        </is>
      </c>
      <c r="H46" t="inlineStr">
        <is>
          <t>B09KMD992H</t>
        </is>
      </c>
      <c r="I46" s="86" t="n">
        <v>1193</v>
      </c>
      <c r="J46" s="86" t="n">
        <v>6</v>
      </c>
      <c r="K46" s="141" t="n">
        <v>0.005029337803855826</v>
      </c>
      <c r="L46" s="142" t="n">
        <v>0.4633333333333333</v>
      </c>
      <c r="M46" s="142" t="n">
        <v>2.78</v>
      </c>
      <c r="N46" s="142" t="n">
        <v>0</v>
      </c>
      <c r="O46" s="141" t="n"/>
      <c r="P46" s="89" t="n">
        <v>0</v>
      </c>
      <c r="Q46" s="86" t="n">
        <v>0</v>
      </c>
      <c r="R46" s="86" t="n">
        <v>0</v>
      </c>
      <c r="S46" s="141" t="n">
        <v>0</v>
      </c>
      <c r="T46" s="86" t="n">
        <v>0</v>
      </c>
      <c r="U46" s="86" t="n">
        <v>0</v>
      </c>
      <c r="V46" s="142" t="n">
        <v>0</v>
      </c>
      <c r="W46" s="142" t="n">
        <v>0</v>
      </c>
    </row>
    <row r="47" ht="15.75" customHeight="1" s="61">
      <c r="A47" s="140" t="n">
        <v>44829</v>
      </c>
      <c r="B47" s="140" t="n">
        <v>44835</v>
      </c>
      <c r="C47" t="inlineStr">
        <is>
          <t>Not grouped</t>
        </is>
      </c>
      <c r="D47" t="inlineStr">
        <is>
          <t>EUR</t>
        </is>
      </c>
      <c r="E47" t="inlineStr">
        <is>
          <t>iPhone13Pro 白底黑心 手动 SP</t>
        </is>
      </c>
      <c r="F47" t="inlineStr">
        <is>
          <t>iPhone13Pro 白底黑心 手动 SP</t>
        </is>
      </c>
      <c r="G47" t="inlineStr">
        <is>
          <t>L14-iPhone13pro-fba</t>
        </is>
      </c>
      <c r="H47" t="inlineStr">
        <is>
          <t>B09KMHLM34</t>
        </is>
      </c>
      <c r="I47" s="86" t="n">
        <v>1171</v>
      </c>
      <c r="J47" s="86" t="n">
        <v>10</v>
      </c>
      <c r="K47" s="141" t="n">
        <v>0.008539709649871904</v>
      </c>
      <c r="L47" t="n">
        <v>0.5489999999999999</v>
      </c>
      <c r="M47" s="142" t="n">
        <v>5.489999999999999</v>
      </c>
      <c r="N47" s="142" t="n">
        <v>0</v>
      </c>
      <c r="P47" t="n">
        <v>0</v>
      </c>
      <c r="Q47" s="86" t="n">
        <v>0</v>
      </c>
      <c r="R47" s="86" t="n">
        <v>0</v>
      </c>
      <c r="S47" t="n">
        <v>0</v>
      </c>
      <c r="T47" s="86" t="n">
        <v>0</v>
      </c>
      <c r="U47" s="86" t="n">
        <v>0</v>
      </c>
      <c r="V47" s="142" t="n">
        <v>0</v>
      </c>
      <c r="W47" s="142" t="n">
        <v>0</v>
      </c>
    </row>
    <row r="48" ht="15.75" customHeight="1" s="61">
      <c r="A48" s="140" t="n">
        <v>44829</v>
      </c>
      <c r="B48" s="140" t="n">
        <v>44835</v>
      </c>
      <c r="C48" t="inlineStr">
        <is>
          <t>Not grouped</t>
        </is>
      </c>
      <c r="D48" t="inlineStr">
        <is>
          <t>EUR</t>
        </is>
      </c>
      <c r="E48" t="inlineStr">
        <is>
          <t>A53 干花粉 手动 SP</t>
        </is>
      </c>
      <c r="F48" t="inlineStr">
        <is>
          <t>A53 干花粉 手动 SP</t>
        </is>
      </c>
      <c r="G48" t="inlineStr">
        <is>
          <t>L20-A53-1-fba</t>
        </is>
      </c>
      <c r="H48" t="inlineStr">
        <is>
          <t>B09SYDVNYR</t>
        </is>
      </c>
      <c r="I48" s="86" t="n">
        <v>7095</v>
      </c>
      <c r="J48" s="86" t="n">
        <v>61</v>
      </c>
      <c r="K48" s="141" t="n">
        <v>0.008597603946441155</v>
      </c>
      <c r="L48" t="n">
        <v>0.3032786885245902</v>
      </c>
      <c r="M48" s="142" t="n">
        <v>18.5</v>
      </c>
      <c r="N48" s="142" t="n">
        <v>12.6</v>
      </c>
      <c r="O48" t="n">
        <v>1.468253968253968</v>
      </c>
      <c r="P48" t="n">
        <v>0.681081081081081</v>
      </c>
      <c r="Q48" s="86" t="n">
        <v>1</v>
      </c>
      <c r="R48" s="86" t="n">
        <v>1</v>
      </c>
      <c r="S48" t="n">
        <v>0.01639344262295082</v>
      </c>
      <c r="T48" s="86" t="n">
        <v>1</v>
      </c>
      <c r="U48" s="86" t="n">
        <v>0</v>
      </c>
      <c r="V48" s="142" t="n">
        <v>12.6</v>
      </c>
      <c r="W48" s="142" t="n">
        <v>0</v>
      </c>
    </row>
    <row r="49" ht="15.75" customHeight="1" s="61">
      <c r="A49" s="140" t="n">
        <v>44829</v>
      </c>
      <c r="B49" s="140" t="n">
        <v>44835</v>
      </c>
      <c r="C49" t="inlineStr">
        <is>
          <t>Not grouped</t>
        </is>
      </c>
      <c r="D49" t="inlineStr">
        <is>
          <t>EUR</t>
        </is>
      </c>
      <c r="E49" t="inlineStr">
        <is>
          <t>iPhone13 白底黑心 手动 SP</t>
        </is>
      </c>
      <c r="F49" t="inlineStr">
        <is>
          <t>iPhone13 白底黑心 手动 SP</t>
        </is>
      </c>
      <c r="G49" t="inlineStr">
        <is>
          <t>L14-iPhone13-fba</t>
        </is>
      </c>
      <c r="H49" t="inlineStr">
        <is>
          <t>B09KMGB233</t>
        </is>
      </c>
      <c r="I49" s="86" t="n">
        <v>3259</v>
      </c>
      <c r="J49" s="86" t="n">
        <v>14</v>
      </c>
      <c r="K49" s="141" t="n">
        <v>0.004295796256520405</v>
      </c>
      <c r="L49" s="142" t="n">
        <v>0.4335714285714286</v>
      </c>
      <c r="M49" s="142" t="n">
        <v>6.069999999999999</v>
      </c>
      <c r="N49" s="142" t="n">
        <v>0</v>
      </c>
      <c r="O49" s="141" t="n"/>
      <c r="P49" s="89" t="n">
        <v>0</v>
      </c>
      <c r="Q49" s="86" t="n">
        <v>0</v>
      </c>
      <c r="R49" s="86" t="n">
        <v>0</v>
      </c>
      <c r="S49" s="141" t="n">
        <v>0</v>
      </c>
      <c r="T49" s="86" t="n">
        <v>0</v>
      </c>
      <c r="U49" s="86" t="n">
        <v>0</v>
      </c>
      <c r="V49" s="142" t="n">
        <v>0</v>
      </c>
      <c r="W49" s="142" t="n">
        <v>0</v>
      </c>
    </row>
    <row r="50" ht="15.75" customHeight="1" s="61">
      <c r="A50" s="140" t="n">
        <v>44829</v>
      </c>
      <c r="B50" s="140" t="n">
        <v>44835</v>
      </c>
      <c r="C50" t="inlineStr">
        <is>
          <t>Not grouped</t>
        </is>
      </c>
      <c r="D50" t="inlineStr">
        <is>
          <t>EUR</t>
        </is>
      </c>
      <c r="E50" t="inlineStr">
        <is>
          <t>iPhone13mini 白底黑心 手动 SP</t>
        </is>
      </c>
      <c r="F50" t="inlineStr">
        <is>
          <t>iPhone13mini 白底黑心 手动 SP</t>
        </is>
      </c>
      <c r="G50" t="inlineStr">
        <is>
          <t>L14-iPhone13mini-fba</t>
        </is>
      </c>
      <c r="H50" t="inlineStr">
        <is>
          <t>B09KMFVWDX</t>
        </is>
      </c>
      <c r="I50" s="86" t="n">
        <v>864</v>
      </c>
      <c r="J50" s="86" t="n">
        <v>3</v>
      </c>
      <c r="K50" s="141" t="n">
        <v>0.003472222222222222</v>
      </c>
      <c r="L50" s="142" t="n">
        <v>0.5666666666666667</v>
      </c>
      <c r="M50" s="142" t="n">
        <v>1.7</v>
      </c>
      <c r="N50" s="142" t="n">
        <v>0</v>
      </c>
      <c r="P50" s="89" t="n">
        <v>0</v>
      </c>
      <c r="Q50" s="86" t="n">
        <v>0</v>
      </c>
      <c r="R50" s="86" t="n">
        <v>0</v>
      </c>
      <c r="S50" s="141" t="n">
        <v>0</v>
      </c>
      <c r="T50" s="86" t="n">
        <v>0</v>
      </c>
      <c r="U50" s="86" t="n">
        <v>0</v>
      </c>
      <c r="V50" s="142" t="n">
        <v>0</v>
      </c>
      <c r="W50" s="142" t="n">
        <v>0</v>
      </c>
    </row>
    <row r="51" ht="15.75" customHeight="1" s="61">
      <c r="A51" s="140" t="n">
        <v>44829</v>
      </c>
      <c r="B51" s="140" t="n">
        <v>44831</v>
      </c>
      <c r="C51" t="inlineStr">
        <is>
          <t>Not grouped</t>
        </is>
      </c>
      <c r="D51" t="inlineStr">
        <is>
          <t>EUR</t>
        </is>
      </c>
      <c r="E51" t="inlineStr">
        <is>
          <t>干花 自动</t>
        </is>
      </c>
      <c r="F51" t="inlineStr">
        <is>
          <t>A51 粉色</t>
        </is>
      </c>
      <c r="G51" t="inlineStr">
        <is>
          <t>L20-1-1-fba</t>
        </is>
      </c>
      <c r="H51" t="inlineStr">
        <is>
          <t>B08KRFZFB1</t>
        </is>
      </c>
      <c r="I51" s="86" t="n">
        <v>459</v>
      </c>
      <c r="J51" s="86" t="n">
        <v>8</v>
      </c>
      <c r="K51" s="141" t="n">
        <v>0.01742919389978214</v>
      </c>
      <c r="L51" s="142" t="n">
        <v>0.16875</v>
      </c>
      <c r="M51" s="142" t="n">
        <v>1.35</v>
      </c>
      <c r="N51" s="142" t="n">
        <v>12.6</v>
      </c>
      <c r="O51" s="141" t="n">
        <v>0.1071428571428572</v>
      </c>
      <c r="P51" s="89" t="n">
        <v>9.333333333333332</v>
      </c>
      <c r="Q51" s="86" t="n">
        <v>1</v>
      </c>
      <c r="R51" s="86" t="n">
        <v>1</v>
      </c>
      <c r="S51" s="141" t="n">
        <v>0.125</v>
      </c>
      <c r="T51" s="86" t="n">
        <v>1</v>
      </c>
      <c r="U51" s="86" t="n">
        <v>0</v>
      </c>
      <c r="V51" s="142" t="n">
        <v>12.6</v>
      </c>
      <c r="W51" s="142" t="n">
        <v>0</v>
      </c>
    </row>
    <row r="52" ht="15.75" customHeight="1" s="61">
      <c r="A52" s="140" t="n">
        <v>44829</v>
      </c>
      <c r="B52" s="140" t="n">
        <v>44835</v>
      </c>
      <c r="C52" t="inlineStr">
        <is>
          <t>Not grouped</t>
        </is>
      </c>
      <c r="D52" t="inlineStr">
        <is>
          <t>EUR</t>
        </is>
      </c>
      <c r="E52" t="inlineStr">
        <is>
          <t>斑马纹_自动</t>
        </is>
      </c>
      <c r="F52" t="inlineStr">
        <is>
          <t>斑马纹_A51</t>
        </is>
      </c>
      <c r="G52" t="inlineStr">
        <is>
          <t>L10-2-8-fba</t>
        </is>
      </c>
      <c r="H52" t="inlineStr">
        <is>
          <t>B08BY3XZT4</t>
        </is>
      </c>
      <c r="I52" s="86" t="n">
        <v>3236</v>
      </c>
      <c r="J52" s="86" t="n">
        <v>12</v>
      </c>
      <c r="K52" s="141" t="n">
        <v>0.003708281829419036</v>
      </c>
      <c r="L52" s="142" t="n">
        <v>0.2975</v>
      </c>
      <c r="M52" s="142" t="n">
        <v>3.57</v>
      </c>
      <c r="N52" s="142" t="n">
        <v>12.6</v>
      </c>
      <c r="O52" s="141" t="n">
        <v>0.2833333333333333</v>
      </c>
      <c r="P52" s="89" t="n">
        <v>3.529411764705882</v>
      </c>
      <c r="Q52" s="86" t="n">
        <v>1</v>
      </c>
      <c r="R52" s="86" t="n">
        <v>1</v>
      </c>
      <c r="S52" s="141" t="n">
        <v>0.08333333333333331</v>
      </c>
      <c r="T52" s="86" t="n">
        <v>1</v>
      </c>
      <c r="U52" s="86" t="n">
        <v>0</v>
      </c>
      <c r="V52" s="142" t="n">
        <v>12.6</v>
      </c>
      <c r="W52" s="142" t="n">
        <v>0</v>
      </c>
    </row>
    <row r="53" ht="15.75" customHeight="1" s="61">
      <c r="A53" s="140" t="n">
        <v>44829</v>
      </c>
      <c r="B53" s="140" t="n">
        <v>44835</v>
      </c>
      <c r="C53" t="inlineStr">
        <is>
          <t>手机壳 手动</t>
        </is>
      </c>
      <c r="D53" t="inlineStr">
        <is>
          <t>EUR</t>
        </is>
      </c>
      <c r="E53" t="inlineStr">
        <is>
          <t>斑马纹_手动</t>
        </is>
      </c>
      <c r="F53" t="inlineStr">
        <is>
          <t>斑马纹_A51</t>
        </is>
      </c>
      <c r="G53" t="inlineStr">
        <is>
          <t>L10-2-8-fba</t>
        </is>
      </c>
      <c r="H53" t="inlineStr">
        <is>
          <t>B08BY3XZT4</t>
        </is>
      </c>
      <c r="I53" s="86" t="n">
        <v>2527</v>
      </c>
      <c r="J53" s="86" t="n">
        <v>9</v>
      </c>
      <c r="K53" s="141" t="n">
        <v>0.003561535417491096</v>
      </c>
      <c r="L53" s="142" t="n">
        <v>0.3388888888888889</v>
      </c>
      <c r="M53" s="142" t="n">
        <v>3.05</v>
      </c>
      <c r="N53" s="142" t="n">
        <v>12.6</v>
      </c>
      <c r="O53" t="n">
        <v>0.2420634920634921</v>
      </c>
      <c r="P53" s="89" t="n">
        <v>4.131147540983607</v>
      </c>
      <c r="Q53" s="86" t="n">
        <v>1</v>
      </c>
      <c r="R53" s="86" t="n">
        <v>1</v>
      </c>
      <c r="S53" s="141" t="n">
        <v>0.1111111111111111</v>
      </c>
      <c r="T53" s="86" t="n">
        <v>1</v>
      </c>
      <c r="U53" s="86" t="n">
        <v>0</v>
      </c>
      <c r="V53" s="142" t="n">
        <v>12.6</v>
      </c>
      <c r="W53" s="142" t="n">
        <v>0</v>
      </c>
    </row>
    <row r="54" ht="15.75" customHeight="1" s="61">
      <c r="A54" s="140" t="n">
        <v>44829</v>
      </c>
      <c r="B54" s="140" t="n">
        <v>44835</v>
      </c>
      <c r="C54" t="inlineStr">
        <is>
          <t>Not grouped</t>
        </is>
      </c>
      <c r="D54" t="inlineStr">
        <is>
          <t>EUR</t>
        </is>
      </c>
      <c r="E54" t="inlineStr">
        <is>
          <t>干花 自动</t>
        </is>
      </c>
      <c r="F54" t="inlineStr">
        <is>
          <t>A51 黄色</t>
        </is>
      </c>
      <c r="G54" t="inlineStr">
        <is>
          <t>L20-1-2-fba</t>
        </is>
      </c>
      <c r="H54" t="inlineStr">
        <is>
          <t>B08KR86D6G</t>
        </is>
      </c>
      <c r="I54" s="86" t="n">
        <v>4499</v>
      </c>
      <c r="J54" s="86" t="n">
        <v>33</v>
      </c>
      <c r="K54" s="141" t="n">
        <v>0.007334963325183375</v>
      </c>
      <c r="L54" s="142" t="n">
        <v>0.08393939393939394</v>
      </c>
      <c r="M54" s="142" t="n">
        <v>2.77</v>
      </c>
      <c r="N54" s="142" t="n">
        <v>0</v>
      </c>
      <c r="P54" s="89" t="n">
        <v>0</v>
      </c>
      <c r="Q54" s="86" t="n">
        <v>0</v>
      </c>
      <c r="R54" s="86" t="n">
        <v>0</v>
      </c>
      <c r="S54" s="141" t="n">
        <v>0</v>
      </c>
      <c r="T54" s="86" t="n">
        <v>0</v>
      </c>
      <c r="U54" s="86" t="n">
        <v>0</v>
      </c>
      <c r="V54" s="142" t="n">
        <v>0</v>
      </c>
      <c r="W54" s="142" t="n">
        <v>0</v>
      </c>
    </row>
    <row r="55" ht="15.75" customHeight="1" s="61">
      <c r="A55" s="140" t="n">
        <v>44829</v>
      </c>
      <c r="B55" s="140" t="n">
        <v>44835</v>
      </c>
      <c r="C55" t="inlineStr">
        <is>
          <t>Not grouped</t>
        </is>
      </c>
      <c r="D55" t="inlineStr">
        <is>
          <t>EUR</t>
        </is>
      </c>
      <c r="E55" t="inlineStr">
        <is>
          <t>干花 自动</t>
        </is>
      </c>
      <c r="F55" t="inlineStr">
        <is>
          <t>iPhone 12 mini 黄色</t>
        </is>
      </c>
      <c r="G55" t="inlineStr">
        <is>
          <t>L20-2-2-fba</t>
        </is>
      </c>
      <c r="H55" t="inlineStr">
        <is>
          <t>B08MWTGHKR</t>
        </is>
      </c>
      <c r="I55" s="86" t="n">
        <v>703</v>
      </c>
      <c r="J55" s="86" t="n">
        <v>7</v>
      </c>
      <c r="K55" s="141" t="n">
        <v>0.009957325746799431</v>
      </c>
      <c r="L55" s="142" t="n">
        <v>0.1214285714285714</v>
      </c>
      <c r="M55" s="142" t="n">
        <v>0.85</v>
      </c>
      <c r="N55" s="142" t="n">
        <v>0</v>
      </c>
      <c r="O55" s="141" t="n"/>
      <c r="P55" s="89" t="n">
        <v>0</v>
      </c>
      <c r="Q55" s="86" t="n">
        <v>0</v>
      </c>
      <c r="R55" s="86" t="n">
        <v>0</v>
      </c>
      <c r="S55" s="141" t="n">
        <v>0</v>
      </c>
      <c r="T55" s="86" t="n">
        <v>0</v>
      </c>
      <c r="U55" s="86" t="n">
        <v>0</v>
      </c>
      <c r="V55" s="142" t="n">
        <v>0</v>
      </c>
      <c r="W55" s="142" t="n">
        <v>0</v>
      </c>
    </row>
    <row r="56" ht="15.75" customHeight="1" s="61">
      <c r="A56" s="140" t="n">
        <v>44829</v>
      </c>
      <c r="B56" s="140" t="n">
        <v>44835</v>
      </c>
      <c r="C56" t="inlineStr">
        <is>
          <t>Not grouped</t>
        </is>
      </c>
      <c r="D56" t="inlineStr">
        <is>
          <t>EUR</t>
        </is>
      </c>
      <c r="E56" t="inlineStr">
        <is>
          <t>干花 自动</t>
        </is>
      </c>
      <c r="F56" t="inlineStr">
        <is>
          <t>iPhone 12/12pro 粉色</t>
        </is>
      </c>
      <c r="G56" t="inlineStr">
        <is>
          <t>L20-2-4-fba</t>
        </is>
      </c>
      <c r="H56" t="inlineStr">
        <is>
          <t>B08MWQQXHL</t>
        </is>
      </c>
      <c r="I56" s="86" t="n">
        <v>122</v>
      </c>
      <c r="J56" s="86" t="n">
        <v>4</v>
      </c>
      <c r="K56" s="141" t="n">
        <v>0.03278688524590164</v>
      </c>
      <c r="L56" s="142" t="n">
        <v>0.08</v>
      </c>
      <c r="M56" s="142" t="n">
        <v>0.32</v>
      </c>
      <c r="N56" s="142" t="n">
        <v>0</v>
      </c>
      <c r="O56" s="141" t="n"/>
      <c r="P56" s="89" t="n">
        <v>0</v>
      </c>
      <c r="Q56" s="86" t="n">
        <v>0</v>
      </c>
      <c r="R56" s="86" t="n">
        <v>0</v>
      </c>
      <c r="S56" s="141" t="n">
        <v>0</v>
      </c>
      <c r="T56" s="86" t="n">
        <v>0</v>
      </c>
      <c r="U56" s="86" t="n">
        <v>0</v>
      </c>
      <c r="V56" s="142" t="n">
        <v>0</v>
      </c>
      <c r="W56" s="142" t="n">
        <v>0</v>
      </c>
    </row>
    <row r="57" ht="15.75" customHeight="1" s="61">
      <c r="A57" s="140" t="n">
        <v>44832</v>
      </c>
      <c r="B57" s="140" t="n">
        <v>44835</v>
      </c>
      <c r="C57" t="inlineStr">
        <is>
          <t>Not grouped</t>
        </is>
      </c>
      <c r="D57" t="inlineStr">
        <is>
          <t>EUR</t>
        </is>
      </c>
      <c r="E57" t="inlineStr">
        <is>
          <t>干花 自动</t>
        </is>
      </c>
      <c r="F57" t="inlineStr">
        <is>
          <t>iPhone 12/12 Pro 黄色</t>
        </is>
      </c>
      <c r="G57" t="inlineStr">
        <is>
          <t>L20-2-5-fba</t>
        </is>
      </c>
      <c r="H57" t="inlineStr">
        <is>
          <t>B08MWQN49G</t>
        </is>
      </c>
      <c r="I57" s="86" t="n">
        <v>0</v>
      </c>
      <c r="J57" s="86" t="n">
        <v>0</v>
      </c>
      <c r="K57" s="141" t="n"/>
      <c r="L57" s="142" t="n"/>
      <c r="M57" s="142" t="n">
        <v>0</v>
      </c>
      <c r="N57" s="142" t="n">
        <v>0</v>
      </c>
      <c r="P57" s="89" t="n"/>
      <c r="Q57" s="86" t="n">
        <v>0</v>
      </c>
      <c r="R57" s="86" t="n">
        <v>0</v>
      </c>
      <c r="S57" s="141" t="n"/>
      <c r="T57" s="86" t="n">
        <v>0</v>
      </c>
      <c r="U57" s="86" t="n">
        <v>0</v>
      </c>
      <c r="V57" s="142" t="n">
        <v>0</v>
      </c>
      <c r="W57" s="142" t="n">
        <v>0</v>
      </c>
    </row>
    <row r="58" ht="15.75" customHeight="1" s="61">
      <c r="A58" s="140" t="n">
        <v>44829</v>
      </c>
      <c r="B58" s="140" t="n">
        <v>44835</v>
      </c>
      <c r="C58" t="inlineStr">
        <is>
          <t>Not grouped</t>
        </is>
      </c>
      <c r="D58" t="inlineStr">
        <is>
          <t>EUR</t>
        </is>
      </c>
      <c r="E58" t="inlineStr">
        <is>
          <t>干花 自动</t>
        </is>
      </c>
      <c r="F58" t="inlineStr">
        <is>
          <t>iPhone 12 Pro Max 粉色</t>
        </is>
      </c>
      <c r="G58" t="inlineStr">
        <is>
          <t>L20-2-7-fba</t>
        </is>
      </c>
      <c r="H58" t="inlineStr">
        <is>
          <t>B08MWTJYYW</t>
        </is>
      </c>
      <c r="I58" s="86" t="n">
        <v>17</v>
      </c>
      <c r="J58" s="86" t="n">
        <v>1</v>
      </c>
      <c r="K58" s="141" t="n">
        <v>0.0588235294117647</v>
      </c>
      <c r="L58" s="142" t="n">
        <v>0.08</v>
      </c>
      <c r="M58" s="142" t="n">
        <v>0.08</v>
      </c>
      <c r="N58" s="142" t="n">
        <v>0</v>
      </c>
      <c r="O58" s="141" t="n"/>
      <c r="P58" s="89" t="n">
        <v>0</v>
      </c>
      <c r="Q58" s="86" t="n">
        <v>0</v>
      </c>
      <c r="R58" s="86" t="n">
        <v>0</v>
      </c>
      <c r="S58" s="141" t="n">
        <v>0</v>
      </c>
      <c r="T58" s="86" t="n">
        <v>0</v>
      </c>
      <c r="U58" s="86" t="n">
        <v>0</v>
      </c>
      <c r="V58" s="142" t="n">
        <v>0</v>
      </c>
      <c r="W58" s="142" t="n">
        <v>0</v>
      </c>
    </row>
    <row r="59" ht="15.75" customHeight="1" s="61">
      <c r="A59" s="140" t="n">
        <v>44829</v>
      </c>
      <c r="B59" s="140" t="n">
        <v>44835</v>
      </c>
      <c r="C59" t="inlineStr">
        <is>
          <t>Not grouped</t>
        </is>
      </c>
      <c r="D59" t="inlineStr">
        <is>
          <t>EUR</t>
        </is>
      </c>
      <c r="E59" t="inlineStr">
        <is>
          <t>干花 自动</t>
        </is>
      </c>
      <c r="F59" t="inlineStr">
        <is>
          <t>iPhone 12 Pro Max 黄色</t>
        </is>
      </c>
      <c r="G59" t="inlineStr">
        <is>
          <t>L20-2-8-fba</t>
        </is>
      </c>
      <c r="H59" t="inlineStr">
        <is>
          <t>B08MWS12JK</t>
        </is>
      </c>
      <c r="I59" s="86" t="n">
        <v>82</v>
      </c>
      <c r="J59" s="86" t="n">
        <v>5</v>
      </c>
      <c r="K59" s="141" t="n">
        <v>0.06097560975609756</v>
      </c>
      <c r="L59" s="142" t="n">
        <v>0.136</v>
      </c>
      <c r="M59" s="142" t="n">
        <v>0.68</v>
      </c>
      <c r="N59" s="142" t="n">
        <v>0</v>
      </c>
      <c r="O59" s="141" t="n"/>
      <c r="P59" s="89" t="n">
        <v>0</v>
      </c>
      <c r="Q59" s="86" t="n">
        <v>0</v>
      </c>
      <c r="R59" s="86" t="n">
        <v>0</v>
      </c>
      <c r="S59" s="141" t="n">
        <v>0</v>
      </c>
      <c r="T59" s="86" t="n">
        <v>0</v>
      </c>
      <c r="U59" s="86" t="n">
        <v>0</v>
      </c>
      <c r="V59" s="142" t="n">
        <v>0</v>
      </c>
      <c r="W59" s="142" t="n">
        <v>0</v>
      </c>
    </row>
    <row r="60" ht="15.75" customHeight="1" s="61">
      <c r="A60" s="140" t="n">
        <v>44829</v>
      </c>
      <c r="B60" s="140" t="n">
        <v>44835</v>
      </c>
      <c r="C60" t="inlineStr">
        <is>
          <t>Not grouped</t>
        </is>
      </c>
      <c r="D60" t="inlineStr">
        <is>
          <t>EUR</t>
        </is>
      </c>
      <c r="E60" t="inlineStr">
        <is>
          <t>干花 自动</t>
        </is>
      </c>
      <c r="F60" t="inlineStr">
        <is>
          <t>iPhone 12 Pro Max 蓝色</t>
        </is>
      </c>
      <c r="G60" t="inlineStr">
        <is>
          <t>L20-2-9-fba</t>
        </is>
      </c>
      <c r="H60" t="inlineStr">
        <is>
          <t>B08MWQJG24</t>
        </is>
      </c>
      <c r="I60" s="86" t="n">
        <v>105</v>
      </c>
      <c r="J60" s="86" t="n">
        <v>5</v>
      </c>
      <c r="K60" s="141" t="n">
        <v>0.04761904761904762</v>
      </c>
      <c r="L60" s="142" t="n">
        <v>0.15</v>
      </c>
      <c r="M60" s="142" t="n">
        <v>0.7500000000000001</v>
      </c>
      <c r="N60" s="142" t="n">
        <v>0</v>
      </c>
      <c r="P60" s="89" t="n">
        <v>0</v>
      </c>
      <c r="Q60" s="86" t="n">
        <v>0</v>
      </c>
      <c r="R60" s="86" t="n">
        <v>0</v>
      </c>
      <c r="S60" s="141" t="n">
        <v>0</v>
      </c>
      <c r="T60" s="86" t="n">
        <v>0</v>
      </c>
      <c r="U60" s="86" t="n">
        <v>0</v>
      </c>
      <c r="V60" s="142" t="n">
        <v>0</v>
      </c>
      <c r="W60" s="142" t="n">
        <v>0</v>
      </c>
    </row>
    <row r="61" ht="15.75" customHeight="1" s="61">
      <c r="A61" s="140" t="n">
        <v>44829</v>
      </c>
      <c r="B61" s="140" t="n">
        <v>44835</v>
      </c>
      <c r="C61" t="inlineStr">
        <is>
          <t>Not grouped</t>
        </is>
      </c>
      <c r="D61" t="inlineStr">
        <is>
          <t>EUR</t>
        </is>
      </c>
      <c r="E61" t="inlineStr">
        <is>
          <t>干花 自动</t>
        </is>
      </c>
      <c r="F61" t="inlineStr">
        <is>
          <t>A71 黄色</t>
        </is>
      </c>
      <c r="G61" t="inlineStr">
        <is>
          <t>L20-3-2-fba</t>
        </is>
      </c>
      <c r="H61" t="inlineStr">
        <is>
          <t>B08NHRP1DL</t>
        </is>
      </c>
      <c r="I61" s="86" t="n">
        <v>2013</v>
      </c>
      <c r="J61" s="86" t="n">
        <v>25</v>
      </c>
      <c r="K61" s="141" t="n">
        <v>0.01241927471435668</v>
      </c>
      <c r="L61" s="142" t="n">
        <v>0.2088</v>
      </c>
      <c r="M61" s="142" t="n">
        <v>5.220000000000001</v>
      </c>
      <c r="N61" s="142" t="n">
        <v>12.6</v>
      </c>
      <c r="O61" s="141" t="n">
        <v>0.4142857142857144</v>
      </c>
      <c r="P61" s="89" t="n">
        <v>2.413793103448275</v>
      </c>
      <c r="Q61" s="86" t="n">
        <v>1</v>
      </c>
      <c r="R61" s="86" t="n">
        <v>1</v>
      </c>
      <c r="S61" s="141" t="n">
        <v>0.04</v>
      </c>
      <c r="T61" s="86" t="n">
        <v>0</v>
      </c>
      <c r="U61" s="86" t="n">
        <v>1</v>
      </c>
      <c r="V61" s="142" t="n">
        <v>0</v>
      </c>
      <c r="W61" s="142" t="n">
        <v>12.6</v>
      </c>
    </row>
    <row r="62" ht="15.75" customHeight="1" s="61">
      <c r="A62" s="140" t="n">
        <v>44829</v>
      </c>
      <c r="B62" s="140" t="n">
        <v>44835</v>
      </c>
      <c r="C62" t="inlineStr">
        <is>
          <t>Not grouped</t>
        </is>
      </c>
      <c r="D62" t="inlineStr">
        <is>
          <t>EUR</t>
        </is>
      </c>
      <c r="E62" t="inlineStr">
        <is>
          <t>干花 自动</t>
        </is>
      </c>
      <c r="F62" t="inlineStr">
        <is>
          <t>A71 粉色</t>
        </is>
      </c>
      <c r="G62" t="inlineStr">
        <is>
          <t>L20-3-1-fba</t>
        </is>
      </c>
      <c r="H62" t="inlineStr">
        <is>
          <t>B08NHQVYZY</t>
        </is>
      </c>
      <c r="I62" s="86" t="n">
        <v>8011</v>
      </c>
      <c r="J62" s="86" t="n">
        <v>43</v>
      </c>
      <c r="K62" s="141" t="n">
        <v>0.005367619523155661</v>
      </c>
      <c r="L62" s="142" t="n">
        <v>0.3044186046511628</v>
      </c>
      <c r="M62" s="142" t="n">
        <v>13.09</v>
      </c>
      <c r="N62" s="142" t="n">
        <v>25.2</v>
      </c>
      <c r="O62" t="n">
        <v>0.5194444444444445</v>
      </c>
      <c r="P62" s="89" t="n">
        <v>1.925133689839572</v>
      </c>
      <c r="Q62" s="86" t="n">
        <v>2</v>
      </c>
      <c r="R62" s="86" t="n">
        <v>2</v>
      </c>
      <c r="S62" s="141" t="n">
        <v>0.04651162790697674</v>
      </c>
      <c r="T62" s="86" t="n">
        <v>0</v>
      </c>
      <c r="U62" s="86" t="n">
        <v>2</v>
      </c>
      <c r="V62" s="142" t="n">
        <v>0</v>
      </c>
      <c r="W62" s="142" t="n">
        <v>25.2</v>
      </c>
    </row>
    <row r="63" ht="15.75" customHeight="1" s="61">
      <c r="A63" s="140" t="n">
        <v>44830</v>
      </c>
      <c r="B63" s="140" t="n">
        <v>44830</v>
      </c>
      <c r="C63" t="inlineStr">
        <is>
          <t>Not grouped</t>
        </is>
      </c>
      <c r="D63" t="inlineStr">
        <is>
          <t>EUR</t>
        </is>
      </c>
      <c r="E63" t="inlineStr">
        <is>
          <t>气垫防摔壳 自动</t>
        </is>
      </c>
      <c r="F63" t="inlineStr">
        <is>
          <t>iphone 12 pro max 黑色</t>
        </is>
      </c>
      <c r="G63" t="inlineStr">
        <is>
          <t>L21-3-1-fba</t>
        </is>
      </c>
      <c r="H63" t="inlineStr">
        <is>
          <t>B08LSLJ25Z</t>
        </is>
      </c>
      <c r="I63" s="86" t="n">
        <v>0</v>
      </c>
      <c r="J63" s="86" t="n">
        <v>0</v>
      </c>
      <c r="K63" s="141" t="n"/>
      <c r="L63" s="142" t="n"/>
      <c r="M63" s="142" t="n">
        <v>0</v>
      </c>
      <c r="N63" s="142" t="n">
        <v>0</v>
      </c>
      <c r="P63" s="89" t="n"/>
      <c r="Q63" s="86" t="n">
        <v>0</v>
      </c>
      <c r="R63" s="86" t="n">
        <v>0</v>
      </c>
      <c r="S63" s="141" t="n"/>
      <c r="T63" s="86" t="n">
        <v>0</v>
      </c>
      <c r="U63" s="86" t="n">
        <v>0</v>
      </c>
      <c r="V63" s="142" t="n">
        <v>0</v>
      </c>
      <c r="W63" s="142" t="n">
        <v>0</v>
      </c>
    </row>
    <row r="64" ht="15.75" customHeight="1" s="61">
      <c r="A64" s="140" t="n">
        <v>44829</v>
      </c>
      <c r="B64" s="140" t="n">
        <v>44835</v>
      </c>
      <c r="C64" t="inlineStr">
        <is>
          <t>Not grouped</t>
        </is>
      </c>
      <c r="D64" t="inlineStr">
        <is>
          <t>EUR</t>
        </is>
      </c>
      <c r="E64" t="inlineStr">
        <is>
          <t>气垫防摔壳 自动</t>
        </is>
      </c>
      <c r="F64" t="inlineStr">
        <is>
          <t>iphone 12 mini 金色</t>
        </is>
      </c>
      <c r="G64" t="inlineStr">
        <is>
          <t>L21-1-2-fba</t>
        </is>
      </c>
      <c r="H64" t="inlineStr">
        <is>
          <t>B08LSK9M3X</t>
        </is>
      </c>
      <c r="I64" s="86" t="n">
        <v>10</v>
      </c>
      <c r="J64" s="86" t="n">
        <v>0</v>
      </c>
      <c r="K64" s="141" t="n">
        <v>0</v>
      </c>
      <c r="L64" s="142" t="n"/>
      <c r="M64" s="142" t="n">
        <v>0</v>
      </c>
      <c r="N64" s="142" t="n">
        <v>0</v>
      </c>
      <c r="P64" s="89" t="n"/>
      <c r="Q64" s="86" t="n">
        <v>0</v>
      </c>
      <c r="R64" s="86" t="n">
        <v>0</v>
      </c>
      <c r="S64" s="141" t="n"/>
      <c r="T64" s="86" t="n">
        <v>0</v>
      </c>
      <c r="U64" s="86" t="n">
        <v>0</v>
      </c>
      <c r="V64" s="142" t="n">
        <v>0</v>
      </c>
      <c r="W64" s="142" t="n">
        <v>0</v>
      </c>
    </row>
    <row r="65" ht="15.75" customHeight="1" s="61">
      <c r="A65" s="140" t="n">
        <v>44829</v>
      </c>
      <c r="B65" s="140" t="n">
        <v>44835</v>
      </c>
      <c r="C65" t="inlineStr">
        <is>
          <t>Not grouped</t>
        </is>
      </c>
      <c r="D65" t="inlineStr">
        <is>
          <t>EUR</t>
        </is>
      </c>
      <c r="E65" t="inlineStr">
        <is>
          <t>Redmi 11/s 豹纹 自动 SP</t>
        </is>
      </c>
      <c r="F65" t="inlineStr">
        <is>
          <t>Redmi 11/s 豹纹 自动 SP</t>
        </is>
      </c>
      <c r="G65" t="inlineStr">
        <is>
          <t>L10-Note11-1-fba</t>
        </is>
      </c>
      <c r="H65" t="inlineStr">
        <is>
          <t>B09WM35T4R</t>
        </is>
      </c>
      <c r="I65" s="86" t="n">
        <v>1491</v>
      </c>
      <c r="J65" s="86" t="n">
        <v>8</v>
      </c>
      <c r="K65" s="141" t="n">
        <v>0.005365526492287056</v>
      </c>
      <c r="L65" s="142" t="n">
        <v>0.24125</v>
      </c>
      <c r="M65" s="142" t="n">
        <v>1.93</v>
      </c>
      <c r="N65" s="142" t="n">
        <v>0</v>
      </c>
      <c r="O65" s="141" t="n"/>
      <c r="P65" s="89" t="n">
        <v>0</v>
      </c>
      <c r="Q65" s="86" t="n">
        <v>0</v>
      </c>
      <c r="R65" s="86" t="n">
        <v>0</v>
      </c>
      <c r="S65" s="141" t="n">
        <v>0</v>
      </c>
      <c r="T65" s="86" t="n">
        <v>0</v>
      </c>
      <c r="U65" s="86" t="n">
        <v>0</v>
      </c>
      <c r="V65" s="142" t="n">
        <v>0</v>
      </c>
      <c r="W65" s="142" t="n">
        <v>0</v>
      </c>
    </row>
    <row r="66" ht="15.75" customHeight="1" s="61">
      <c r="A66" s="140" t="n">
        <v>44833</v>
      </c>
      <c r="B66" s="140" t="n">
        <v>44835</v>
      </c>
      <c r="C66" t="inlineStr">
        <is>
          <t>Not grouped</t>
        </is>
      </c>
      <c r="D66" t="inlineStr">
        <is>
          <t>EUR</t>
        </is>
      </c>
      <c r="E66" t="inlineStr">
        <is>
          <t>Redmi 11/s 白底黑心 自动 SP</t>
        </is>
      </c>
      <c r="F66" t="inlineStr">
        <is>
          <t>Redmi 11/s 白底黑心 自动 SP</t>
        </is>
      </c>
      <c r="G66" t="inlineStr">
        <is>
          <t>L14-Note11-fba</t>
        </is>
      </c>
      <c r="H66" t="inlineStr">
        <is>
          <t>B09WPZ4VMW</t>
        </is>
      </c>
      <c r="I66" s="86" t="n">
        <v>247</v>
      </c>
      <c r="J66" s="86" t="n">
        <v>2</v>
      </c>
      <c r="K66" s="141" t="n">
        <v>0.008097165991902834</v>
      </c>
      <c r="L66" s="142" t="n">
        <v>0.045</v>
      </c>
      <c r="M66" s="142" t="n">
        <v>0.09</v>
      </c>
      <c r="N66" s="142" t="n">
        <v>0</v>
      </c>
      <c r="P66" s="89" t="n">
        <v>0</v>
      </c>
      <c r="Q66" s="86" t="n">
        <v>0</v>
      </c>
      <c r="R66" s="86" t="n">
        <v>0</v>
      </c>
      <c r="S66" s="141" t="n">
        <v>0</v>
      </c>
      <c r="T66" s="86" t="n">
        <v>0</v>
      </c>
      <c r="U66" s="86" t="n">
        <v>0</v>
      </c>
      <c r="V66" s="142" t="n">
        <v>0</v>
      </c>
      <c r="W66" s="142" t="n">
        <v>0</v>
      </c>
    </row>
    <row r="67" ht="15.75" customHeight="1" s="61">
      <c r="A67" s="140" t="n">
        <v>44829</v>
      </c>
      <c r="B67" s="140" t="n">
        <v>44835</v>
      </c>
      <c r="C67" t="inlineStr">
        <is>
          <t>Not grouped</t>
        </is>
      </c>
      <c r="D67" t="inlineStr">
        <is>
          <t>EUR</t>
        </is>
      </c>
      <c r="E67" t="inlineStr">
        <is>
          <t>Redmi 11/s 干花 自动 SP</t>
        </is>
      </c>
      <c r="F67" t="inlineStr">
        <is>
          <t>Redmi 11/s 干花 自动 SP</t>
        </is>
      </c>
      <c r="G67" t="inlineStr">
        <is>
          <t>L20-Note11-1-fba</t>
        </is>
      </c>
      <c r="H67" t="inlineStr">
        <is>
          <t>B09WM38PF1</t>
        </is>
      </c>
      <c r="I67" s="86" t="n">
        <v>8617</v>
      </c>
      <c r="J67" s="86" t="n">
        <v>41</v>
      </c>
      <c r="K67" s="141" t="n">
        <v>0.004758036439596147</v>
      </c>
      <c r="L67" s="142" t="n">
        <v>0.2365853658536586</v>
      </c>
      <c r="M67" s="142" t="n">
        <v>9.700000000000001</v>
      </c>
      <c r="N67" s="142" t="n">
        <v>12.6</v>
      </c>
      <c r="O67" t="n">
        <v>0.76984126984127</v>
      </c>
      <c r="P67" s="89" t="n">
        <v>1.298969072164948</v>
      </c>
      <c r="Q67" s="86" t="n">
        <v>1</v>
      </c>
      <c r="R67" s="86" t="n">
        <v>1</v>
      </c>
      <c r="S67" s="141" t="n">
        <v>0.02439024390243903</v>
      </c>
      <c r="T67" s="86" t="n">
        <v>0</v>
      </c>
      <c r="U67" s="86" t="n">
        <v>1</v>
      </c>
      <c r="V67" s="142" t="n">
        <v>0</v>
      </c>
      <c r="W67" s="142" t="n">
        <v>12.6</v>
      </c>
    </row>
    <row r="68" ht="15.75" customHeight="1" s="61">
      <c r="A68" s="140" t="n">
        <v>44829</v>
      </c>
      <c r="B68" s="140" t="n">
        <v>44835</v>
      </c>
      <c r="C68" t="inlineStr">
        <is>
          <t>手机壳 手动</t>
        </is>
      </c>
      <c r="D68" t="inlineStr">
        <is>
          <t>EUR</t>
        </is>
      </c>
      <c r="E68" t="inlineStr">
        <is>
          <t>干花_手动</t>
        </is>
      </c>
      <c r="F68" t="inlineStr">
        <is>
          <t>iphone 12 pro max 粉色</t>
        </is>
      </c>
      <c r="G68" t="inlineStr">
        <is>
          <t>L20-2-7-fba</t>
        </is>
      </c>
      <c r="H68" t="inlineStr">
        <is>
          <t>B08MWTJYYW</t>
        </is>
      </c>
      <c r="I68" s="86" t="n">
        <v>325</v>
      </c>
      <c r="J68" s="86" t="n">
        <v>4</v>
      </c>
      <c r="K68" s="141" t="n">
        <v>0.01230769230769231</v>
      </c>
      <c r="L68" s="142" t="n">
        <v>0.16</v>
      </c>
      <c r="M68" s="142" t="n">
        <v>0.64</v>
      </c>
      <c r="N68" s="142" t="n">
        <v>0</v>
      </c>
      <c r="O68" s="141" t="n"/>
      <c r="P68" s="89" t="n">
        <v>0</v>
      </c>
      <c r="Q68" s="86" t="n">
        <v>0</v>
      </c>
      <c r="R68" s="86" t="n">
        <v>0</v>
      </c>
      <c r="S68" s="141" t="n">
        <v>0</v>
      </c>
      <c r="T68" s="86" t="n">
        <v>0</v>
      </c>
      <c r="U68" s="86" t="n">
        <v>0</v>
      </c>
      <c r="V68" s="142" t="n">
        <v>0</v>
      </c>
      <c r="W68" s="142" t="n">
        <v>0</v>
      </c>
    </row>
    <row r="69" ht="15.75" customHeight="1" s="61">
      <c r="A69" s="140" t="n">
        <v>44829</v>
      </c>
      <c r="B69" s="140" t="n">
        <v>44831</v>
      </c>
      <c r="C69" t="inlineStr">
        <is>
          <t>手机壳 手动</t>
        </is>
      </c>
      <c r="D69" t="inlineStr">
        <is>
          <t>EUR</t>
        </is>
      </c>
      <c r="E69" t="inlineStr">
        <is>
          <t>干花_手动</t>
        </is>
      </c>
      <c r="F69" t="inlineStr">
        <is>
          <t>A51 粉色</t>
        </is>
      </c>
      <c r="G69" t="inlineStr">
        <is>
          <t>L20-1-1-fba</t>
        </is>
      </c>
      <c r="H69" t="inlineStr">
        <is>
          <t>B08KRFZFB1</t>
        </is>
      </c>
      <c r="I69" s="86" t="n">
        <v>58</v>
      </c>
      <c r="J69" s="86" t="n">
        <v>3</v>
      </c>
      <c r="K69" s="141" t="n">
        <v>0.05172413793103448</v>
      </c>
      <c r="L69" s="142" t="n">
        <v>0.2</v>
      </c>
      <c r="M69" s="142" t="n">
        <v>0.6</v>
      </c>
      <c r="N69" s="142" t="n">
        <v>25.2</v>
      </c>
      <c r="O69" s="141" t="n">
        <v>0.02380952380952381</v>
      </c>
      <c r="P69" s="89" t="n">
        <v>42</v>
      </c>
      <c r="Q69" s="86" t="n">
        <v>2</v>
      </c>
      <c r="R69" s="86" t="n">
        <v>2</v>
      </c>
      <c r="S69" s="141" t="n">
        <v>0.6666666666666665</v>
      </c>
      <c r="T69" s="86" t="n">
        <v>1</v>
      </c>
      <c r="U69" s="86" t="n">
        <v>1</v>
      </c>
      <c r="V69" s="142" t="n">
        <v>12.6</v>
      </c>
      <c r="W69" s="142" t="n">
        <v>12.6</v>
      </c>
    </row>
    <row r="70" ht="15.75" customHeight="1" s="61">
      <c r="A70" s="140" t="n">
        <v>44829</v>
      </c>
      <c r="B70" s="140" t="n">
        <v>44835</v>
      </c>
      <c r="C70" t="inlineStr">
        <is>
          <t>手机壳 手动</t>
        </is>
      </c>
      <c r="D70" t="inlineStr">
        <is>
          <t>EUR</t>
        </is>
      </c>
      <c r="E70" t="inlineStr">
        <is>
          <t>干花_手动</t>
        </is>
      </c>
      <c r="F70" t="inlineStr">
        <is>
          <t>A51 黄色</t>
        </is>
      </c>
      <c r="G70" t="inlineStr">
        <is>
          <t>L20-1-2-fba</t>
        </is>
      </c>
      <c r="H70" t="inlineStr">
        <is>
          <t>B08KR86D6G</t>
        </is>
      </c>
      <c r="I70" s="86" t="n">
        <v>687</v>
      </c>
      <c r="J70" s="86" t="n">
        <v>11</v>
      </c>
      <c r="K70" s="141" t="n">
        <v>0.01601164483260553</v>
      </c>
      <c r="L70" s="142" t="n">
        <v>0.09272727272727273</v>
      </c>
      <c r="M70" s="142" t="n">
        <v>1.02</v>
      </c>
      <c r="N70" s="142" t="n">
        <v>12.6</v>
      </c>
      <c r="O70" t="n">
        <v>0.08095238095238094</v>
      </c>
      <c r="P70" s="89" t="n">
        <v>12.35294117647059</v>
      </c>
      <c r="Q70" s="86" t="n">
        <v>1</v>
      </c>
      <c r="R70" s="86" t="n">
        <v>1</v>
      </c>
      <c r="S70" s="141" t="n">
        <v>0.09090909090909091</v>
      </c>
      <c r="T70" s="86" t="n">
        <v>1</v>
      </c>
      <c r="U70" s="86" t="n">
        <v>0</v>
      </c>
      <c r="V70" s="142" t="n">
        <v>12.6</v>
      </c>
      <c r="W70" s="142" t="n">
        <v>0</v>
      </c>
    </row>
    <row r="71" ht="15.75" customHeight="1" s="61">
      <c r="A71" s="140" t="n">
        <v>44829</v>
      </c>
      <c r="B71" s="140" t="n">
        <v>44835</v>
      </c>
      <c r="C71" t="inlineStr">
        <is>
          <t>Not grouped</t>
        </is>
      </c>
      <c r="D71" t="inlineStr">
        <is>
          <t>EUR</t>
        </is>
      </c>
      <c r="E71" t="inlineStr">
        <is>
          <t>A53 干花粉 自动 SP</t>
        </is>
      </c>
      <c r="F71" t="inlineStr">
        <is>
          <t>A53 干花粉 自动 SP</t>
        </is>
      </c>
      <c r="G71" t="inlineStr">
        <is>
          <t>L20-A53-1-fba</t>
        </is>
      </c>
      <c r="H71" t="inlineStr">
        <is>
          <t>B09SYDVNYR</t>
        </is>
      </c>
      <c r="I71" s="86" t="n">
        <v>55048</v>
      </c>
      <c r="J71" s="86" t="n">
        <v>152</v>
      </c>
      <c r="K71" s="141" t="n">
        <v>0.002761226565906118</v>
      </c>
      <c r="L71" s="142" t="n">
        <v>0.3305921052631579</v>
      </c>
      <c r="M71" s="142" t="n">
        <v>50.25</v>
      </c>
      <c r="N71" s="142" t="n">
        <v>50.4</v>
      </c>
      <c r="O71" s="141" t="n">
        <v>0.9970238095238095</v>
      </c>
      <c r="P71" s="89" t="n">
        <v>1.002985074626866</v>
      </c>
      <c r="Q71" s="86" t="n">
        <v>4</v>
      </c>
      <c r="R71" s="86" t="n">
        <v>4</v>
      </c>
      <c r="S71" s="141" t="n">
        <v>0.02631578947368421</v>
      </c>
      <c r="T71" s="86" t="n">
        <v>2</v>
      </c>
      <c r="U71" s="86" t="n">
        <v>2</v>
      </c>
      <c r="V71" s="142" t="n">
        <v>25.2</v>
      </c>
      <c r="W71" s="142" t="n">
        <v>25.2</v>
      </c>
    </row>
    <row r="72" ht="15.75" customHeight="1" s="61">
      <c r="A72" s="140" t="n">
        <v>44829</v>
      </c>
      <c r="B72" s="140" t="n">
        <v>44835</v>
      </c>
      <c r="C72" t="inlineStr">
        <is>
          <t>Not grouped</t>
        </is>
      </c>
      <c r="D72" t="inlineStr">
        <is>
          <t>EUR</t>
        </is>
      </c>
      <c r="E72" t="inlineStr">
        <is>
          <t>A53 白底黑心 自动 SP</t>
        </is>
      </c>
      <c r="F72" t="inlineStr">
        <is>
          <t>A53 白底黑心 自动 SP</t>
        </is>
      </c>
      <c r="G72" t="inlineStr">
        <is>
          <t>L14-A53-fba</t>
        </is>
      </c>
      <c r="H72" t="inlineStr">
        <is>
          <t>B09TYCMH3M</t>
        </is>
      </c>
      <c r="I72" s="86" t="n">
        <v>6867</v>
      </c>
      <c r="J72" s="86" t="n">
        <v>72</v>
      </c>
      <c r="K72" s="141" t="n">
        <v>0.01048492791612058</v>
      </c>
      <c r="L72" s="142" t="n">
        <v>0.3641666666666666</v>
      </c>
      <c r="M72" s="142" t="n">
        <v>26.22</v>
      </c>
      <c r="N72" s="142" t="n">
        <v>12.6</v>
      </c>
      <c r="O72" t="n">
        <v>2.080952380952381</v>
      </c>
      <c r="P72" s="89" t="n">
        <v>0.4805491990846682</v>
      </c>
      <c r="Q72" s="86" t="n">
        <v>1</v>
      </c>
      <c r="R72" s="86" t="n">
        <v>1</v>
      </c>
      <c r="S72" s="141" t="n">
        <v>0.01388888888888889</v>
      </c>
      <c r="T72" s="86" t="n">
        <v>1</v>
      </c>
      <c r="U72" s="86" t="n">
        <v>0</v>
      </c>
      <c r="V72" s="142" t="n">
        <v>12.6</v>
      </c>
      <c r="W72" s="142" t="n">
        <v>0</v>
      </c>
    </row>
    <row r="73" ht="15.75" customHeight="1" s="61">
      <c r="A73" s="140" t="n">
        <v>44829</v>
      </c>
      <c r="B73" s="140" t="n">
        <v>44835</v>
      </c>
      <c r="C73" t="inlineStr">
        <is>
          <t>Not grouped</t>
        </is>
      </c>
      <c r="D73" t="inlineStr">
        <is>
          <t>EUR</t>
        </is>
      </c>
      <c r="E73" t="inlineStr">
        <is>
          <t>豹纹2_自动</t>
        </is>
      </c>
      <c r="F73" t="inlineStr">
        <is>
          <t>豹纹2_A51</t>
        </is>
      </c>
      <c r="G73" t="inlineStr">
        <is>
          <t>L22-2-2-fba</t>
        </is>
      </c>
      <c r="H73" t="inlineStr">
        <is>
          <t>B08PCCXR4Z</t>
        </is>
      </c>
      <c r="I73" s="86" t="n">
        <v>2210</v>
      </c>
      <c r="J73" s="86" t="n">
        <v>8</v>
      </c>
      <c r="K73" s="141" t="n">
        <v>0.003619909502262443</v>
      </c>
      <c r="L73" s="142" t="n">
        <v>0.2075</v>
      </c>
      <c r="M73" s="142" t="n">
        <v>1.66</v>
      </c>
      <c r="N73" s="142" t="n">
        <v>12.6</v>
      </c>
      <c r="O73" t="n">
        <v>0.1317460317460317</v>
      </c>
      <c r="P73" s="89" t="n">
        <v>7.590361445783133</v>
      </c>
      <c r="Q73" s="86" t="n">
        <v>1</v>
      </c>
      <c r="R73" s="86" t="n">
        <v>1</v>
      </c>
      <c r="S73" s="141" t="n">
        <v>0.125</v>
      </c>
      <c r="T73" s="86" t="n">
        <v>1</v>
      </c>
      <c r="U73" s="86" t="n">
        <v>0</v>
      </c>
      <c r="V73" s="142" t="n">
        <v>12.6</v>
      </c>
      <c r="W73" s="142" t="n">
        <v>0</v>
      </c>
    </row>
    <row r="74" ht="15.75" customHeight="1" s="61">
      <c r="A74" s="140" t="n">
        <v>44829</v>
      </c>
      <c r="B74" s="140" t="n">
        <v>44835</v>
      </c>
      <c r="C74" t="inlineStr">
        <is>
          <t>Not grouped</t>
        </is>
      </c>
      <c r="D74" t="inlineStr">
        <is>
          <t>EUR</t>
        </is>
      </c>
      <c r="E74" t="inlineStr">
        <is>
          <t>豹纹2_自动</t>
        </is>
      </c>
      <c r="F74" t="inlineStr">
        <is>
          <t>豹纹2_A71</t>
        </is>
      </c>
      <c r="G74" t="inlineStr">
        <is>
          <t>L22-2-4-fba</t>
        </is>
      </c>
      <c r="H74" t="inlineStr">
        <is>
          <t>B08PCD3DR7</t>
        </is>
      </c>
      <c r="I74" s="86" t="n">
        <v>4003</v>
      </c>
      <c r="J74" s="86" t="n">
        <v>16</v>
      </c>
      <c r="K74" s="141" t="n">
        <v>0.003997002248313765</v>
      </c>
      <c r="L74" t="n">
        <v>0.26625</v>
      </c>
      <c r="M74" s="142" t="n">
        <v>4.260000000000001</v>
      </c>
      <c r="N74" s="142" t="n">
        <v>0</v>
      </c>
      <c r="P74" t="n">
        <v>0</v>
      </c>
      <c r="Q74" s="86" t="n">
        <v>0</v>
      </c>
      <c r="R74" s="86" t="n">
        <v>0</v>
      </c>
      <c r="S74" t="n">
        <v>0</v>
      </c>
      <c r="T74" s="86" t="n">
        <v>0</v>
      </c>
      <c r="U74" s="86" t="n">
        <v>0</v>
      </c>
      <c r="V74" s="142" t="n">
        <v>0</v>
      </c>
      <c r="W74" s="142" t="n">
        <v>0</v>
      </c>
    </row>
    <row r="75" ht="15.75" customHeight="1" s="61">
      <c r="A75" s="140" t="n">
        <v>44829</v>
      </c>
      <c r="B75" s="140" t="n">
        <v>44835</v>
      </c>
      <c r="C75" t="inlineStr">
        <is>
          <t>Not grouped</t>
        </is>
      </c>
      <c r="D75" t="inlineStr">
        <is>
          <t>EUR</t>
        </is>
      </c>
      <c r="E75" t="inlineStr">
        <is>
          <t>豹纹2_自动</t>
        </is>
      </c>
      <c r="F75" t="inlineStr">
        <is>
          <t>豹纹2_iPhone12mini</t>
        </is>
      </c>
      <c r="G75" t="inlineStr">
        <is>
          <t>L10-3-7-fba</t>
        </is>
      </c>
      <c r="H75" t="inlineStr">
        <is>
          <t>B08LBVVX39</t>
        </is>
      </c>
      <c r="I75" s="86" t="n">
        <v>323</v>
      </c>
      <c r="J75" s="86" t="n">
        <v>3</v>
      </c>
      <c r="K75" s="141" t="n">
        <v>0.009287925696594427</v>
      </c>
      <c r="L75" s="142" t="n">
        <v>0.2766666666666667</v>
      </c>
      <c r="M75" s="142" t="n">
        <v>0.8300000000000001</v>
      </c>
      <c r="N75" s="142" t="n">
        <v>0</v>
      </c>
      <c r="O75" s="141" t="n"/>
      <c r="P75" s="89" t="n">
        <v>0</v>
      </c>
      <c r="Q75" s="86" t="n">
        <v>0</v>
      </c>
      <c r="R75" s="86" t="n">
        <v>0</v>
      </c>
      <c r="S75" s="141" t="n">
        <v>0</v>
      </c>
      <c r="T75" s="86" t="n">
        <v>0</v>
      </c>
      <c r="U75" s="86" t="n">
        <v>0</v>
      </c>
      <c r="V75" s="142" t="n">
        <v>0</v>
      </c>
      <c r="W75" s="142" t="n">
        <v>0</v>
      </c>
    </row>
    <row r="76" ht="15.75" customHeight="1" s="61">
      <c r="A76" s="140" t="n">
        <v>44829</v>
      </c>
      <c r="B76" s="140" t="n">
        <v>44835</v>
      </c>
      <c r="C76" t="inlineStr">
        <is>
          <t>Not grouped</t>
        </is>
      </c>
      <c r="D76" t="inlineStr">
        <is>
          <t>EUR</t>
        </is>
      </c>
      <c r="E76" t="inlineStr">
        <is>
          <t>豹纹2_自动</t>
        </is>
      </c>
      <c r="F76" t="inlineStr">
        <is>
          <t>豹纹2_iPhone12</t>
        </is>
      </c>
      <c r="G76" t="inlineStr">
        <is>
          <t>L10-3-9-fba</t>
        </is>
      </c>
      <c r="H76" t="inlineStr">
        <is>
          <t>B08LBXSP79</t>
        </is>
      </c>
      <c r="I76" s="86" t="n">
        <v>489</v>
      </c>
      <c r="J76" s="86" t="n">
        <v>2</v>
      </c>
      <c r="K76" s="141" t="n">
        <v>0.00408997955010225</v>
      </c>
      <c r="L76" t="n">
        <v>0.22</v>
      </c>
      <c r="M76" s="142" t="n">
        <v>0.44</v>
      </c>
      <c r="N76" s="142" t="n">
        <v>0</v>
      </c>
      <c r="P76" t="n">
        <v>0</v>
      </c>
      <c r="Q76" s="86" t="n">
        <v>0</v>
      </c>
      <c r="R76" s="86" t="n">
        <v>0</v>
      </c>
      <c r="S76" t="n">
        <v>0</v>
      </c>
      <c r="T76" s="86" t="n">
        <v>0</v>
      </c>
      <c r="U76" s="86" t="n">
        <v>0</v>
      </c>
      <c r="V76" s="142" t="n">
        <v>0</v>
      </c>
      <c r="W76" s="142" t="n">
        <v>0</v>
      </c>
    </row>
    <row r="77" ht="15.75" customHeight="1" s="61">
      <c r="A77" s="140" t="n">
        <v>44829</v>
      </c>
      <c r="B77" s="140" t="n">
        <v>44835</v>
      </c>
      <c r="C77" t="inlineStr">
        <is>
          <t>Not grouped</t>
        </is>
      </c>
      <c r="D77" t="inlineStr">
        <is>
          <t>EUR</t>
        </is>
      </c>
      <c r="E77" t="inlineStr">
        <is>
          <t>豹纹2_自动</t>
        </is>
      </c>
      <c r="F77" t="inlineStr">
        <is>
          <t>豹纹2_iPhone12Promax</t>
        </is>
      </c>
      <c r="G77" t="inlineStr">
        <is>
          <t>L10-3-10-fba</t>
        </is>
      </c>
      <c r="H77" t="inlineStr">
        <is>
          <t>B08LBWZNCG</t>
        </is>
      </c>
      <c r="I77" s="86" t="n">
        <v>307</v>
      </c>
      <c r="J77" s="86" t="n">
        <v>3</v>
      </c>
      <c r="K77" s="141" t="n">
        <v>0.009771986970684038</v>
      </c>
      <c r="L77" s="142" t="n">
        <v>0.2333333333333333</v>
      </c>
      <c r="M77" s="142" t="n">
        <v>0.7</v>
      </c>
      <c r="N77" s="142" t="n">
        <v>0</v>
      </c>
      <c r="O77" s="141" t="n"/>
      <c r="P77" s="89" t="n">
        <v>0</v>
      </c>
      <c r="Q77" s="86" t="n">
        <v>0</v>
      </c>
      <c r="R77" s="86" t="n">
        <v>0</v>
      </c>
      <c r="S77" s="141" t="n">
        <v>0</v>
      </c>
      <c r="T77" s="86" t="n">
        <v>0</v>
      </c>
      <c r="U77" s="86" t="n">
        <v>0</v>
      </c>
      <c r="V77" s="142" t="n">
        <v>0</v>
      </c>
      <c r="W77" s="142" t="n">
        <v>0</v>
      </c>
    </row>
    <row r="78" ht="15.75" customHeight="1" s="61">
      <c r="A78" s="140" t="n">
        <v>44829</v>
      </c>
      <c r="B78" s="140" t="n">
        <v>44835</v>
      </c>
      <c r="C78" t="inlineStr">
        <is>
          <t>Not grouped</t>
        </is>
      </c>
      <c r="D78" t="inlineStr">
        <is>
          <t>EUR</t>
        </is>
      </c>
      <c r="E78" t="inlineStr">
        <is>
          <t>豹纹_自动</t>
        </is>
      </c>
      <c r="F78" t="inlineStr">
        <is>
          <t>豹纹_iPhone12mini</t>
        </is>
      </c>
      <c r="G78" t="inlineStr">
        <is>
          <t>L10-3-11-fba</t>
        </is>
      </c>
      <c r="H78" t="inlineStr">
        <is>
          <t>B08PHD1F3F</t>
        </is>
      </c>
      <c r="I78" s="86" t="n">
        <v>1708</v>
      </c>
      <c r="J78" s="86" t="n">
        <v>7</v>
      </c>
      <c r="K78" s="141" t="n">
        <v>0.004098360655737705</v>
      </c>
      <c r="L78" s="142" t="n">
        <v>0.2885714285714286</v>
      </c>
      <c r="M78" s="142" t="n">
        <v>2.02</v>
      </c>
      <c r="N78" s="142" t="n">
        <v>0</v>
      </c>
      <c r="O78" s="141" t="n"/>
      <c r="P78" s="89" t="n">
        <v>0</v>
      </c>
      <c r="Q78" s="86" t="n">
        <v>0</v>
      </c>
      <c r="R78" s="86" t="n">
        <v>0</v>
      </c>
      <c r="S78" s="141" t="n">
        <v>0</v>
      </c>
      <c r="T78" s="86" t="n">
        <v>0</v>
      </c>
      <c r="U78" s="86" t="n">
        <v>0</v>
      </c>
      <c r="V78" s="142" t="n">
        <v>0</v>
      </c>
      <c r="W78" s="142" t="n">
        <v>0</v>
      </c>
    </row>
    <row r="79" ht="15.75" customHeight="1" s="61">
      <c r="A79" s="140" t="n">
        <v>44829</v>
      </c>
      <c r="B79" s="140" t="n">
        <v>44835</v>
      </c>
      <c r="C79" t="inlineStr">
        <is>
          <t>Not grouped</t>
        </is>
      </c>
      <c r="D79" t="inlineStr">
        <is>
          <t>EUR</t>
        </is>
      </c>
      <c r="E79" t="inlineStr">
        <is>
          <t>豹纹_自动</t>
        </is>
      </c>
      <c r="F79" t="inlineStr">
        <is>
          <t>豹纹_iPhone12/Pro</t>
        </is>
      </c>
      <c r="G79" t="inlineStr">
        <is>
          <t>L10-3-12-fba</t>
        </is>
      </c>
      <c r="H79" t="inlineStr">
        <is>
          <t>B08PHM18HW</t>
        </is>
      </c>
      <c r="I79" s="86" t="n">
        <v>1076</v>
      </c>
      <c r="J79" s="86" t="n">
        <v>6</v>
      </c>
      <c r="K79" s="141" t="n">
        <v>0.005576208178438662</v>
      </c>
      <c r="L79" s="142" t="n">
        <v>0.36</v>
      </c>
      <c r="M79" s="142" t="n">
        <v>2.16</v>
      </c>
      <c r="N79" s="142" t="n">
        <v>25.2</v>
      </c>
      <c r="O79" s="141" t="n">
        <v>0.08571428571428573</v>
      </c>
      <c r="P79" s="89" t="n">
        <v>11.66666666666667</v>
      </c>
      <c r="Q79" s="86" t="n">
        <v>2</v>
      </c>
      <c r="R79" s="86" t="n">
        <v>2</v>
      </c>
      <c r="S79" s="141" t="n">
        <v>0.3333333333333333</v>
      </c>
      <c r="T79" s="86" t="n">
        <v>2</v>
      </c>
      <c r="U79" s="86" t="n">
        <v>0</v>
      </c>
      <c r="V79" s="142" t="n">
        <v>25.2</v>
      </c>
      <c r="W79" s="142" t="n">
        <v>0</v>
      </c>
    </row>
    <row r="80" ht="15.75" customHeight="1" s="61">
      <c r="A80" s="140" t="n">
        <v>44829</v>
      </c>
      <c r="B80" s="140" t="n">
        <v>44835</v>
      </c>
      <c r="C80" t="inlineStr">
        <is>
          <t>Not grouped</t>
        </is>
      </c>
      <c r="D80" t="inlineStr">
        <is>
          <t>EUR</t>
        </is>
      </c>
      <c r="E80" t="inlineStr">
        <is>
          <t>豹纹_自动</t>
        </is>
      </c>
      <c r="F80" t="inlineStr">
        <is>
          <t>豹纹_iPhone12ProMax</t>
        </is>
      </c>
      <c r="G80" t="inlineStr">
        <is>
          <t>L10-3-13-fba</t>
        </is>
      </c>
      <c r="H80" t="inlineStr">
        <is>
          <t>B08PH91L4F</t>
        </is>
      </c>
      <c r="I80" s="86" t="n">
        <v>344</v>
      </c>
      <c r="J80" s="86" t="n">
        <v>3</v>
      </c>
      <c r="K80" s="141" t="n">
        <v>0.008720930232558139</v>
      </c>
      <c r="L80" s="142" t="n">
        <v>0.3533333333333333</v>
      </c>
      <c r="M80" s="142" t="n">
        <v>1.06</v>
      </c>
      <c r="N80" s="142" t="n">
        <v>0</v>
      </c>
      <c r="P80" s="89" t="n">
        <v>0</v>
      </c>
      <c r="Q80" s="86" t="n">
        <v>0</v>
      </c>
      <c r="R80" s="86" t="n">
        <v>0</v>
      </c>
      <c r="S80" s="141" t="n">
        <v>0</v>
      </c>
      <c r="T80" s="86" t="n">
        <v>0</v>
      </c>
      <c r="U80" s="86" t="n">
        <v>0</v>
      </c>
      <c r="V80" s="142" t="n">
        <v>0</v>
      </c>
      <c r="W80" s="142" t="n">
        <v>0</v>
      </c>
    </row>
    <row r="81" ht="15.75" customHeight="1" s="61">
      <c r="A81" s="140" t="n">
        <v>44829</v>
      </c>
      <c r="B81" s="140" t="n">
        <v>44835</v>
      </c>
      <c r="C81" t="inlineStr">
        <is>
          <t>Not grouped</t>
        </is>
      </c>
      <c r="D81" t="inlineStr">
        <is>
          <t>EUR</t>
        </is>
      </c>
      <c r="E81" t="inlineStr">
        <is>
          <t>斑马纹_自动</t>
        </is>
      </c>
      <c r="F81" t="inlineStr">
        <is>
          <t>斑马纹_iPhone12mini</t>
        </is>
      </c>
      <c r="G81" t="inlineStr">
        <is>
          <t>L10-2-9-fba</t>
        </is>
      </c>
      <c r="H81" t="inlineStr">
        <is>
          <t>B08LBWRGPB</t>
        </is>
      </c>
      <c r="I81" s="86" t="n">
        <v>712</v>
      </c>
      <c r="J81" s="86" t="n">
        <v>10</v>
      </c>
      <c r="K81" s="141" t="n">
        <v>0.01404494382022472</v>
      </c>
      <c r="L81" s="142" t="n">
        <v>0.23</v>
      </c>
      <c r="M81" s="142" t="n">
        <v>2.3</v>
      </c>
      <c r="N81" s="142" t="n">
        <v>0</v>
      </c>
      <c r="O81" s="141" t="n"/>
      <c r="P81" s="89" t="n">
        <v>0</v>
      </c>
      <c r="Q81" s="86" t="n">
        <v>0</v>
      </c>
      <c r="R81" s="86" t="n">
        <v>0</v>
      </c>
      <c r="S81" s="141" t="n">
        <v>0</v>
      </c>
      <c r="T81" s="86" t="n">
        <v>0</v>
      </c>
      <c r="U81" s="86" t="n">
        <v>0</v>
      </c>
      <c r="V81" s="142" t="n">
        <v>0</v>
      </c>
      <c r="W81" s="142" t="n">
        <v>0</v>
      </c>
    </row>
    <row r="82" ht="15.75" customHeight="1" s="61">
      <c r="A82" s="140" t="n">
        <v>44829</v>
      </c>
      <c r="B82" s="140" t="n">
        <v>44835</v>
      </c>
      <c r="C82" t="inlineStr">
        <is>
          <t>Not grouped</t>
        </is>
      </c>
      <c r="D82" t="inlineStr">
        <is>
          <t>EUR</t>
        </is>
      </c>
      <c r="E82" t="inlineStr">
        <is>
          <t>斑马纹_自动</t>
        </is>
      </c>
      <c r="F82" t="inlineStr">
        <is>
          <t>斑马纹_iPhone12</t>
        </is>
      </c>
      <c r="G82" t="inlineStr">
        <is>
          <t>L10-2-11-fba</t>
        </is>
      </c>
      <c r="H82" t="inlineStr">
        <is>
          <t>B08LBXX675</t>
        </is>
      </c>
      <c r="I82" s="86" t="n">
        <v>2375</v>
      </c>
      <c r="J82" s="86" t="n">
        <v>11</v>
      </c>
      <c r="K82" s="141" t="n">
        <v>0.004631578947368421</v>
      </c>
      <c r="L82" s="142" t="n">
        <v>0.1709090909090909</v>
      </c>
      <c r="M82" s="142" t="n">
        <v>1.88</v>
      </c>
      <c r="N82" s="142" t="n">
        <v>25.2</v>
      </c>
      <c r="O82" s="141" t="n">
        <v>0.0746031746031746</v>
      </c>
      <c r="P82" s="89" t="n">
        <v>13.40425531914894</v>
      </c>
      <c r="Q82" s="86" t="n">
        <v>2</v>
      </c>
      <c r="R82" s="86" t="n">
        <v>2</v>
      </c>
      <c r="S82" s="141" t="n">
        <v>0.1818181818181818</v>
      </c>
      <c r="T82" s="86" t="n">
        <v>2</v>
      </c>
      <c r="U82" s="86" t="n">
        <v>0</v>
      </c>
      <c r="V82" s="142" t="n">
        <v>25.2</v>
      </c>
      <c r="W82" s="142" t="n">
        <v>0</v>
      </c>
    </row>
    <row r="83" ht="15.75" customHeight="1" s="61">
      <c r="A83" s="140" t="n">
        <v>44829</v>
      </c>
      <c r="B83" s="140" t="n">
        <v>44835</v>
      </c>
      <c r="C83" t="inlineStr">
        <is>
          <t>Not grouped</t>
        </is>
      </c>
      <c r="D83" t="inlineStr">
        <is>
          <t>EUR</t>
        </is>
      </c>
      <c r="E83" t="inlineStr">
        <is>
          <t>斑马纹_自动</t>
        </is>
      </c>
      <c r="F83" t="inlineStr">
        <is>
          <t>斑马纹_iPhone12ProMax</t>
        </is>
      </c>
      <c r="G83" t="inlineStr">
        <is>
          <t>L10-2-12-fba</t>
        </is>
      </c>
      <c r="H83" t="inlineStr">
        <is>
          <t>B08LBWKPK1</t>
        </is>
      </c>
      <c r="I83" s="86" t="n">
        <v>163</v>
      </c>
      <c r="J83" s="86" t="n">
        <v>4</v>
      </c>
      <c r="K83" s="141" t="n">
        <v>0.0245398773006135</v>
      </c>
      <c r="L83" s="142" t="n">
        <v>0.1175</v>
      </c>
      <c r="M83" s="142" t="n">
        <v>0.47</v>
      </c>
      <c r="N83" s="142" t="n">
        <v>0</v>
      </c>
      <c r="P83" s="89" t="n">
        <v>0</v>
      </c>
      <c r="Q83" s="86" t="n">
        <v>0</v>
      </c>
      <c r="R83" s="86" t="n">
        <v>0</v>
      </c>
      <c r="S83" s="141" t="n">
        <v>0</v>
      </c>
      <c r="T83" s="86" t="n">
        <v>0</v>
      </c>
      <c r="U83" s="86" t="n">
        <v>0</v>
      </c>
      <c r="V83" s="142" t="n">
        <v>0</v>
      </c>
      <c r="W83" s="142" t="n">
        <v>0</v>
      </c>
    </row>
    <row r="84" ht="15.75" customHeight="1" s="61">
      <c r="A84" s="140" t="n">
        <v>44829</v>
      </c>
      <c r="B84" s="140" t="n">
        <v>44835</v>
      </c>
      <c r="C84" t="inlineStr">
        <is>
          <t>Not grouped</t>
        </is>
      </c>
      <c r="D84" t="inlineStr">
        <is>
          <t>EUR</t>
        </is>
      </c>
      <c r="E84" t="inlineStr">
        <is>
          <t>狼_自动</t>
        </is>
      </c>
      <c r="F84" t="inlineStr">
        <is>
          <t>iphone 12 mini</t>
        </is>
      </c>
      <c r="G84" t="inlineStr">
        <is>
          <t>L7-4-1-fba</t>
        </is>
      </c>
      <c r="H84" t="inlineStr">
        <is>
          <t>B08LBXJRS1</t>
        </is>
      </c>
      <c r="I84" s="86" t="n">
        <v>48</v>
      </c>
      <c r="J84" s="86" t="n">
        <v>2</v>
      </c>
      <c r="K84" s="141" t="n">
        <v>0.04166666666666666</v>
      </c>
      <c r="L84" t="n">
        <v>0.12</v>
      </c>
      <c r="M84" s="142" t="n">
        <v>0.24</v>
      </c>
      <c r="N84" s="142" t="n">
        <v>0</v>
      </c>
      <c r="P84" t="n">
        <v>0</v>
      </c>
      <c r="Q84" s="86" t="n">
        <v>0</v>
      </c>
      <c r="R84" s="86" t="n">
        <v>0</v>
      </c>
      <c r="S84" t="n">
        <v>0</v>
      </c>
      <c r="T84" s="86" t="n">
        <v>0</v>
      </c>
      <c r="U84" s="86" t="n">
        <v>0</v>
      </c>
      <c r="V84" s="142" t="n">
        <v>0</v>
      </c>
      <c r="W84" s="142" t="n">
        <v>0</v>
      </c>
    </row>
    <row r="85" ht="15.75" customHeight="1" s="61">
      <c r="A85" s="140" t="n">
        <v>44829</v>
      </c>
      <c r="B85" s="140" t="n">
        <v>44835</v>
      </c>
      <c r="C85" t="inlineStr">
        <is>
          <t>手机壳 手动</t>
        </is>
      </c>
      <c r="D85" t="inlineStr">
        <is>
          <t>EUR</t>
        </is>
      </c>
      <c r="E85" t="inlineStr">
        <is>
          <t>豹纹2_手动</t>
        </is>
      </c>
      <c r="F85" t="inlineStr">
        <is>
          <t>Samsung_A51</t>
        </is>
      </c>
      <c r="G85" t="inlineStr">
        <is>
          <t>L22-2-2-fba</t>
        </is>
      </c>
      <c r="H85" t="inlineStr">
        <is>
          <t>B08PCCXR4Z</t>
        </is>
      </c>
      <c r="I85" s="86" t="n">
        <v>6</v>
      </c>
      <c r="J85" s="86" t="n">
        <v>0</v>
      </c>
      <c r="K85" s="141" t="n">
        <v>0</v>
      </c>
      <c r="L85" s="142" t="n"/>
      <c r="M85" s="142" t="n">
        <v>0</v>
      </c>
      <c r="N85" s="142" t="n">
        <v>0</v>
      </c>
      <c r="O85" s="141" t="n"/>
      <c r="P85" s="89" t="n"/>
      <c r="Q85" s="86" t="n">
        <v>0</v>
      </c>
      <c r="R85" s="86" t="n">
        <v>0</v>
      </c>
      <c r="S85" s="141" t="n"/>
      <c r="T85" s="86" t="n">
        <v>0</v>
      </c>
      <c r="U85" s="86" t="n">
        <v>0</v>
      </c>
      <c r="V85" s="142" t="n">
        <v>0</v>
      </c>
      <c r="W85" s="142" t="n">
        <v>0</v>
      </c>
    </row>
    <row r="86" ht="15.75" customHeight="1" s="61">
      <c r="A86" s="140" t="n">
        <v>44829</v>
      </c>
      <c r="B86" s="140" t="n">
        <v>44835</v>
      </c>
      <c r="C86" t="inlineStr">
        <is>
          <t>手机壳 手动</t>
        </is>
      </c>
      <c r="D86" t="inlineStr">
        <is>
          <t>EUR</t>
        </is>
      </c>
      <c r="E86" t="inlineStr">
        <is>
          <t>豹纹2_手动</t>
        </is>
      </c>
      <c r="F86" t="inlineStr">
        <is>
          <t>豹纹2_iPhone12ProMax</t>
        </is>
      </c>
      <c r="G86" t="inlineStr">
        <is>
          <t>L10-3-10-fba</t>
        </is>
      </c>
      <c r="H86" t="inlineStr">
        <is>
          <t>B08LBWZNCG</t>
        </is>
      </c>
      <c r="I86" s="86" t="n">
        <v>21</v>
      </c>
      <c r="J86" s="86" t="n">
        <v>0</v>
      </c>
      <c r="K86" s="141" t="n">
        <v>0</v>
      </c>
      <c r="L86" s="142" t="n"/>
      <c r="M86" s="142" t="n">
        <v>0</v>
      </c>
      <c r="N86" s="142" t="n">
        <v>0</v>
      </c>
      <c r="P86" s="89" t="n"/>
      <c r="Q86" s="86" t="n">
        <v>0</v>
      </c>
      <c r="R86" s="86" t="n">
        <v>0</v>
      </c>
      <c r="S86" s="141" t="n"/>
      <c r="T86" s="86" t="n">
        <v>0</v>
      </c>
      <c r="U86" s="86" t="n">
        <v>0</v>
      </c>
      <c r="V86" s="142" t="n">
        <v>0</v>
      </c>
      <c r="W86" s="142" t="n">
        <v>0</v>
      </c>
    </row>
    <row r="87" ht="15.75" customHeight="1" s="61">
      <c r="A87" s="140" t="n">
        <v>44829</v>
      </c>
      <c r="B87" s="140" t="n">
        <v>44835</v>
      </c>
      <c r="C87" t="inlineStr">
        <is>
          <t>手机壳 手动</t>
        </is>
      </c>
      <c r="D87" t="inlineStr">
        <is>
          <t>EUR</t>
        </is>
      </c>
      <c r="E87" t="inlineStr">
        <is>
          <t>豹纹2_手动</t>
        </is>
      </c>
      <c r="F87" t="inlineStr">
        <is>
          <t>豹纹2_iPhone12</t>
        </is>
      </c>
      <c r="G87" t="inlineStr">
        <is>
          <t>L10-3-9-fba</t>
        </is>
      </c>
      <c r="H87" t="inlineStr">
        <is>
          <t>B08LBXSP79</t>
        </is>
      </c>
      <c r="I87" s="86" t="n">
        <v>345</v>
      </c>
      <c r="J87" s="86" t="n">
        <v>0</v>
      </c>
      <c r="K87" s="141" t="n">
        <v>0</v>
      </c>
      <c r="L87" s="142" t="n"/>
      <c r="M87" s="142" t="n">
        <v>0</v>
      </c>
      <c r="N87" s="142" t="n">
        <v>0</v>
      </c>
      <c r="P87" s="89" t="n"/>
      <c r="Q87" s="86" t="n">
        <v>0</v>
      </c>
      <c r="R87" s="86" t="n">
        <v>0</v>
      </c>
      <c r="S87" s="141" t="n"/>
      <c r="T87" s="86" t="n">
        <v>0</v>
      </c>
      <c r="U87" s="86" t="n">
        <v>0</v>
      </c>
      <c r="V87" s="142" t="n">
        <v>0</v>
      </c>
      <c r="W87" s="142" t="n">
        <v>0</v>
      </c>
    </row>
    <row r="88" ht="15.75" customHeight="1" s="61">
      <c r="A88" s="140" t="n">
        <v>44831</v>
      </c>
      <c r="B88" s="140" t="n">
        <v>44831</v>
      </c>
      <c r="C88" t="inlineStr">
        <is>
          <t>手机壳 手动</t>
        </is>
      </c>
      <c r="D88" t="inlineStr">
        <is>
          <t>EUR</t>
        </is>
      </c>
      <c r="E88" t="inlineStr">
        <is>
          <t>豹纹2_手动</t>
        </is>
      </c>
      <c r="F88" t="inlineStr">
        <is>
          <t>豹纹2_iPhone12mini</t>
        </is>
      </c>
      <c r="G88" t="inlineStr">
        <is>
          <t>L10-3-7-fba</t>
        </is>
      </c>
      <c r="H88" t="inlineStr">
        <is>
          <t>B08LBVVX39</t>
        </is>
      </c>
      <c r="I88" s="86" t="n">
        <v>2</v>
      </c>
      <c r="J88" s="86" t="n">
        <v>0</v>
      </c>
      <c r="K88" s="141" t="n">
        <v>0</v>
      </c>
      <c r="L88" s="142" t="n"/>
      <c r="M88" s="142" t="n">
        <v>0</v>
      </c>
      <c r="N88" s="142" t="n">
        <v>0</v>
      </c>
      <c r="P88" s="89" t="n"/>
      <c r="Q88" s="86" t="n">
        <v>0</v>
      </c>
      <c r="R88" s="86" t="n">
        <v>0</v>
      </c>
      <c r="S88" s="141" t="n"/>
      <c r="T88" s="86" t="n">
        <v>0</v>
      </c>
      <c r="U88" s="86" t="n">
        <v>0</v>
      </c>
      <c r="V88" s="142" t="n">
        <v>0</v>
      </c>
      <c r="W88" s="142" t="n">
        <v>0</v>
      </c>
    </row>
    <row r="89" ht="15.75" customHeight="1" s="61">
      <c r="A89" s="140" t="n">
        <v>44830</v>
      </c>
      <c r="B89" s="140" t="n">
        <v>44835</v>
      </c>
      <c r="C89" t="inlineStr">
        <is>
          <t>手机壳 手动</t>
        </is>
      </c>
      <c r="D89" t="inlineStr">
        <is>
          <t>EUR</t>
        </is>
      </c>
      <c r="E89" t="inlineStr">
        <is>
          <t>豹纹_手动</t>
        </is>
      </c>
      <c r="F89" t="inlineStr">
        <is>
          <t>豹纹_iPhone12ProMax</t>
        </is>
      </c>
      <c r="G89" t="inlineStr">
        <is>
          <t>L10-3-13-fba</t>
        </is>
      </c>
      <c r="H89" t="inlineStr">
        <is>
          <t>B08PH91L4F</t>
        </is>
      </c>
      <c r="I89" s="86" t="n">
        <v>25</v>
      </c>
      <c r="J89" s="86" t="n">
        <v>0</v>
      </c>
      <c r="K89" s="141" t="n">
        <v>0</v>
      </c>
      <c r="L89" s="142" t="n"/>
      <c r="M89" s="142" t="n">
        <v>0</v>
      </c>
      <c r="N89" s="142" t="n">
        <v>0</v>
      </c>
      <c r="O89" s="141" t="n"/>
      <c r="P89" s="89" t="n"/>
      <c r="Q89" s="86" t="n">
        <v>0</v>
      </c>
      <c r="R89" s="86" t="n">
        <v>0</v>
      </c>
      <c r="S89" s="141" t="n"/>
      <c r="T89" s="86" t="n">
        <v>0</v>
      </c>
      <c r="U89" s="86" t="n">
        <v>0</v>
      </c>
      <c r="V89" s="142" t="n">
        <v>0</v>
      </c>
      <c r="W89" s="142" t="n">
        <v>0</v>
      </c>
    </row>
    <row r="90" ht="15.75" customHeight="1" s="61">
      <c r="A90" s="140" t="n">
        <v>44829</v>
      </c>
      <c r="B90" s="140" t="n">
        <v>44835</v>
      </c>
      <c r="C90" t="inlineStr">
        <is>
          <t>手机壳 手动</t>
        </is>
      </c>
      <c r="D90" t="inlineStr">
        <is>
          <t>EUR</t>
        </is>
      </c>
      <c r="E90" t="inlineStr">
        <is>
          <t>豹纹_手动</t>
        </is>
      </c>
      <c r="F90" t="inlineStr">
        <is>
          <t>豹纹_iPhone12</t>
        </is>
      </c>
      <c r="G90" t="inlineStr">
        <is>
          <t>L10-3-12-fba</t>
        </is>
      </c>
      <c r="H90" t="inlineStr">
        <is>
          <t>B08PHM18HW</t>
        </is>
      </c>
      <c r="I90" s="86" t="n">
        <v>191</v>
      </c>
      <c r="J90" s="86" t="n">
        <v>0</v>
      </c>
      <c r="K90" s="141" t="n">
        <v>0</v>
      </c>
      <c r="L90" s="142" t="n"/>
      <c r="M90" s="142" t="n">
        <v>0</v>
      </c>
      <c r="N90" s="142" t="n">
        <v>0</v>
      </c>
      <c r="P90" s="89" t="n"/>
      <c r="Q90" s="86" t="n">
        <v>0</v>
      </c>
      <c r="R90" s="86" t="n">
        <v>0</v>
      </c>
      <c r="S90" s="141" t="n"/>
      <c r="T90" s="86" t="n">
        <v>0</v>
      </c>
      <c r="U90" s="86" t="n">
        <v>0</v>
      </c>
      <c r="V90" s="142" t="n">
        <v>0</v>
      </c>
      <c r="W90" s="142" t="n">
        <v>0</v>
      </c>
    </row>
    <row r="91" ht="15.75" customHeight="1" s="61">
      <c r="A91" s="140" t="n">
        <v>44829</v>
      </c>
      <c r="B91" s="140" t="n">
        <v>44835</v>
      </c>
      <c r="C91" t="inlineStr">
        <is>
          <t>手机壳 手动</t>
        </is>
      </c>
      <c r="D91" t="inlineStr">
        <is>
          <t>EUR</t>
        </is>
      </c>
      <c r="E91" t="inlineStr">
        <is>
          <t>气垫防摔_手动</t>
        </is>
      </c>
      <c r="F91" t="inlineStr">
        <is>
          <t>气垫防摔_iPhone12ProMax</t>
        </is>
      </c>
      <c r="G91" t="inlineStr">
        <is>
          <t>L21-3-1-fba</t>
        </is>
      </c>
      <c r="H91" t="inlineStr">
        <is>
          <t>B08LSLJ25Z</t>
        </is>
      </c>
      <c r="I91" s="86" t="n">
        <v>3</v>
      </c>
      <c r="J91" s="86" t="n">
        <v>0</v>
      </c>
      <c r="K91" s="141" t="n">
        <v>0</v>
      </c>
      <c r="L91" s="142" t="n"/>
      <c r="M91" s="142" t="n">
        <v>0</v>
      </c>
      <c r="N91" s="142" t="n">
        <v>0</v>
      </c>
      <c r="P91" s="89" t="n"/>
      <c r="Q91" s="86" t="n">
        <v>0</v>
      </c>
      <c r="R91" s="86" t="n">
        <v>0</v>
      </c>
      <c r="S91" s="141" t="n"/>
      <c r="T91" s="86" t="n">
        <v>0</v>
      </c>
      <c r="U91" s="86" t="n">
        <v>0</v>
      </c>
      <c r="V91" s="142" t="n">
        <v>0</v>
      </c>
      <c r="W91" s="142" t="n">
        <v>0</v>
      </c>
    </row>
    <row r="92" ht="15.75" customHeight="1" s="61">
      <c r="A92" s="140" t="n">
        <v>44829</v>
      </c>
      <c r="B92" s="140" t="n">
        <v>44835</v>
      </c>
      <c r="C92" t="inlineStr">
        <is>
          <t>Not grouped</t>
        </is>
      </c>
      <c r="D92" t="inlineStr">
        <is>
          <t>EUR</t>
        </is>
      </c>
      <c r="E92" t="inlineStr">
        <is>
          <t>透明壳_自动</t>
        </is>
      </c>
      <c r="F92" t="inlineStr">
        <is>
          <t>IPhone12ProMax</t>
        </is>
      </c>
      <c r="G92" t="inlineStr">
        <is>
          <t>L23-1-3-fba</t>
        </is>
      </c>
      <c r="H92" t="inlineStr">
        <is>
          <t>B08PT78RBJ</t>
        </is>
      </c>
      <c r="I92" s="86" t="n">
        <v>419</v>
      </c>
      <c r="J92" s="86" t="n">
        <v>3</v>
      </c>
      <c r="K92" s="141" t="n">
        <v>0.007159904534606205</v>
      </c>
      <c r="L92" s="142" t="n">
        <v>0.1833333333333333</v>
      </c>
      <c r="M92" s="142" t="n">
        <v>0.55</v>
      </c>
      <c r="N92" s="142" t="n">
        <v>0</v>
      </c>
      <c r="P92" s="89" t="n">
        <v>0</v>
      </c>
      <c r="Q92" s="86" t="n">
        <v>0</v>
      </c>
      <c r="R92" s="86" t="n">
        <v>0</v>
      </c>
      <c r="S92" s="141" t="n">
        <v>0</v>
      </c>
      <c r="T92" s="86" t="n">
        <v>0</v>
      </c>
      <c r="U92" s="86" t="n">
        <v>0</v>
      </c>
      <c r="V92" s="142" t="n">
        <v>0</v>
      </c>
      <c r="W92" s="142" t="n">
        <v>0</v>
      </c>
    </row>
    <row r="93" ht="15.75" customHeight="1" s="61">
      <c r="A93" s="140" t="n">
        <v>44829</v>
      </c>
      <c r="B93" s="140" t="n">
        <v>44835</v>
      </c>
      <c r="C93" t="inlineStr">
        <is>
          <t>Not grouped</t>
        </is>
      </c>
      <c r="D93" t="inlineStr">
        <is>
          <t>EUR</t>
        </is>
      </c>
      <c r="E93" t="inlineStr">
        <is>
          <t>透明壳_自动</t>
        </is>
      </c>
      <c r="F93" t="inlineStr">
        <is>
          <t>iPhone12 Mini</t>
        </is>
      </c>
      <c r="G93" t="inlineStr">
        <is>
          <t>L23-1-1-fba</t>
        </is>
      </c>
      <c r="H93" t="inlineStr">
        <is>
          <t>B08PT8YW8F</t>
        </is>
      </c>
      <c r="I93" s="86" t="n">
        <v>43</v>
      </c>
      <c r="J93" s="86" t="n">
        <v>0</v>
      </c>
      <c r="K93" s="141" t="n">
        <v>0</v>
      </c>
      <c r="M93" s="142" t="n">
        <v>0</v>
      </c>
      <c r="N93" s="142" t="n">
        <v>0</v>
      </c>
      <c r="Q93" s="86" t="n">
        <v>0</v>
      </c>
      <c r="R93" s="86" t="n">
        <v>0</v>
      </c>
      <c r="T93" s="86" t="n">
        <v>0</v>
      </c>
      <c r="U93" s="86" t="n">
        <v>0</v>
      </c>
      <c r="V93" s="142" t="n">
        <v>0</v>
      </c>
      <c r="W93" s="142" t="n">
        <v>0</v>
      </c>
    </row>
    <row r="94" ht="15.75" customHeight="1" s="61">
      <c r="A94" s="140" t="n">
        <v>44829</v>
      </c>
      <c r="B94" s="140" t="n">
        <v>44835</v>
      </c>
      <c r="C94" t="inlineStr">
        <is>
          <t>Not grouped</t>
        </is>
      </c>
      <c r="D94" t="inlineStr">
        <is>
          <t>EUR</t>
        </is>
      </c>
      <c r="E94" t="inlineStr">
        <is>
          <t>透明壳_自动</t>
        </is>
      </c>
      <c r="F94" t="inlineStr">
        <is>
          <t>iPhone 12</t>
        </is>
      </c>
      <c r="G94" t="inlineStr">
        <is>
          <t>L23-1-2-fba</t>
        </is>
      </c>
      <c r="H94" t="inlineStr">
        <is>
          <t>B08PT8H4XG</t>
        </is>
      </c>
      <c r="I94" s="86" t="n">
        <v>15831</v>
      </c>
      <c r="J94" s="86" t="n">
        <v>16</v>
      </c>
      <c r="K94" s="141" t="n">
        <v>0.001010675257406355</v>
      </c>
      <c r="L94" s="142" t="n">
        <v>0.44125</v>
      </c>
      <c r="M94" s="142" t="n">
        <v>7.06</v>
      </c>
      <c r="N94" s="142" t="n">
        <v>25.2</v>
      </c>
      <c r="O94" t="n">
        <v>0.2801587301587302</v>
      </c>
      <c r="P94" s="89" t="n">
        <v>3.569405099150142</v>
      </c>
      <c r="Q94" s="86" t="n">
        <v>2</v>
      </c>
      <c r="R94" s="86" t="n">
        <v>2</v>
      </c>
      <c r="S94" s="141" t="n">
        <v>0.125</v>
      </c>
      <c r="T94" s="86" t="n">
        <v>1</v>
      </c>
      <c r="U94" s="86" t="n">
        <v>1</v>
      </c>
      <c r="V94" s="142" t="n">
        <v>12.6</v>
      </c>
      <c r="W94" s="142" t="n">
        <v>12.6</v>
      </c>
    </row>
    <row r="95" ht="15.75" customHeight="1" s="61">
      <c r="A95" s="140" t="n">
        <v>44829</v>
      </c>
      <c r="B95" s="140" t="n">
        <v>44831</v>
      </c>
      <c r="C95" t="inlineStr">
        <is>
          <t>Not grouped</t>
        </is>
      </c>
      <c r="D95" t="inlineStr">
        <is>
          <t>EUR</t>
        </is>
      </c>
      <c r="E95" t="inlineStr">
        <is>
          <t>干花 自动</t>
        </is>
      </c>
      <c r="F95" t="inlineStr">
        <is>
          <t>Note9Pro 粉色</t>
        </is>
      </c>
      <c r="G95" t="inlineStr">
        <is>
          <t>L20-4-1-fba</t>
        </is>
      </c>
      <c r="H95" t="inlineStr">
        <is>
          <t>B08RXHL9PP</t>
        </is>
      </c>
      <c r="I95" s="86" t="n">
        <v>179</v>
      </c>
      <c r="J95" s="86" t="n">
        <v>3</v>
      </c>
      <c r="K95" s="141" t="n">
        <v>0.01675977653631285</v>
      </c>
      <c r="L95" t="n">
        <v>0.1266666666666667</v>
      </c>
      <c r="M95" s="142" t="n">
        <v>0.38</v>
      </c>
      <c r="N95" s="142" t="n">
        <v>0</v>
      </c>
      <c r="P95" t="n">
        <v>0</v>
      </c>
      <c r="Q95" s="86" t="n">
        <v>0</v>
      </c>
      <c r="R95" s="86" t="n">
        <v>0</v>
      </c>
      <c r="S95" t="n">
        <v>0</v>
      </c>
      <c r="T95" s="86" t="n">
        <v>0</v>
      </c>
      <c r="U95" s="86" t="n">
        <v>0</v>
      </c>
      <c r="V95" s="142" t="n">
        <v>0</v>
      </c>
      <c r="W95" s="142" t="n">
        <v>0</v>
      </c>
    </row>
    <row r="96" ht="15.75" customHeight="1" s="61">
      <c r="A96" s="140" t="n">
        <v>44830</v>
      </c>
      <c r="B96" s="140" t="n">
        <v>44832</v>
      </c>
      <c r="C96" t="inlineStr">
        <is>
          <t>手机壳 手动</t>
        </is>
      </c>
      <c r="D96" t="inlineStr">
        <is>
          <t>EUR</t>
        </is>
      </c>
      <c r="E96" t="inlineStr">
        <is>
          <t>干花_手动</t>
        </is>
      </c>
      <c r="F96" t="inlineStr">
        <is>
          <t>iphone 12 pro max 黄色</t>
        </is>
      </c>
      <c r="G96" t="inlineStr">
        <is>
          <t>L20-2-8-fba</t>
        </is>
      </c>
      <c r="H96" t="inlineStr">
        <is>
          <t>B08MWS12JK</t>
        </is>
      </c>
      <c r="I96" s="86" t="n">
        <v>3</v>
      </c>
      <c r="J96" s="86" t="n">
        <v>0</v>
      </c>
      <c r="K96" s="141" t="n">
        <v>0</v>
      </c>
      <c r="M96" s="142" t="n">
        <v>0</v>
      </c>
      <c r="N96" s="142" t="n">
        <v>0</v>
      </c>
      <c r="Q96" s="86" t="n">
        <v>0</v>
      </c>
      <c r="R96" s="86" t="n">
        <v>0</v>
      </c>
      <c r="T96" s="86" t="n">
        <v>0</v>
      </c>
      <c r="U96" s="86" t="n">
        <v>0</v>
      </c>
      <c r="V96" s="142" t="n">
        <v>0</v>
      </c>
      <c r="W96" s="142" t="n">
        <v>0</v>
      </c>
    </row>
    <row r="97" ht="15.75" customHeight="1" s="61">
      <c r="A97" s="140" t="n">
        <v>44829</v>
      </c>
      <c r="B97" s="140" t="n">
        <v>44835</v>
      </c>
      <c r="C97" t="inlineStr">
        <is>
          <t>手机壳 手动</t>
        </is>
      </c>
      <c r="D97" t="inlineStr">
        <is>
          <t>EUR</t>
        </is>
      </c>
      <c r="E97" t="inlineStr">
        <is>
          <t>干花_手动</t>
        </is>
      </c>
      <c r="F97" t="inlineStr">
        <is>
          <t>iphone 12 pro max 蓝色</t>
        </is>
      </c>
      <c r="G97" t="inlineStr">
        <is>
          <t>L20-2-9-fba</t>
        </is>
      </c>
      <c r="H97" t="inlineStr">
        <is>
          <t>B08MWQJG24</t>
        </is>
      </c>
      <c r="I97" s="86" t="n">
        <v>10</v>
      </c>
      <c r="J97" s="86" t="n">
        <v>0</v>
      </c>
      <c r="K97" s="141" t="n">
        <v>0</v>
      </c>
      <c r="L97" s="142" t="n"/>
      <c r="M97" s="142" t="n">
        <v>0</v>
      </c>
      <c r="N97" s="142" t="n">
        <v>0</v>
      </c>
      <c r="O97" s="141" t="n"/>
      <c r="P97" s="89" t="n"/>
      <c r="Q97" s="86" t="n">
        <v>0</v>
      </c>
      <c r="R97" s="86" t="n">
        <v>0</v>
      </c>
      <c r="S97" s="141" t="n"/>
      <c r="T97" s="86" t="n">
        <v>0</v>
      </c>
      <c r="U97" s="86" t="n">
        <v>0</v>
      </c>
      <c r="V97" s="142" t="n">
        <v>0</v>
      </c>
      <c r="W97" s="142" t="n">
        <v>0</v>
      </c>
    </row>
    <row r="98" ht="15.75" customHeight="1" s="61">
      <c r="A98" s="140" t="n">
        <v>44829</v>
      </c>
      <c r="B98" s="140" t="n">
        <v>44831</v>
      </c>
      <c r="C98" t="inlineStr">
        <is>
          <t>手机壳 手动</t>
        </is>
      </c>
      <c r="D98" t="inlineStr">
        <is>
          <t>EUR</t>
        </is>
      </c>
      <c r="E98" t="inlineStr">
        <is>
          <t>干花_手动</t>
        </is>
      </c>
      <c r="F98" t="inlineStr">
        <is>
          <t>Note9pro 粉色</t>
        </is>
      </c>
      <c r="G98" t="inlineStr">
        <is>
          <t>L20-4-1-fba</t>
        </is>
      </c>
      <c r="H98" t="inlineStr">
        <is>
          <t>B08RXHL9PP</t>
        </is>
      </c>
      <c r="I98" s="86" t="n">
        <v>318</v>
      </c>
      <c r="J98" s="86" t="n">
        <v>3</v>
      </c>
      <c r="K98" s="141" t="n">
        <v>0.009433962264150943</v>
      </c>
      <c r="L98" s="142" t="n">
        <v>0.1533333333333333</v>
      </c>
      <c r="M98" s="142" t="n">
        <v>0.46</v>
      </c>
      <c r="N98" s="142" t="n">
        <v>0</v>
      </c>
      <c r="O98" s="141" t="n"/>
      <c r="P98" s="89" t="n">
        <v>0</v>
      </c>
      <c r="Q98" s="86" t="n">
        <v>0</v>
      </c>
      <c r="R98" s="86" t="n">
        <v>0</v>
      </c>
      <c r="S98" s="141" t="n">
        <v>0</v>
      </c>
      <c r="T98" s="86" t="n">
        <v>0</v>
      </c>
      <c r="U98" s="86" t="n">
        <v>0</v>
      </c>
      <c r="V98" s="142" t="n">
        <v>0</v>
      </c>
      <c r="W98" s="142" t="n">
        <v>0</v>
      </c>
    </row>
    <row r="99" ht="15.75" customHeight="1" s="61">
      <c r="A99" s="140" t="n">
        <v>44829</v>
      </c>
      <c r="B99" s="140" t="n">
        <v>44835</v>
      </c>
      <c r="C99" t="inlineStr">
        <is>
          <t>手机壳 手动</t>
        </is>
      </c>
      <c r="D99" t="inlineStr">
        <is>
          <t>EUR</t>
        </is>
      </c>
      <c r="E99" t="inlineStr">
        <is>
          <t>干花_手动</t>
        </is>
      </c>
      <c r="F99" t="inlineStr">
        <is>
          <t>iPhone 12 pro 粉色</t>
        </is>
      </c>
      <c r="G99" t="inlineStr">
        <is>
          <t>L20-2-4-fba</t>
        </is>
      </c>
      <c r="H99" t="inlineStr">
        <is>
          <t>B08MWQQXHL</t>
        </is>
      </c>
      <c r="I99" s="86" t="n">
        <v>505</v>
      </c>
      <c r="J99" s="86" t="n">
        <v>6</v>
      </c>
      <c r="K99" s="141" t="n">
        <v>0.01188118811881188</v>
      </c>
      <c r="L99" s="142" t="n">
        <v>0.09333333333333334</v>
      </c>
      <c r="M99" s="142" t="n">
        <v>0.5600000000000001</v>
      </c>
      <c r="N99" s="142" t="n">
        <v>0</v>
      </c>
      <c r="O99" s="141" t="n"/>
      <c r="P99" s="89" t="n">
        <v>0</v>
      </c>
      <c r="Q99" s="86" t="n">
        <v>0</v>
      </c>
      <c r="R99" s="86" t="n">
        <v>0</v>
      </c>
      <c r="S99" s="141" t="n">
        <v>0</v>
      </c>
      <c r="T99" s="86" t="n">
        <v>0</v>
      </c>
      <c r="U99" s="86" t="n">
        <v>0</v>
      </c>
      <c r="V99" s="142" t="n">
        <v>0</v>
      </c>
      <c r="W99" s="142" t="n">
        <v>0</v>
      </c>
    </row>
    <row r="100" ht="15.75" customHeight="1" s="61">
      <c r="A100" s="140" t="n">
        <v>44829</v>
      </c>
      <c r="B100" s="140" t="n">
        <v>44835</v>
      </c>
      <c r="C100" t="inlineStr">
        <is>
          <t>手机壳 手动</t>
        </is>
      </c>
      <c r="D100" t="inlineStr">
        <is>
          <t>EUR</t>
        </is>
      </c>
      <c r="E100" t="inlineStr">
        <is>
          <t>干花_手动</t>
        </is>
      </c>
      <c r="F100" t="inlineStr">
        <is>
          <t>iphone 12 粉色 Asin</t>
        </is>
      </c>
      <c r="G100" t="inlineStr">
        <is>
          <t>L20-2-4-fba</t>
        </is>
      </c>
      <c r="H100" t="inlineStr">
        <is>
          <t>B08MWQQXHL</t>
        </is>
      </c>
      <c r="I100" s="86" t="n">
        <v>737</v>
      </c>
      <c r="J100" s="86" t="n">
        <v>7</v>
      </c>
      <c r="K100" s="141" t="n">
        <v>0.009497964721845319</v>
      </c>
      <c r="L100" s="142" t="n">
        <v>0.1357142857142857</v>
      </c>
      <c r="M100" s="142" t="n">
        <v>0.95</v>
      </c>
      <c r="N100" s="142" t="n">
        <v>0</v>
      </c>
      <c r="P100" s="89" t="n">
        <v>0</v>
      </c>
      <c r="Q100" s="86" t="n">
        <v>0</v>
      </c>
      <c r="R100" s="86" t="n">
        <v>0</v>
      </c>
      <c r="S100" s="141" t="n">
        <v>0</v>
      </c>
      <c r="T100" s="86" t="n">
        <v>0</v>
      </c>
      <c r="U100" s="86" t="n">
        <v>0</v>
      </c>
      <c r="V100" s="142" t="n">
        <v>0</v>
      </c>
      <c r="W100" s="142" t="n">
        <v>0</v>
      </c>
    </row>
    <row r="101" ht="15.75" customHeight="1" s="61">
      <c r="A101" s="140" t="n">
        <v>44829</v>
      </c>
      <c r="B101" s="140" t="n">
        <v>44835</v>
      </c>
      <c r="C101" t="inlineStr">
        <is>
          <t>手机壳 手动</t>
        </is>
      </c>
      <c r="D101" t="inlineStr">
        <is>
          <t>EUR</t>
        </is>
      </c>
      <c r="E101" t="inlineStr">
        <is>
          <t>干花_手动</t>
        </is>
      </c>
      <c r="F101" t="inlineStr">
        <is>
          <t>iphone 12 mini 黄色</t>
        </is>
      </c>
      <c r="G101" t="inlineStr">
        <is>
          <t>L20-2-2-fba</t>
        </is>
      </c>
      <c r="H101" t="inlineStr">
        <is>
          <t>B08MWTGHKR</t>
        </is>
      </c>
      <c r="I101" s="86" t="n">
        <v>23</v>
      </c>
      <c r="J101" s="86" t="n">
        <v>1</v>
      </c>
      <c r="K101" s="141" t="n">
        <v>0.04347826086956522</v>
      </c>
      <c r="L101" s="142" t="n">
        <v>0.09</v>
      </c>
      <c r="M101" s="142" t="n">
        <v>0.09</v>
      </c>
      <c r="N101" s="142" t="n">
        <v>0</v>
      </c>
      <c r="O101" s="141" t="n"/>
      <c r="P101" s="89" t="n">
        <v>0</v>
      </c>
      <c r="Q101" s="86" t="n">
        <v>0</v>
      </c>
      <c r="R101" s="86" t="n">
        <v>0</v>
      </c>
      <c r="S101" s="141" t="n">
        <v>0</v>
      </c>
      <c r="T101" s="86" t="n">
        <v>0</v>
      </c>
      <c r="U101" s="86" t="n">
        <v>0</v>
      </c>
      <c r="V101" s="142" t="n">
        <v>0</v>
      </c>
      <c r="W101" s="142" t="n">
        <v>0</v>
      </c>
    </row>
    <row r="102" ht="15.75" customHeight="1" s="61">
      <c r="A102" s="140" t="n">
        <v>44829</v>
      </c>
      <c r="B102" s="140" t="n">
        <v>44835</v>
      </c>
      <c r="C102" t="inlineStr">
        <is>
          <t>手机壳 手动</t>
        </is>
      </c>
      <c r="D102" t="inlineStr">
        <is>
          <t>EUR</t>
        </is>
      </c>
      <c r="E102" t="inlineStr">
        <is>
          <t>干花_手动</t>
        </is>
      </c>
      <c r="F102" t="inlineStr">
        <is>
          <t>iphone 12 / 12 pro 黄色</t>
        </is>
      </c>
      <c r="G102" t="inlineStr">
        <is>
          <t>L20-2-5-fba</t>
        </is>
      </c>
      <c r="H102" t="inlineStr">
        <is>
          <t>B08MWQN49G</t>
        </is>
      </c>
      <c r="I102" s="86" t="n">
        <v>1291</v>
      </c>
      <c r="J102" s="86" t="n">
        <v>8</v>
      </c>
      <c r="K102" s="141" t="n">
        <v>0.006196746707978313</v>
      </c>
      <c r="L102" s="142" t="n">
        <v>0.12375</v>
      </c>
      <c r="M102" s="142" t="n">
        <v>0.99</v>
      </c>
      <c r="N102" s="142" t="n">
        <v>0</v>
      </c>
      <c r="O102" s="141" t="n"/>
      <c r="P102" s="89" t="n">
        <v>0</v>
      </c>
      <c r="Q102" s="86" t="n">
        <v>0</v>
      </c>
      <c r="R102" s="86" t="n">
        <v>0</v>
      </c>
      <c r="S102" s="141" t="n">
        <v>0</v>
      </c>
      <c r="T102" s="86" t="n">
        <v>0</v>
      </c>
      <c r="U102" s="86" t="n">
        <v>0</v>
      </c>
      <c r="V102" s="142" t="n">
        <v>0</v>
      </c>
      <c r="W102" s="142" t="n">
        <v>0</v>
      </c>
    </row>
    <row r="103" ht="15.75" customHeight="1" s="61">
      <c r="A103" s="140" t="n">
        <v>44829</v>
      </c>
      <c r="B103" s="140" t="n">
        <v>44835</v>
      </c>
      <c r="C103" t="inlineStr">
        <is>
          <t>Not grouped</t>
        </is>
      </c>
      <c r="D103" t="inlineStr">
        <is>
          <t>EUR</t>
        </is>
      </c>
      <c r="E103" t="inlineStr">
        <is>
          <t>干花 自动</t>
        </is>
      </c>
      <c r="F103" t="inlineStr">
        <is>
          <t>A72 粉色</t>
        </is>
      </c>
      <c r="G103" t="inlineStr">
        <is>
          <t>L20-6-1-fba</t>
        </is>
      </c>
      <c r="H103" t="inlineStr">
        <is>
          <t>B08ZJZTFCN</t>
        </is>
      </c>
      <c r="I103" s="86" t="n">
        <v>507</v>
      </c>
      <c r="J103" s="86" t="n">
        <v>4</v>
      </c>
      <c r="K103" s="141" t="n">
        <v>0.007889546351084813</v>
      </c>
      <c r="L103" s="142" t="n">
        <v>0.08</v>
      </c>
      <c r="M103" s="142" t="n">
        <v>0.32</v>
      </c>
      <c r="N103" s="142" t="n">
        <v>0</v>
      </c>
      <c r="P103" s="89" t="n">
        <v>0</v>
      </c>
      <c r="Q103" s="86" t="n">
        <v>0</v>
      </c>
      <c r="R103" s="86" t="n">
        <v>0</v>
      </c>
      <c r="S103" s="141" t="n">
        <v>0</v>
      </c>
      <c r="T103" s="86" t="n">
        <v>0</v>
      </c>
      <c r="U103" s="86" t="n">
        <v>0</v>
      </c>
      <c r="V103" s="142" t="n">
        <v>0</v>
      </c>
      <c r="W103" s="142" t="n">
        <v>0</v>
      </c>
    </row>
    <row r="104" ht="15.75" customHeight="1" s="61">
      <c r="A104" s="140" t="n">
        <v>44829</v>
      </c>
      <c r="B104" s="140" t="n">
        <v>44835</v>
      </c>
      <c r="C104" t="inlineStr">
        <is>
          <t>Not grouped</t>
        </is>
      </c>
      <c r="D104" t="inlineStr">
        <is>
          <t>EUR</t>
        </is>
      </c>
      <c r="E104" t="inlineStr">
        <is>
          <t>干花 自动</t>
        </is>
      </c>
      <c r="F104" t="inlineStr">
        <is>
          <t>A72 黄色</t>
        </is>
      </c>
      <c r="G104" t="inlineStr">
        <is>
          <t>L20-6-2-fba</t>
        </is>
      </c>
      <c r="H104" t="inlineStr">
        <is>
          <t>B08ZK4K7DW</t>
        </is>
      </c>
      <c r="I104" s="86" t="n">
        <v>299</v>
      </c>
      <c r="J104" s="86" t="n">
        <v>3</v>
      </c>
      <c r="K104" s="141" t="n">
        <v>0.01003344481605351</v>
      </c>
      <c r="L104" s="142" t="n">
        <v>0.2433333333333333</v>
      </c>
      <c r="M104" s="142" t="n">
        <v>0.73</v>
      </c>
      <c r="N104" s="142" t="n">
        <v>0</v>
      </c>
      <c r="P104" s="89" t="n">
        <v>0</v>
      </c>
      <c r="Q104" s="86" t="n">
        <v>0</v>
      </c>
      <c r="R104" s="86" t="n">
        <v>0</v>
      </c>
      <c r="S104" s="141" t="n">
        <v>0</v>
      </c>
      <c r="T104" s="86" t="n">
        <v>0</v>
      </c>
      <c r="U104" s="86" t="n">
        <v>0</v>
      </c>
      <c r="V104" s="142" t="n">
        <v>0</v>
      </c>
      <c r="W104" s="142" t="n">
        <v>0</v>
      </c>
    </row>
    <row r="105" ht="15.75" customHeight="1" s="61">
      <c r="A105" s="140" t="n">
        <v>44829</v>
      </c>
      <c r="B105" s="140" t="n">
        <v>44835</v>
      </c>
      <c r="C105" t="inlineStr">
        <is>
          <t>Not grouped</t>
        </is>
      </c>
      <c r="D105" t="inlineStr">
        <is>
          <t>EUR</t>
        </is>
      </c>
      <c r="E105" t="inlineStr">
        <is>
          <t>干花 自动</t>
        </is>
      </c>
      <c r="F105" t="inlineStr">
        <is>
          <t>A52 粉色</t>
        </is>
      </c>
      <c r="G105" t="inlineStr">
        <is>
          <t>L20-5-1-fba</t>
        </is>
      </c>
      <c r="H105" t="inlineStr">
        <is>
          <t>B08ZJXWP7D</t>
        </is>
      </c>
      <c r="I105" s="86" t="n">
        <v>6660</v>
      </c>
      <c r="J105" s="86" t="n">
        <v>120</v>
      </c>
      <c r="K105" s="141" t="n">
        <v>0.01801801801801802</v>
      </c>
      <c r="L105" s="142" t="n">
        <v>0.165</v>
      </c>
      <c r="M105" s="142" t="n">
        <v>19.8</v>
      </c>
      <c r="N105" s="142" t="n">
        <v>0</v>
      </c>
      <c r="O105" s="141" t="n"/>
      <c r="P105" s="89" t="n">
        <v>0</v>
      </c>
      <c r="Q105" s="86" t="n">
        <v>0</v>
      </c>
      <c r="R105" s="86" t="n">
        <v>0</v>
      </c>
      <c r="S105" s="141" t="n">
        <v>0</v>
      </c>
      <c r="T105" s="86" t="n">
        <v>0</v>
      </c>
      <c r="U105" s="86" t="n">
        <v>0</v>
      </c>
      <c r="V105" s="142" t="n">
        <v>0</v>
      </c>
      <c r="W105" s="142" t="n">
        <v>0</v>
      </c>
    </row>
    <row r="106" ht="15.75" customHeight="1" s="61">
      <c r="A106" s="140" t="n">
        <v>44829</v>
      </c>
      <c r="B106" s="140" t="n">
        <v>44835</v>
      </c>
      <c r="C106" t="inlineStr">
        <is>
          <t>Not grouped</t>
        </is>
      </c>
      <c r="D106" t="inlineStr">
        <is>
          <t>EUR</t>
        </is>
      </c>
      <c r="E106" t="inlineStr">
        <is>
          <t>干花 自动</t>
        </is>
      </c>
      <c r="F106" t="inlineStr">
        <is>
          <t>A52 黄色</t>
        </is>
      </c>
      <c r="G106" t="inlineStr">
        <is>
          <t>L20-5-2-fba</t>
        </is>
      </c>
      <c r="H106" t="inlineStr">
        <is>
          <t>B08ZK1FX5D</t>
        </is>
      </c>
      <c r="I106" s="86" t="n">
        <v>2737</v>
      </c>
      <c r="J106" s="86" t="n">
        <v>42</v>
      </c>
      <c r="K106" s="141" t="n">
        <v>0.01534526854219949</v>
      </c>
      <c r="L106" s="142" t="n">
        <v>0.2088095238095238</v>
      </c>
      <c r="M106" s="142" t="n">
        <v>8.769999999999998</v>
      </c>
      <c r="N106" s="142" t="n">
        <v>12.6</v>
      </c>
      <c r="O106" t="n">
        <v>0.6960317460317459</v>
      </c>
      <c r="P106" s="89" t="n">
        <v>1.436716077537058</v>
      </c>
      <c r="Q106" s="86" t="n">
        <v>1</v>
      </c>
      <c r="R106" s="86" t="n">
        <v>1</v>
      </c>
      <c r="S106" s="141" t="n">
        <v>0.02380952380952381</v>
      </c>
      <c r="T106" s="86" t="n">
        <v>1</v>
      </c>
      <c r="U106" s="86" t="n">
        <v>0</v>
      </c>
      <c r="V106" s="142" t="n">
        <v>12.6</v>
      </c>
      <c r="W106" s="142" t="n">
        <v>0</v>
      </c>
    </row>
    <row r="107" ht="15.75" customHeight="1" s="61">
      <c r="A107" s="140" t="n">
        <v>44829</v>
      </c>
      <c r="B107" s="140" t="n">
        <v>44835</v>
      </c>
      <c r="C107" t="inlineStr">
        <is>
          <t>Not grouped</t>
        </is>
      </c>
      <c r="D107" t="inlineStr">
        <is>
          <t>EUR</t>
        </is>
      </c>
      <c r="E107" t="inlineStr">
        <is>
          <t>斑马纹_自动</t>
        </is>
      </c>
      <c r="F107" t="inlineStr">
        <is>
          <t>斑马纹_A52</t>
        </is>
      </c>
      <c r="G107" t="inlineStr">
        <is>
          <t>L10-A52-3-fba</t>
        </is>
      </c>
      <c r="H107" t="inlineStr">
        <is>
          <t>B08ZJZFJLV</t>
        </is>
      </c>
      <c r="I107" s="86" t="n">
        <v>1845</v>
      </c>
      <c r="J107" s="86" t="n">
        <v>9</v>
      </c>
      <c r="K107" s="141" t="n">
        <v>0.004878048780487805</v>
      </c>
      <c r="L107" s="142" t="n">
        <v>0.23</v>
      </c>
      <c r="M107" s="142" t="n">
        <v>2.07</v>
      </c>
      <c r="N107" s="142" t="n">
        <v>12.6</v>
      </c>
      <c r="O107" s="141" t="n">
        <v>0.1642857142857143</v>
      </c>
      <c r="P107" s="89" t="n">
        <v>6.086956521739129</v>
      </c>
      <c r="Q107" s="86" t="n">
        <v>1</v>
      </c>
      <c r="R107" s="86" t="n">
        <v>1</v>
      </c>
      <c r="S107" s="141" t="n">
        <v>0.1111111111111111</v>
      </c>
      <c r="T107" s="86" t="n">
        <v>1</v>
      </c>
      <c r="U107" s="86" t="n">
        <v>0</v>
      </c>
      <c r="V107" s="142" t="n">
        <v>12.6</v>
      </c>
      <c r="W107" s="142" t="n">
        <v>0</v>
      </c>
    </row>
    <row r="108" ht="15.75" customHeight="1" s="61">
      <c r="A108" s="140" t="n">
        <v>44829</v>
      </c>
      <c r="B108" s="140" t="n">
        <v>44835</v>
      </c>
      <c r="C108" t="inlineStr">
        <is>
          <t>Not grouped</t>
        </is>
      </c>
      <c r="D108" t="inlineStr">
        <is>
          <t>EUR</t>
        </is>
      </c>
      <c r="E108" t="inlineStr">
        <is>
          <t>斑马纹_自动</t>
        </is>
      </c>
      <c r="F108" t="inlineStr">
        <is>
          <t>斑马纹_A72</t>
        </is>
      </c>
      <c r="G108" t="inlineStr">
        <is>
          <t>L10-A72-3-fba</t>
        </is>
      </c>
      <c r="H108" t="inlineStr">
        <is>
          <t>B08ZK2ZKSN</t>
        </is>
      </c>
      <c r="I108" s="86" t="n">
        <v>1858</v>
      </c>
      <c r="J108" s="86" t="n">
        <v>13</v>
      </c>
      <c r="K108" s="141" t="n">
        <v>0.006996770721205597</v>
      </c>
      <c r="L108" s="142" t="n">
        <v>0.3130769230769231</v>
      </c>
      <c r="M108" s="142" t="n">
        <v>4.07</v>
      </c>
      <c r="N108" s="142" t="n">
        <v>12.6</v>
      </c>
      <c r="O108" s="141" t="n">
        <v>0.323015873015873</v>
      </c>
      <c r="P108" s="89" t="n">
        <v>3.095823095823095</v>
      </c>
      <c r="Q108" s="86" t="n">
        <v>1</v>
      </c>
      <c r="R108" s="86" t="n">
        <v>1</v>
      </c>
      <c r="S108" s="141" t="n">
        <v>0.07692307692307693</v>
      </c>
      <c r="T108" s="86" t="n">
        <v>1</v>
      </c>
      <c r="U108" s="86" t="n">
        <v>0</v>
      </c>
      <c r="V108" s="142" t="n">
        <v>12.6</v>
      </c>
      <c r="W108" s="142" t="n">
        <v>0</v>
      </c>
    </row>
    <row r="109" ht="15.75" customHeight="1" s="61">
      <c r="A109" s="140" t="n">
        <v>44829</v>
      </c>
      <c r="B109" s="140" t="n">
        <v>44835</v>
      </c>
      <c r="C109" t="inlineStr">
        <is>
          <t>Not grouped</t>
        </is>
      </c>
      <c r="D109" t="inlineStr">
        <is>
          <t>EUR</t>
        </is>
      </c>
      <c r="E109" t="inlineStr">
        <is>
          <t>豹纹2_自动</t>
        </is>
      </c>
      <c r="F109" t="inlineStr">
        <is>
          <t>豹纹2_A52</t>
        </is>
      </c>
      <c r="G109" t="inlineStr">
        <is>
          <t>L10-A52-1-fba</t>
        </is>
      </c>
      <c r="H109" t="inlineStr">
        <is>
          <t>B08ZK1MWH2</t>
        </is>
      </c>
      <c r="I109" s="86" t="n">
        <v>418</v>
      </c>
      <c r="J109" s="86" t="n">
        <v>5</v>
      </c>
      <c r="K109" s="141" t="n">
        <v>0.01196172248803828</v>
      </c>
      <c r="L109" s="142" t="n">
        <v>0.22</v>
      </c>
      <c r="M109" s="142" t="n">
        <v>1.1</v>
      </c>
      <c r="N109" s="142" t="n">
        <v>0</v>
      </c>
      <c r="O109" s="141" t="n"/>
      <c r="P109" s="89" t="n">
        <v>0</v>
      </c>
      <c r="Q109" s="86" t="n">
        <v>0</v>
      </c>
      <c r="R109" s="86" t="n">
        <v>0</v>
      </c>
      <c r="S109" s="141" t="n">
        <v>0</v>
      </c>
      <c r="T109" s="86" t="n">
        <v>0</v>
      </c>
      <c r="U109" s="86" t="n">
        <v>0</v>
      </c>
      <c r="V109" s="142" t="n">
        <v>0</v>
      </c>
      <c r="W109" s="142" t="n">
        <v>0</v>
      </c>
    </row>
    <row r="110" ht="15.75" customHeight="1" s="61">
      <c r="A110" s="140" t="n">
        <v>44829</v>
      </c>
      <c r="B110" s="140" t="n">
        <v>44835</v>
      </c>
      <c r="C110" t="inlineStr">
        <is>
          <t>Not grouped</t>
        </is>
      </c>
      <c r="D110" t="inlineStr">
        <is>
          <t>EUR</t>
        </is>
      </c>
      <c r="E110" t="inlineStr">
        <is>
          <t>豹纹2_自动</t>
        </is>
      </c>
      <c r="F110" t="inlineStr">
        <is>
          <t>豹纹2_A72</t>
        </is>
      </c>
      <c r="G110" t="inlineStr">
        <is>
          <t>L10-A72-1-fba</t>
        </is>
      </c>
      <c r="H110" t="inlineStr">
        <is>
          <t>B08ZJZZMP3</t>
        </is>
      </c>
      <c r="I110" s="86" t="n">
        <v>1757</v>
      </c>
      <c r="J110" s="86" t="n">
        <v>14</v>
      </c>
      <c r="K110" s="141" t="n">
        <v>0.00796812749003984</v>
      </c>
      <c r="L110" s="142" t="n">
        <v>0.3821428571428572</v>
      </c>
      <c r="M110" s="142" t="n">
        <v>5.350000000000001</v>
      </c>
      <c r="N110" s="142" t="n">
        <v>12.6</v>
      </c>
      <c r="O110" s="141" t="n">
        <v>0.4246031746031746</v>
      </c>
      <c r="P110" s="89" t="n">
        <v>2.355140186915888</v>
      </c>
      <c r="Q110" s="86" t="n">
        <v>1</v>
      </c>
      <c r="R110" s="86" t="n">
        <v>1</v>
      </c>
      <c r="S110" s="141" t="n">
        <v>0.07142857142857142</v>
      </c>
      <c r="T110" s="86" t="n">
        <v>1</v>
      </c>
      <c r="U110" s="86" t="n">
        <v>0</v>
      </c>
      <c r="V110" s="142" t="n">
        <v>12.6</v>
      </c>
      <c r="W110" s="142" t="n">
        <v>0</v>
      </c>
    </row>
    <row r="111" ht="15.75" customHeight="1" s="61">
      <c r="A111" s="140" t="n">
        <v>44829</v>
      </c>
      <c r="B111" s="140" t="n">
        <v>44835</v>
      </c>
      <c r="C111" t="inlineStr">
        <is>
          <t>Not grouped</t>
        </is>
      </c>
      <c r="D111" t="inlineStr">
        <is>
          <t>EUR</t>
        </is>
      </c>
      <c r="E111" t="inlineStr">
        <is>
          <t>豹纹_自动</t>
        </is>
      </c>
      <c r="F111" t="inlineStr">
        <is>
          <t>豹纹_A52</t>
        </is>
      </c>
      <c r="G111" t="inlineStr">
        <is>
          <t>L10-A52-2-fba</t>
        </is>
      </c>
      <c r="H111" t="inlineStr">
        <is>
          <t>B08ZK1NVHZ</t>
        </is>
      </c>
      <c r="I111" s="86" t="n">
        <v>1711</v>
      </c>
      <c r="J111" s="86" t="n">
        <v>10</v>
      </c>
      <c r="K111" s="141" t="n">
        <v>0.005844535359438924</v>
      </c>
      <c r="L111" s="142" t="n">
        <v>0.176</v>
      </c>
      <c r="M111" s="142" t="n">
        <v>1.76</v>
      </c>
      <c r="N111" s="142" t="n">
        <v>0</v>
      </c>
      <c r="O111" s="141" t="n"/>
      <c r="P111" s="89" t="n">
        <v>0</v>
      </c>
      <c r="Q111" s="86" t="n">
        <v>0</v>
      </c>
      <c r="R111" s="86" t="n">
        <v>0</v>
      </c>
      <c r="S111" s="141" t="n">
        <v>0</v>
      </c>
      <c r="T111" s="86" t="n">
        <v>0</v>
      </c>
      <c r="U111" s="86" t="n">
        <v>0</v>
      </c>
      <c r="V111" s="142" t="n">
        <v>0</v>
      </c>
      <c r="W111" s="142" t="n">
        <v>0</v>
      </c>
    </row>
    <row r="112" ht="15.75" customHeight="1" s="61">
      <c r="A112" s="140" t="n">
        <v>44829</v>
      </c>
      <c r="B112" s="140" t="n">
        <v>44835</v>
      </c>
      <c r="C112" t="inlineStr">
        <is>
          <t>Not grouped</t>
        </is>
      </c>
      <c r="D112" t="inlineStr">
        <is>
          <t>EUR</t>
        </is>
      </c>
      <c r="E112" t="inlineStr">
        <is>
          <t>红钻石_自动</t>
        </is>
      </c>
      <c r="F112" t="inlineStr">
        <is>
          <t>红钻石_A52</t>
        </is>
      </c>
      <c r="G112" t="inlineStr">
        <is>
          <t>L1-A52-fba</t>
        </is>
      </c>
      <c r="H112" t="inlineStr">
        <is>
          <t>B08ZK38KJ8</t>
        </is>
      </c>
      <c r="I112" s="86" t="n">
        <v>381</v>
      </c>
      <c r="J112" s="86" t="n">
        <v>8</v>
      </c>
      <c r="K112" s="141" t="n">
        <v>0.02099737532808399</v>
      </c>
      <c r="L112" s="142" t="n">
        <v>0.145</v>
      </c>
      <c r="M112" s="142" t="n">
        <v>1.16</v>
      </c>
      <c r="N112" s="142" t="n">
        <v>0</v>
      </c>
      <c r="P112" s="89" t="n">
        <v>0</v>
      </c>
      <c r="Q112" s="86" t="n">
        <v>0</v>
      </c>
      <c r="R112" s="86" t="n">
        <v>0</v>
      </c>
      <c r="S112" s="141" t="n">
        <v>0</v>
      </c>
      <c r="T112" s="86" t="n">
        <v>0</v>
      </c>
      <c r="U112" s="86" t="n">
        <v>0</v>
      </c>
      <c r="V112" s="142" t="n">
        <v>0</v>
      </c>
      <c r="W112" s="142" t="n">
        <v>0</v>
      </c>
    </row>
    <row r="113" ht="15.75" customHeight="1" s="61">
      <c r="A113" s="140" t="n">
        <v>44829</v>
      </c>
      <c r="B113" s="140" t="n">
        <v>44835</v>
      </c>
      <c r="C113" t="inlineStr">
        <is>
          <t>Not grouped</t>
        </is>
      </c>
      <c r="D113" t="inlineStr">
        <is>
          <t>EUR</t>
        </is>
      </c>
      <c r="E113" t="inlineStr">
        <is>
          <t>搓澡巾-自动</t>
        </is>
      </c>
      <c r="F113" t="inlineStr">
        <is>
          <t>搓澡巾</t>
        </is>
      </c>
      <c r="G113" t="inlineStr">
        <is>
          <t>L19-1-2-fba</t>
        </is>
      </c>
      <c r="H113" t="inlineStr">
        <is>
          <t>B08K1S6LZ8</t>
        </is>
      </c>
      <c r="I113" s="86" t="n">
        <v>5105</v>
      </c>
      <c r="J113" s="86" t="n">
        <v>6</v>
      </c>
      <c r="K113" s="141" t="n">
        <v>0.001175318315377081</v>
      </c>
      <c r="L113" s="142" t="n">
        <v>0.4816666666666667</v>
      </c>
      <c r="M113" s="142" t="n">
        <v>2.89</v>
      </c>
      <c r="N113" s="142" t="n">
        <v>0</v>
      </c>
      <c r="P113" s="89" t="n">
        <v>0</v>
      </c>
      <c r="Q113" s="86" t="n">
        <v>0</v>
      </c>
      <c r="R113" s="86" t="n">
        <v>0</v>
      </c>
      <c r="S113" s="141" t="n">
        <v>0</v>
      </c>
      <c r="T113" s="86" t="n">
        <v>0</v>
      </c>
      <c r="U113" s="86" t="n">
        <v>0</v>
      </c>
      <c r="V113" s="142" t="n">
        <v>0</v>
      </c>
      <c r="W113" s="142" t="n">
        <v>0</v>
      </c>
    </row>
    <row r="114" ht="15.75" customHeight="1" s="61">
      <c r="A114" s="140" t="n">
        <v>44829</v>
      </c>
      <c r="B114" s="140" t="n">
        <v>44835</v>
      </c>
      <c r="C114" t="inlineStr">
        <is>
          <t>Not grouped</t>
        </is>
      </c>
      <c r="D114" t="inlineStr">
        <is>
          <t>EUR</t>
        </is>
      </c>
      <c r="E114" t="inlineStr">
        <is>
          <t>搓澡巾-自动</t>
        </is>
      </c>
      <c r="F114" t="inlineStr">
        <is>
          <t>搓澡巾</t>
        </is>
      </c>
      <c r="G114" t="inlineStr">
        <is>
          <t>L19-1-1-fba</t>
        </is>
      </c>
      <c r="H114" t="inlineStr">
        <is>
          <t>B08K2DCS7S</t>
        </is>
      </c>
      <c r="I114" s="86" t="n">
        <v>230</v>
      </c>
      <c r="J114" s="86" t="n">
        <v>2</v>
      </c>
      <c r="K114" s="141" t="n">
        <v>0.008695652173913044</v>
      </c>
      <c r="L114" s="142" t="n">
        <v>0.39</v>
      </c>
      <c r="M114" s="142" t="n">
        <v>0.78</v>
      </c>
      <c r="N114" s="142" t="n">
        <v>7.97</v>
      </c>
      <c r="O114" s="141" t="n">
        <v>0.09786700125470515</v>
      </c>
      <c r="P114" s="89" t="n">
        <v>10.21794871794872</v>
      </c>
      <c r="Q114" s="86" t="n">
        <v>1</v>
      </c>
      <c r="R114" s="86" t="n">
        <v>1</v>
      </c>
      <c r="S114" s="141" t="n">
        <v>0.5</v>
      </c>
      <c r="T114" s="86" t="n">
        <v>1</v>
      </c>
      <c r="U114" s="86" t="n">
        <v>0</v>
      </c>
      <c r="V114" s="142" t="n">
        <v>7.97</v>
      </c>
      <c r="W114" s="142" t="n">
        <v>0</v>
      </c>
    </row>
    <row r="115" ht="15.75" customHeight="1" s="61">
      <c r="A115" s="140" t="n">
        <v>44829</v>
      </c>
      <c r="B115" s="140" t="n">
        <v>44835</v>
      </c>
      <c r="C115" t="inlineStr">
        <is>
          <t>Not grouped</t>
        </is>
      </c>
      <c r="D115" t="inlineStr">
        <is>
          <t>EUR</t>
        </is>
      </c>
      <c r="E115" t="inlineStr">
        <is>
          <t>搓澡巾-自动</t>
        </is>
      </c>
      <c r="F115" t="inlineStr">
        <is>
          <t>搓澡巾</t>
        </is>
      </c>
      <c r="G115" t="inlineStr">
        <is>
          <t>L19-1-3-fba</t>
        </is>
      </c>
      <c r="H115" t="inlineStr">
        <is>
          <t>B08K24PFKB</t>
        </is>
      </c>
      <c r="I115" s="86" t="n">
        <v>111</v>
      </c>
      <c r="J115" s="86" t="n">
        <v>0</v>
      </c>
      <c r="K115" s="141" t="n">
        <v>0</v>
      </c>
      <c r="L115" s="142" t="n"/>
      <c r="M115" s="142" t="n">
        <v>0</v>
      </c>
      <c r="N115" s="142" t="n">
        <v>0</v>
      </c>
      <c r="O115" s="141" t="n"/>
      <c r="P115" s="89" t="n"/>
      <c r="Q115" s="86" t="n">
        <v>0</v>
      </c>
      <c r="R115" s="86" t="n">
        <v>0</v>
      </c>
      <c r="S115" s="141" t="n"/>
      <c r="T115" s="86" t="n">
        <v>0</v>
      </c>
      <c r="U115" s="86" t="n">
        <v>0</v>
      </c>
      <c r="V115" s="142" t="n">
        <v>0</v>
      </c>
      <c r="W115" s="142" t="n">
        <v>0</v>
      </c>
    </row>
    <row r="116" ht="15.75" customHeight="1" s="61">
      <c r="A116" s="140" t="n">
        <v>44829</v>
      </c>
      <c r="B116" s="140" t="n">
        <v>44835</v>
      </c>
      <c r="C116" t="inlineStr">
        <is>
          <t>1038593301</t>
        </is>
      </c>
      <c r="D116" t="inlineStr">
        <is>
          <t>EUR</t>
        </is>
      </c>
      <c r="E116" t="inlineStr">
        <is>
          <t>女孩背影干花 自动</t>
        </is>
      </c>
      <c r="F116" t="inlineStr">
        <is>
          <t>A52 白色</t>
        </is>
      </c>
      <c r="G116" t="inlineStr">
        <is>
          <t>L25-1-A52-2-fba</t>
        </is>
      </c>
      <c r="H116" t="inlineStr">
        <is>
          <t>B094XCKJ5Z</t>
        </is>
      </c>
      <c r="I116" s="86" t="n">
        <v>48</v>
      </c>
      <c r="J116" s="86" t="n">
        <v>0</v>
      </c>
      <c r="K116" s="141" t="n">
        <v>0</v>
      </c>
      <c r="L116" s="142" t="n"/>
      <c r="M116" s="142" t="n">
        <v>0</v>
      </c>
      <c r="N116" s="142" t="n">
        <v>0</v>
      </c>
      <c r="P116" s="89" t="n"/>
      <c r="Q116" s="86" t="n">
        <v>0</v>
      </c>
      <c r="R116" s="86" t="n">
        <v>0</v>
      </c>
      <c r="S116" s="141" t="n"/>
      <c r="T116" s="86" t="n">
        <v>0</v>
      </c>
      <c r="U116" s="86" t="n">
        <v>0</v>
      </c>
      <c r="V116" s="142" t="n">
        <v>0</v>
      </c>
      <c r="W116" s="142" t="n">
        <v>0</v>
      </c>
    </row>
    <row r="117" ht="15.75" customHeight="1" s="61">
      <c r="A117" s="140" t="n">
        <v>44829</v>
      </c>
      <c r="B117" s="140" t="n">
        <v>44835</v>
      </c>
      <c r="C117" t="inlineStr">
        <is>
          <t>1038593301</t>
        </is>
      </c>
      <c r="D117" t="inlineStr">
        <is>
          <t>EUR</t>
        </is>
      </c>
      <c r="E117" t="inlineStr">
        <is>
          <t>菊花干花 自动</t>
        </is>
      </c>
      <c r="F117" t="inlineStr">
        <is>
          <t>A52 三朵白菊</t>
        </is>
      </c>
      <c r="G117" t="inlineStr">
        <is>
          <t>L25-2-A52-1-fba</t>
        </is>
      </c>
      <c r="H117" t="inlineStr">
        <is>
          <t>B094XPJB7P</t>
        </is>
      </c>
      <c r="I117" s="86" t="n">
        <v>54</v>
      </c>
      <c r="J117" s="86" t="n">
        <v>2</v>
      </c>
      <c r="K117" s="141" t="n">
        <v>0.03703703703703703</v>
      </c>
      <c r="L117" s="142" t="n">
        <v>0.1</v>
      </c>
      <c r="M117" s="142" t="n">
        <v>0.2</v>
      </c>
      <c r="N117" s="142" t="n">
        <v>0</v>
      </c>
      <c r="O117" s="141" t="n"/>
      <c r="P117" s="89" t="n">
        <v>0</v>
      </c>
      <c r="Q117" s="86" t="n">
        <v>0</v>
      </c>
      <c r="R117" s="86" t="n">
        <v>0</v>
      </c>
      <c r="S117" s="141" t="n">
        <v>0</v>
      </c>
      <c r="T117" s="86" t="n">
        <v>0</v>
      </c>
      <c r="U117" s="86" t="n">
        <v>0</v>
      </c>
      <c r="V117" s="142" t="n">
        <v>0</v>
      </c>
      <c r="W117" s="142" t="n">
        <v>0</v>
      </c>
    </row>
    <row r="118" ht="15.75" customHeight="1" s="61">
      <c r="A118" s="140" t="n">
        <v>44829</v>
      </c>
      <c r="B118" s="140" t="n">
        <v>44835</v>
      </c>
      <c r="C118" t="inlineStr">
        <is>
          <t>1038593301</t>
        </is>
      </c>
      <c r="D118" t="inlineStr">
        <is>
          <t>EUR</t>
        </is>
      </c>
      <c r="E118" t="inlineStr">
        <is>
          <t>菊花干花 自动</t>
        </is>
      </c>
      <c r="F118" t="inlineStr">
        <is>
          <t>A52 12朵白菊</t>
        </is>
      </c>
      <c r="G118" t="inlineStr">
        <is>
          <t>L25-2-A52-2-fba</t>
        </is>
      </c>
      <c r="H118" t="inlineStr">
        <is>
          <t>B094XDWD5S</t>
        </is>
      </c>
      <c r="I118" s="86" t="n">
        <v>529</v>
      </c>
      <c r="J118" s="86" t="n">
        <v>5</v>
      </c>
      <c r="K118" s="141" t="n">
        <v>0.00945179584120983</v>
      </c>
      <c r="L118" s="142" t="n">
        <v>0.168</v>
      </c>
      <c r="M118" s="142" t="n">
        <v>0.84</v>
      </c>
      <c r="N118" s="142" t="n">
        <v>0</v>
      </c>
      <c r="P118" s="89" t="n">
        <v>0</v>
      </c>
      <c r="Q118" s="86" t="n">
        <v>0</v>
      </c>
      <c r="R118" s="86" t="n">
        <v>0</v>
      </c>
      <c r="S118" s="141" t="n">
        <v>0</v>
      </c>
      <c r="T118" s="86" t="n">
        <v>0</v>
      </c>
      <c r="U118" s="86" t="n">
        <v>0</v>
      </c>
      <c r="V118" s="142" t="n">
        <v>0</v>
      </c>
      <c r="W118" s="142" t="n">
        <v>0</v>
      </c>
    </row>
    <row r="119" ht="15.75" customHeight="1" s="61">
      <c r="A119" s="140" t="n">
        <v>44829</v>
      </c>
      <c r="B119" s="140" t="n">
        <v>44835</v>
      </c>
      <c r="C119" t="inlineStr">
        <is>
          <t>1038593301</t>
        </is>
      </c>
      <c r="D119" t="inlineStr">
        <is>
          <t>EUR</t>
        </is>
      </c>
      <c r="E119" t="inlineStr">
        <is>
          <t>菊花干花 自动</t>
        </is>
      </c>
      <c r="F119" t="inlineStr">
        <is>
          <t>A52 黄菊</t>
        </is>
      </c>
      <c r="G119" t="inlineStr">
        <is>
          <t>L25-2-A52-3-fba</t>
        </is>
      </c>
      <c r="H119" t="inlineStr">
        <is>
          <t>B094WYL9G5</t>
        </is>
      </c>
      <c r="I119" s="86" t="n">
        <v>377</v>
      </c>
      <c r="J119" s="86" t="n">
        <v>0</v>
      </c>
      <c r="K119" s="141" t="n">
        <v>0</v>
      </c>
      <c r="L119" s="142" t="n"/>
      <c r="M119" s="142" t="n">
        <v>0</v>
      </c>
      <c r="N119" s="142" t="n">
        <v>0</v>
      </c>
      <c r="P119" s="89" t="n"/>
      <c r="Q119" s="86" t="n">
        <v>0</v>
      </c>
      <c r="R119" s="86" t="n">
        <v>0</v>
      </c>
      <c r="S119" s="141" t="n"/>
      <c r="T119" s="86" t="n">
        <v>0</v>
      </c>
      <c r="U119" s="86" t="n">
        <v>0</v>
      </c>
      <c r="V119" s="142" t="n">
        <v>0</v>
      </c>
      <c r="W119" s="142" t="n">
        <v>0</v>
      </c>
    </row>
    <row r="120" ht="15.75" customHeight="1" s="61">
      <c r="A120" s="140" t="n">
        <v>44829</v>
      </c>
      <c r="B120" s="140" t="n">
        <v>44835</v>
      </c>
      <c r="C120" t="inlineStr">
        <is>
          <t>Not grouped</t>
        </is>
      </c>
      <c r="D120" t="inlineStr">
        <is>
          <t>EUR</t>
        </is>
      </c>
      <c r="E120" t="inlineStr">
        <is>
          <t>干花 自动</t>
        </is>
      </c>
      <c r="F120" t="inlineStr">
        <is>
          <t>A12 粉色</t>
        </is>
      </c>
      <c r="G120" t="inlineStr">
        <is>
          <t>L20-A12-1-fba</t>
        </is>
      </c>
      <c r="H120" t="inlineStr">
        <is>
          <t>B093G2KNG7</t>
        </is>
      </c>
      <c r="I120" s="86" t="n">
        <v>248</v>
      </c>
      <c r="J120" s="86" t="n">
        <v>6</v>
      </c>
      <c r="K120" s="141" t="n">
        <v>0.02419354838709677</v>
      </c>
      <c r="L120" s="142" t="n">
        <v>0.2633333333333334</v>
      </c>
      <c r="M120" s="142" t="n">
        <v>1.58</v>
      </c>
      <c r="N120" s="142" t="n">
        <v>0</v>
      </c>
      <c r="P120" s="89" t="n">
        <v>0</v>
      </c>
      <c r="Q120" s="86" t="n">
        <v>0</v>
      </c>
      <c r="R120" s="86" t="n">
        <v>0</v>
      </c>
      <c r="S120" s="141" t="n">
        <v>0</v>
      </c>
      <c r="T120" s="86" t="n">
        <v>0</v>
      </c>
      <c r="U120" s="86" t="n">
        <v>0</v>
      </c>
      <c r="V120" s="142" t="n">
        <v>0</v>
      </c>
      <c r="W120" s="142" t="n">
        <v>0</v>
      </c>
    </row>
    <row r="121" ht="15.75" customHeight="1" s="61">
      <c r="A121" s="140" t="n">
        <v>44829</v>
      </c>
      <c r="B121" s="140" t="n">
        <v>44835</v>
      </c>
      <c r="C121" t="inlineStr">
        <is>
          <t>Not grouped</t>
        </is>
      </c>
      <c r="D121" t="inlineStr">
        <is>
          <t>EUR</t>
        </is>
      </c>
      <c r="E121" t="inlineStr">
        <is>
          <t>干花 自动</t>
        </is>
      </c>
      <c r="F121" t="inlineStr">
        <is>
          <t>A12 黄色</t>
        </is>
      </c>
      <c r="G121" t="inlineStr">
        <is>
          <t>L20-A12-2-fba</t>
        </is>
      </c>
      <c r="H121" t="inlineStr">
        <is>
          <t>B093G2DGDF</t>
        </is>
      </c>
      <c r="I121" s="86" t="n">
        <v>181</v>
      </c>
      <c r="J121" s="86" t="n">
        <v>0</v>
      </c>
      <c r="K121" s="141" t="n">
        <v>0</v>
      </c>
      <c r="L121" s="142" t="n"/>
      <c r="M121" s="142" t="n">
        <v>0</v>
      </c>
      <c r="N121" s="142" t="n">
        <v>0</v>
      </c>
      <c r="P121" s="89" t="n"/>
      <c r="Q121" s="86" t="n">
        <v>0</v>
      </c>
      <c r="R121" s="86" t="n">
        <v>0</v>
      </c>
      <c r="S121" s="141" t="n"/>
      <c r="T121" s="86" t="n">
        <v>0</v>
      </c>
      <c r="U121" s="86" t="n">
        <v>0</v>
      </c>
      <c r="V121" s="142" t="n">
        <v>0</v>
      </c>
      <c r="W121" s="142" t="n">
        <v>0</v>
      </c>
    </row>
    <row r="122" ht="15.75" customHeight="1" s="61">
      <c r="A122" s="140" t="n">
        <v>44829</v>
      </c>
      <c r="B122" s="140" t="n">
        <v>44835</v>
      </c>
      <c r="C122" t="inlineStr">
        <is>
          <t>Not grouped</t>
        </is>
      </c>
      <c r="D122" t="inlineStr">
        <is>
          <t>EUR</t>
        </is>
      </c>
      <c r="E122" t="inlineStr">
        <is>
          <t>干花 自动</t>
        </is>
      </c>
      <c r="F122" t="inlineStr">
        <is>
          <t>A32 粉色</t>
        </is>
      </c>
      <c r="G122" t="inlineStr">
        <is>
          <t>L20-A32-1-fba</t>
        </is>
      </c>
      <c r="H122" t="inlineStr">
        <is>
          <t>B093G1WYQB</t>
        </is>
      </c>
      <c r="I122" s="86" t="n">
        <v>4662</v>
      </c>
      <c r="J122" s="86" t="n">
        <v>51</v>
      </c>
      <c r="K122" s="141" t="n">
        <v>0.01093951093951094</v>
      </c>
      <c r="L122" s="142" t="n">
        <v>0.3801960784313725</v>
      </c>
      <c r="M122" s="142" t="n">
        <v>19.39</v>
      </c>
      <c r="N122" s="142" t="n">
        <v>25.2</v>
      </c>
      <c r="O122" s="141" t="n">
        <v>0.7694444444444444</v>
      </c>
      <c r="P122" s="89" t="n">
        <v>1.299638989169675</v>
      </c>
      <c r="Q122" s="86" t="n">
        <v>2</v>
      </c>
      <c r="R122" s="86" t="n">
        <v>2</v>
      </c>
      <c r="S122" s="141" t="n">
        <v>0.0392156862745098</v>
      </c>
      <c r="T122" s="86" t="n">
        <v>1</v>
      </c>
      <c r="U122" s="86" t="n">
        <v>1</v>
      </c>
      <c r="V122" s="142" t="n">
        <v>12.6</v>
      </c>
      <c r="W122" s="142" t="n">
        <v>12.6</v>
      </c>
    </row>
    <row r="123" ht="15.75" customHeight="1" s="61">
      <c r="A123" s="140" t="n">
        <v>44829</v>
      </c>
      <c r="B123" s="140" t="n">
        <v>44835</v>
      </c>
      <c r="C123" t="inlineStr">
        <is>
          <t>Not grouped</t>
        </is>
      </c>
      <c r="D123" t="inlineStr">
        <is>
          <t>EUR</t>
        </is>
      </c>
      <c r="E123" t="inlineStr">
        <is>
          <t>干花 自动</t>
        </is>
      </c>
      <c r="F123" t="inlineStr">
        <is>
          <t>A42 粉色</t>
        </is>
      </c>
      <c r="G123" t="inlineStr">
        <is>
          <t>L20-A42-1-fba</t>
        </is>
      </c>
      <c r="H123" t="inlineStr">
        <is>
          <t>B093G1Z1B7</t>
        </is>
      </c>
      <c r="I123" s="86" t="n">
        <v>98</v>
      </c>
      <c r="J123" s="86" t="n">
        <v>2</v>
      </c>
      <c r="K123" s="141" t="n">
        <v>0.02040816326530612</v>
      </c>
      <c r="L123" s="142" t="n">
        <v>0.32</v>
      </c>
      <c r="M123" s="142" t="n">
        <v>0.64</v>
      </c>
      <c r="N123" s="142" t="n">
        <v>0</v>
      </c>
      <c r="O123" s="141" t="n"/>
      <c r="P123" s="89" t="n">
        <v>0</v>
      </c>
      <c r="Q123" s="86" t="n">
        <v>0</v>
      </c>
      <c r="R123" s="86" t="n">
        <v>0</v>
      </c>
      <c r="S123" s="141" t="n">
        <v>0</v>
      </c>
      <c r="T123" s="86" t="n">
        <v>0</v>
      </c>
      <c r="U123" s="86" t="n">
        <v>0</v>
      </c>
      <c r="V123" s="142" t="n">
        <v>0</v>
      </c>
      <c r="W123" s="142" t="n">
        <v>0</v>
      </c>
    </row>
    <row r="124" ht="15.75" customHeight="1" s="61">
      <c r="A124" s="140" t="n">
        <v>44829</v>
      </c>
      <c r="B124" s="140" t="n">
        <v>44835</v>
      </c>
      <c r="C124" t="inlineStr">
        <is>
          <t>Not grouped</t>
        </is>
      </c>
      <c r="D124" t="inlineStr">
        <is>
          <t>EUR</t>
        </is>
      </c>
      <c r="E124" t="inlineStr">
        <is>
          <t>干花 自动</t>
        </is>
      </c>
      <c r="F124" t="inlineStr">
        <is>
          <t>Redmi Note10Pro/max 粉色</t>
        </is>
      </c>
      <c r="G124" t="inlineStr">
        <is>
          <t>L20-Note10pro-1-fba</t>
        </is>
      </c>
      <c r="H124" t="inlineStr">
        <is>
          <t>B093G3WNC9</t>
        </is>
      </c>
      <c r="I124" s="86" t="n">
        <v>257</v>
      </c>
      <c r="J124" s="86" t="n">
        <v>6</v>
      </c>
      <c r="K124" s="141" t="n">
        <v>0.02334630350194553</v>
      </c>
      <c r="L124" s="142" t="n">
        <v>0.06666666666666667</v>
      </c>
      <c r="M124" s="142" t="n">
        <v>0.4</v>
      </c>
      <c r="N124" s="142" t="n">
        <v>0</v>
      </c>
      <c r="O124" s="141" t="n"/>
      <c r="P124" s="89" t="n">
        <v>0</v>
      </c>
      <c r="Q124" s="86" t="n">
        <v>0</v>
      </c>
      <c r="R124" s="86" t="n">
        <v>0</v>
      </c>
      <c r="S124" s="141" t="n">
        <v>0</v>
      </c>
      <c r="T124" s="86" t="n">
        <v>0</v>
      </c>
      <c r="U124" s="86" t="n">
        <v>0</v>
      </c>
      <c r="V124" s="142" t="n">
        <v>0</v>
      </c>
      <c r="W124" s="142" t="n">
        <v>0</v>
      </c>
    </row>
    <row r="125" ht="15.75" customHeight="1" s="61">
      <c r="A125" s="140" t="n">
        <v>44829</v>
      </c>
      <c r="B125" s="140" t="n">
        <v>44835</v>
      </c>
      <c r="C125" t="inlineStr">
        <is>
          <t>Not grouped</t>
        </is>
      </c>
      <c r="D125" t="inlineStr">
        <is>
          <t>EUR</t>
        </is>
      </c>
      <c r="E125" t="inlineStr">
        <is>
          <t>干花 自动</t>
        </is>
      </c>
      <c r="F125" t="inlineStr">
        <is>
          <t>A32 黄色</t>
        </is>
      </c>
      <c r="G125" t="inlineStr">
        <is>
          <t>L20-A32-2-fba</t>
        </is>
      </c>
      <c r="H125" t="inlineStr">
        <is>
          <t>B093G4117X</t>
        </is>
      </c>
      <c r="I125" s="86" t="n">
        <v>101</v>
      </c>
      <c r="J125" s="86" t="n">
        <v>1</v>
      </c>
      <c r="K125" s="141" t="n">
        <v>0.009900990099009901</v>
      </c>
      <c r="L125" s="142" t="n">
        <v>0.18</v>
      </c>
      <c r="M125" s="142" t="n">
        <v>0.18</v>
      </c>
      <c r="N125" s="142" t="n">
        <v>0</v>
      </c>
      <c r="P125" s="89" t="n">
        <v>0</v>
      </c>
      <c r="Q125" s="86" t="n">
        <v>0</v>
      </c>
      <c r="R125" s="86" t="n">
        <v>0</v>
      </c>
      <c r="S125" s="141" t="n">
        <v>0</v>
      </c>
      <c r="T125" s="86" t="n">
        <v>0</v>
      </c>
      <c r="U125" s="86" t="n">
        <v>0</v>
      </c>
      <c r="V125" s="142" t="n">
        <v>0</v>
      </c>
      <c r="W125" s="142" t="n">
        <v>0</v>
      </c>
    </row>
    <row r="126" ht="15.75" customHeight="1" s="61">
      <c r="A126" s="140" t="n">
        <v>44829</v>
      </c>
      <c r="B126" s="140" t="n">
        <v>44835</v>
      </c>
      <c r="C126" t="inlineStr">
        <is>
          <t>Not grouped</t>
        </is>
      </c>
      <c r="D126" t="inlineStr">
        <is>
          <t>EUR</t>
        </is>
      </c>
      <c r="E126" t="inlineStr">
        <is>
          <t>干花 自动</t>
        </is>
      </c>
      <c r="F126" t="inlineStr">
        <is>
          <t>Redmi Note10/10s 粉色</t>
        </is>
      </c>
      <c r="G126" t="inlineStr">
        <is>
          <t>L20-Note10-1-fba</t>
        </is>
      </c>
      <c r="H126" t="inlineStr">
        <is>
          <t>B093G2HFXC</t>
        </is>
      </c>
      <c r="I126" s="86" t="n">
        <v>1762</v>
      </c>
      <c r="J126" s="86" t="n">
        <v>13</v>
      </c>
      <c r="K126" s="141" t="n">
        <v>0.007377979568671964</v>
      </c>
      <c r="L126" s="142" t="n">
        <v>0.1284615384615385</v>
      </c>
      <c r="M126" s="142" t="n">
        <v>1.67</v>
      </c>
      <c r="N126" s="142" t="n">
        <v>0</v>
      </c>
      <c r="P126" s="89" t="n">
        <v>0</v>
      </c>
      <c r="Q126" s="86" t="n">
        <v>0</v>
      </c>
      <c r="R126" s="86" t="n">
        <v>0</v>
      </c>
      <c r="S126" s="141" t="n">
        <v>0</v>
      </c>
      <c r="T126" s="86" t="n">
        <v>0</v>
      </c>
      <c r="U126" s="86" t="n">
        <v>0</v>
      </c>
      <c r="V126" s="142" t="n">
        <v>0</v>
      </c>
      <c r="W126" s="142" t="n">
        <v>0</v>
      </c>
    </row>
    <row r="127" ht="15.75" customHeight="1" s="61">
      <c r="A127" s="140" t="n">
        <v>44829</v>
      </c>
      <c r="B127" s="140" t="n">
        <v>44835</v>
      </c>
      <c r="C127" t="inlineStr">
        <is>
          <t>Not grouped</t>
        </is>
      </c>
      <c r="D127" t="inlineStr">
        <is>
          <t>EUR</t>
        </is>
      </c>
      <c r="E127" t="inlineStr">
        <is>
          <t>干花 自动</t>
        </is>
      </c>
      <c r="F127" t="inlineStr">
        <is>
          <t>Redmi Note10/10s 黄色</t>
        </is>
      </c>
      <c r="G127" t="inlineStr">
        <is>
          <t>L20-Note10-2-fba</t>
        </is>
      </c>
      <c r="H127" t="inlineStr">
        <is>
          <t>B093G1G89F</t>
        </is>
      </c>
      <c r="I127" s="86" t="n">
        <v>5300</v>
      </c>
      <c r="J127" s="86" t="n">
        <v>24</v>
      </c>
      <c r="K127" s="141" t="n">
        <v>0.004528301886792453</v>
      </c>
      <c r="L127" s="142" t="n">
        <v>0.1</v>
      </c>
      <c r="M127" s="142" t="n">
        <v>2.4</v>
      </c>
      <c r="N127" s="142" t="n">
        <v>0</v>
      </c>
      <c r="P127" s="89" t="n">
        <v>0</v>
      </c>
      <c r="Q127" s="86" t="n">
        <v>0</v>
      </c>
      <c r="R127" s="86" t="n">
        <v>0</v>
      </c>
      <c r="S127" s="141" t="n">
        <v>0</v>
      </c>
      <c r="T127" s="86" t="n">
        <v>0</v>
      </c>
      <c r="U127" s="86" t="n">
        <v>0</v>
      </c>
      <c r="V127" s="142" t="n">
        <v>0</v>
      </c>
      <c r="W127" s="142" t="n">
        <v>0</v>
      </c>
    </row>
    <row r="128" ht="15.75" customHeight="1" s="61">
      <c r="A128" s="140" t="n">
        <v>44829</v>
      </c>
      <c r="B128" s="140" t="n">
        <v>44835</v>
      </c>
      <c r="C128" t="inlineStr">
        <is>
          <t>Not grouped</t>
        </is>
      </c>
      <c r="D128" t="inlineStr">
        <is>
          <t>EUR</t>
        </is>
      </c>
      <c r="E128" t="inlineStr">
        <is>
          <t>干花 自动</t>
        </is>
      </c>
      <c r="F128" t="inlineStr">
        <is>
          <t>Redmi Note10Pro/max 黄色</t>
        </is>
      </c>
      <c r="G128" t="inlineStr">
        <is>
          <t>L20-Note10pro-2-fba</t>
        </is>
      </c>
      <c r="H128" t="inlineStr">
        <is>
          <t>B093G2NFDV</t>
        </is>
      </c>
      <c r="I128" s="86" t="n">
        <v>424</v>
      </c>
      <c r="J128" s="86" t="n">
        <v>14</v>
      </c>
      <c r="K128" s="141" t="n">
        <v>0.0330188679245283</v>
      </c>
      <c r="L128" t="n">
        <v>0.2021428571428572</v>
      </c>
      <c r="M128" s="142" t="n">
        <v>2.83</v>
      </c>
      <c r="N128" s="142" t="n">
        <v>0</v>
      </c>
      <c r="P128" t="n">
        <v>0</v>
      </c>
      <c r="Q128" s="86" t="n">
        <v>0</v>
      </c>
      <c r="R128" s="86" t="n">
        <v>0</v>
      </c>
      <c r="S128" t="n">
        <v>0</v>
      </c>
      <c r="T128" s="86" t="n">
        <v>0</v>
      </c>
      <c r="U128" s="86" t="n">
        <v>0</v>
      </c>
      <c r="V128" s="142" t="n">
        <v>0</v>
      </c>
      <c r="W128" s="142" t="n">
        <v>0</v>
      </c>
    </row>
    <row r="129" ht="15.75" customHeight="1" s="61">
      <c r="A129" s="140" t="n">
        <v>44829</v>
      </c>
      <c r="B129" s="140" t="n">
        <v>44835</v>
      </c>
      <c r="C129" t="inlineStr">
        <is>
          <t>手机壳 手动</t>
        </is>
      </c>
      <c r="D129" t="inlineStr">
        <is>
          <t>EUR</t>
        </is>
      </c>
      <c r="E129" t="inlineStr">
        <is>
          <t>干花_手动</t>
        </is>
      </c>
      <c r="F129" t="inlineStr">
        <is>
          <t>Redmi Note 10 Pro 粉色</t>
        </is>
      </c>
      <c r="G129" t="inlineStr">
        <is>
          <t>L20-Note10pro-1-fba</t>
        </is>
      </c>
      <c r="H129" t="inlineStr">
        <is>
          <t>B093G3WNC9</t>
        </is>
      </c>
      <c r="I129" s="86" t="n">
        <v>6257</v>
      </c>
      <c r="J129" s="86" t="n">
        <v>71</v>
      </c>
      <c r="K129" s="141" t="n">
        <v>0.01134729103404187</v>
      </c>
      <c r="L129" s="142" t="n">
        <v>0.3412676056338028</v>
      </c>
      <c r="M129" s="142" t="n">
        <v>24.23</v>
      </c>
      <c r="N129" s="142" t="n">
        <v>12.6</v>
      </c>
      <c r="O129" t="n">
        <v>1.923015873015873</v>
      </c>
      <c r="P129" s="89" t="n">
        <v>0.520016508460586</v>
      </c>
      <c r="Q129" s="86" t="n">
        <v>1</v>
      </c>
      <c r="R129" s="86" t="n">
        <v>1</v>
      </c>
      <c r="S129" s="141" t="n">
        <v>0.01408450704225352</v>
      </c>
      <c r="T129" s="86" t="n">
        <v>1</v>
      </c>
      <c r="U129" s="86" t="n">
        <v>0</v>
      </c>
      <c r="V129" s="142" t="n">
        <v>12.6</v>
      </c>
      <c r="W129" s="142" t="n">
        <v>0</v>
      </c>
    </row>
    <row r="130" ht="15.75" customHeight="1" s="61">
      <c r="A130" s="140" t="n">
        <v>44829</v>
      </c>
      <c r="B130" s="140" t="n">
        <v>44835</v>
      </c>
      <c r="C130" t="inlineStr">
        <is>
          <t>Not grouped</t>
        </is>
      </c>
      <c r="D130" t="inlineStr">
        <is>
          <t>EUR</t>
        </is>
      </c>
      <c r="E130" t="inlineStr">
        <is>
          <t>斑马纹_自动</t>
        </is>
      </c>
      <c r="F130" t="inlineStr">
        <is>
          <t>斑马纹_小米Note10</t>
        </is>
      </c>
      <c r="G130" t="inlineStr">
        <is>
          <t>L10-Note10-3-fba</t>
        </is>
      </c>
      <c r="H130" t="inlineStr">
        <is>
          <t>B093G22S3J</t>
        </is>
      </c>
      <c r="I130" s="86" t="n">
        <v>1090</v>
      </c>
      <c r="J130" s="86" t="n">
        <v>3</v>
      </c>
      <c r="K130" s="141" t="n">
        <v>0.002752293577981652</v>
      </c>
      <c r="L130" s="142" t="n">
        <v>0.28</v>
      </c>
      <c r="M130" s="142" t="n">
        <v>0.84</v>
      </c>
      <c r="N130" s="142" t="n">
        <v>0</v>
      </c>
      <c r="O130" s="141" t="n"/>
      <c r="P130" s="89" t="n">
        <v>0</v>
      </c>
      <c r="Q130" s="86" t="n">
        <v>0</v>
      </c>
      <c r="R130" s="86" t="n">
        <v>0</v>
      </c>
      <c r="S130" s="141" t="n">
        <v>0</v>
      </c>
      <c r="T130" s="86" t="n">
        <v>0</v>
      </c>
      <c r="U130" s="86" t="n">
        <v>0</v>
      </c>
      <c r="V130" s="142" t="n">
        <v>0</v>
      </c>
      <c r="W130" s="142" t="n">
        <v>0</v>
      </c>
    </row>
    <row r="131" ht="15.75" customHeight="1" s="61">
      <c r="A131" s="140" t="n">
        <v>44829</v>
      </c>
      <c r="B131" s="140" t="n">
        <v>44835</v>
      </c>
      <c r="C131" t="inlineStr">
        <is>
          <t>Not grouped</t>
        </is>
      </c>
      <c r="D131" t="inlineStr">
        <is>
          <t>EUR</t>
        </is>
      </c>
      <c r="E131" t="inlineStr">
        <is>
          <t>斑马纹_自动</t>
        </is>
      </c>
      <c r="F131" t="inlineStr">
        <is>
          <t>斑马纹_小米Note10Pro</t>
        </is>
      </c>
      <c r="G131" t="inlineStr">
        <is>
          <t>L10-Note10pro-3-fba</t>
        </is>
      </c>
      <c r="H131" t="inlineStr">
        <is>
          <t>B093G2QYZ9</t>
        </is>
      </c>
      <c r="I131" s="86" t="n">
        <v>897</v>
      </c>
      <c r="J131" s="86" t="n">
        <v>14</v>
      </c>
      <c r="K131" s="141" t="n">
        <v>0.01560758082497213</v>
      </c>
      <c r="L131" s="142" t="n">
        <v>0.2714285714285714</v>
      </c>
      <c r="M131" s="142" t="n">
        <v>3.8</v>
      </c>
      <c r="N131" s="142" t="n">
        <v>0</v>
      </c>
      <c r="P131" s="89" t="n">
        <v>0</v>
      </c>
      <c r="Q131" s="86" t="n">
        <v>0</v>
      </c>
      <c r="R131" s="86" t="n">
        <v>0</v>
      </c>
      <c r="S131" s="141" t="n">
        <v>0</v>
      </c>
      <c r="T131" s="86" t="n">
        <v>0</v>
      </c>
      <c r="U131" s="86" t="n">
        <v>0</v>
      </c>
      <c r="V131" s="142" t="n">
        <v>0</v>
      </c>
      <c r="W131" s="142" t="n">
        <v>0</v>
      </c>
    </row>
    <row r="132" ht="15.75" customHeight="1" s="61">
      <c r="A132" s="140" t="n">
        <v>44829</v>
      </c>
      <c r="B132" s="140" t="n">
        <v>44835</v>
      </c>
      <c r="C132" t="inlineStr">
        <is>
          <t>Not grouped</t>
        </is>
      </c>
      <c r="D132" t="inlineStr">
        <is>
          <t>EUR</t>
        </is>
      </c>
      <c r="E132" t="inlineStr">
        <is>
          <t>豹纹_自动</t>
        </is>
      </c>
      <c r="F132" t="inlineStr">
        <is>
          <t>豹纹_小米Note10</t>
        </is>
      </c>
      <c r="G132" t="inlineStr">
        <is>
          <t>L10-Note10-2-fba</t>
        </is>
      </c>
      <c r="H132" t="inlineStr">
        <is>
          <t>B093FZ75XB</t>
        </is>
      </c>
      <c r="I132" s="86" t="n">
        <v>932</v>
      </c>
      <c r="J132" s="86" t="n">
        <v>3</v>
      </c>
      <c r="K132" s="141" t="n">
        <v>0.003218884120171674</v>
      </c>
      <c r="L132" s="142" t="n">
        <v>0.2333333333333333</v>
      </c>
      <c r="M132" s="142" t="n">
        <v>0.7</v>
      </c>
      <c r="N132" s="142" t="n">
        <v>0</v>
      </c>
      <c r="O132" s="141" t="n"/>
      <c r="P132" s="89" t="n">
        <v>0</v>
      </c>
      <c r="Q132" s="86" t="n">
        <v>0</v>
      </c>
      <c r="R132" s="86" t="n">
        <v>0</v>
      </c>
      <c r="S132" s="141" t="n">
        <v>0</v>
      </c>
      <c r="T132" s="86" t="n">
        <v>0</v>
      </c>
      <c r="U132" s="86" t="n">
        <v>0</v>
      </c>
      <c r="V132" s="142" t="n">
        <v>0</v>
      </c>
      <c r="W132" s="142" t="n">
        <v>0</v>
      </c>
    </row>
    <row r="133" ht="15.75" customHeight="1" s="61">
      <c r="A133" s="140" t="n">
        <v>44829</v>
      </c>
      <c r="B133" s="140" t="n">
        <v>44835</v>
      </c>
      <c r="C133" t="inlineStr">
        <is>
          <t>Not grouped</t>
        </is>
      </c>
      <c r="D133" t="inlineStr">
        <is>
          <t>EUR</t>
        </is>
      </c>
      <c r="E133" t="inlineStr">
        <is>
          <t>豹纹_自动</t>
        </is>
      </c>
      <c r="F133" t="inlineStr">
        <is>
          <t>豹纹_小米Note10pro</t>
        </is>
      </c>
      <c r="G133" t="inlineStr">
        <is>
          <t>L10-Note10pro-2-fba</t>
        </is>
      </c>
      <c r="H133" t="inlineStr">
        <is>
          <t>B093G14M9L</t>
        </is>
      </c>
      <c r="I133" s="86" t="n">
        <v>755</v>
      </c>
      <c r="J133" s="86" t="n">
        <v>3</v>
      </c>
      <c r="K133" s="141" t="n">
        <v>0.003973509933774834</v>
      </c>
      <c r="L133" s="142" t="n">
        <v>0.2733333333333333</v>
      </c>
      <c r="M133" s="142" t="n">
        <v>0.82</v>
      </c>
      <c r="N133" s="142" t="n">
        <v>0</v>
      </c>
      <c r="O133" s="141" t="n"/>
      <c r="P133" s="89" t="n">
        <v>0</v>
      </c>
      <c r="Q133" s="86" t="n">
        <v>0</v>
      </c>
      <c r="R133" s="86" t="n">
        <v>0</v>
      </c>
      <c r="S133" s="141" t="n">
        <v>0</v>
      </c>
      <c r="T133" s="86" t="n">
        <v>0</v>
      </c>
      <c r="U133" s="86" t="n">
        <v>0</v>
      </c>
      <c r="V133" s="142" t="n">
        <v>0</v>
      </c>
      <c r="W133" s="142" t="n">
        <v>0</v>
      </c>
    </row>
    <row r="134" ht="15.75" customHeight="1" s="61">
      <c r="A134" s="140" t="n">
        <v>44829</v>
      </c>
      <c r="B134" s="140" t="n">
        <v>44835</v>
      </c>
      <c r="C134" t="inlineStr">
        <is>
          <t>Not grouped</t>
        </is>
      </c>
      <c r="D134" t="inlineStr">
        <is>
          <t>EUR</t>
        </is>
      </c>
      <c r="E134" t="inlineStr">
        <is>
          <t>豹纹2_自动</t>
        </is>
      </c>
      <c r="F134" t="inlineStr">
        <is>
          <t>豹纹2_小米Note10</t>
        </is>
      </c>
      <c r="G134" t="inlineStr">
        <is>
          <t>L10-Note10-1-fba</t>
        </is>
      </c>
      <c r="H134" t="inlineStr">
        <is>
          <t>B093G1ZG36</t>
        </is>
      </c>
      <c r="I134" s="86" t="n">
        <v>427</v>
      </c>
      <c r="J134" s="86" t="n">
        <v>1</v>
      </c>
      <c r="K134" s="141" t="n">
        <v>0.00234192037470726</v>
      </c>
      <c r="L134" s="142" t="n">
        <v>0.26</v>
      </c>
      <c r="M134" s="142" t="n">
        <v>0.26</v>
      </c>
      <c r="N134" s="142" t="n">
        <v>0</v>
      </c>
      <c r="O134" s="141" t="n"/>
      <c r="P134" s="89" t="n">
        <v>0</v>
      </c>
      <c r="Q134" s="86" t="n">
        <v>0</v>
      </c>
      <c r="R134" s="86" t="n">
        <v>0</v>
      </c>
      <c r="S134" s="141" t="n">
        <v>0</v>
      </c>
      <c r="T134" s="86" t="n">
        <v>0</v>
      </c>
      <c r="U134" s="86" t="n">
        <v>0</v>
      </c>
      <c r="V134" s="142" t="n">
        <v>0</v>
      </c>
      <c r="W134" s="142" t="n">
        <v>0</v>
      </c>
    </row>
    <row r="135" ht="15.75" customHeight="1" s="61">
      <c r="A135" s="140" t="n">
        <v>44829</v>
      </c>
      <c r="B135" s="140" t="n">
        <v>44835</v>
      </c>
      <c r="C135" t="inlineStr">
        <is>
          <t>Not grouped</t>
        </is>
      </c>
      <c r="D135" t="inlineStr">
        <is>
          <t>EUR</t>
        </is>
      </c>
      <c r="E135" t="inlineStr">
        <is>
          <t>豹纹2_自动</t>
        </is>
      </c>
      <c r="F135" t="inlineStr">
        <is>
          <t>豹纹2_小米Note10pro</t>
        </is>
      </c>
      <c r="G135" t="inlineStr">
        <is>
          <t>L10-Note10pro-1-fba</t>
        </is>
      </c>
      <c r="H135" t="inlineStr">
        <is>
          <t>B093FZY4XG</t>
        </is>
      </c>
      <c r="I135" s="86" t="n">
        <v>2781</v>
      </c>
      <c r="J135" s="86" t="n">
        <v>10</v>
      </c>
      <c r="K135" s="141" t="n">
        <v>0.003595828838547285</v>
      </c>
      <c r="L135" s="142" t="n">
        <v>0.332</v>
      </c>
      <c r="M135" s="142" t="n">
        <v>3.32</v>
      </c>
      <c r="N135" s="142" t="n">
        <v>0</v>
      </c>
      <c r="P135" s="89" t="n">
        <v>0</v>
      </c>
      <c r="Q135" s="86" t="n">
        <v>0</v>
      </c>
      <c r="R135" s="86" t="n">
        <v>0</v>
      </c>
      <c r="S135" s="141" t="n">
        <v>0</v>
      </c>
      <c r="T135" s="86" t="n">
        <v>0</v>
      </c>
      <c r="U135" s="86" t="n">
        <v>0</v>
      </c>
      <c r="V135" s="142" t="n">
        <v>0</v>
      </c>
      <c r="W135" s="142" t="n">
        <v>0</v>
      </c>
    </row>
    <row r="136" ht="15.75" customHeight="1" s="61">
      <c r="A136" s="140" t="n">
        <v>44829</v>
      </c>
      <c r="B136" s="140" t="n">
        <v>44835</v>
      </c>
      <c r="C136" t="inlineStr">
        <is>
          <t>Not grouped</t>
        </is>
      </c>
      <c r="D136" t="inlineStr">
        <is>
          <t>EUR</t>
        </is>
      </c>
      <c r="E136" t="inlineStr">
        <is>
          <t>白底黑心_自动</t>
        </is>
      </c>
      <c r="F136" t="inlineStr">
        <is>
          <t>A52</t>
        </is>
      </c>
      <c r="G136" t="inlineStr">
        <is>
          <t>L14-A52-fba</t>
        </is>
      </c>
      <c r="H136" t="inlineStr">
        <is>
          <t>B093FZ6TQ1</t>
        </is>
      </c>
      <c r="I136" s="86" t="n">
        <v>429</v>
      </c>
      <c r="J136" s="86" t="n">
        <v>3</v>
      </c>
      <c r="K136" s="141" t="n">
        <v>0.006993006993006993</v>
      </c>
      <c r="L136" s="142" t="n">
        <v>0.15</v>
      </c>
      <c r="M136" s="142" t="n">
        <v>0.45</v>
      </c>
      <c r="N136" s="142" t="n">
        <v>0</v>
      </c>
      <c r="P136" s="89" t="n">
        <v>0</v>
      </c>
      <c r="Q136" s="86" t="n">
        <v>0</v>
      </c>
      <c r="R136" s="86" t="n">
        <v>0</v>
      </c>
      <c r="S136" s="141" t="n">
        <v>0</v>
      </c>
      <c r="T136" s="86" t="n">
        <v>0</v>
      </c>
      <c r="U136" s="86" t="n">
        <v>0</v>
      </c>
      <c r="V136" s="142" t="n">
        <v>0</v>
      </c>
      <c r="W136" s="142" t="n">
        <v>0</v>
      </c>
    </row>
    <row r="137" ht="15.75" customHeight="1" s="61">
      <c r="A137" s="140" t="n">
        <v>44829</v>
      </c>
      <c r="B137" s="140" t="n">
        <v>44835</v>
      </c>
      <c r="C137" t="inlineStr">
        <is>
          <t>Not grouped</t>
        </is>
      </c>
      <c r="D137" t="inlineStr">
        <is>
          <t>EUR</t>
        </is>
      </c>
      <c r="E137" t="inlineStr">
        <is>
          <t>白底黑心_自动</t>
        </is>
      </c>
      <c r="F137" t="inlineStr">
        <is>
          <t>A72</t>
        </is>
      </c>
      <c r="G137" t="inlineStr">
        <is>
          <t>L14-A72-fba</t>
        </is>
      </c>
      <c r="H137" t="inlineStr">
        <is>
          <t>B093FZNLKR</t>
        </is>
      </c>
      <c r="I137" s="86" t="n">
        <v>176</v>
      </c>
      <c r="J137" s="86" t="n">
        <v>1</v>
      </c>
      <c r="K137" s="141" t="n">
        <v>0.005681818181818182</v>
      </c>
      <c r="L137" s="142" t="n">
        <v>0.28</v>
      </c>
      <c r="M137" s="142" t="n">
        <v>0.28</v>
      </c>
      <c r="N137" s="142" t="n">
        <v>0</v>
      </c>
      <c r="O137" s="141" t="n"/>
      <c r="P137" s="89" t="n">
        <v>0</v>
      </c>
      <c r="Q137" s="86" t="n">
        <v>0</v>
      </c>
      <c r="R137" s="86" t="n">
        <v>0</v>
      </c>
      <c r="S137" s="141" t="n">
        <v>0</v>
      </c>
      <c r="T137" s="86" t="n">
        <v>0</v>
      </c>
      <c r="U137" s="86" t="n">
        <v>0</v>
      </c>
      <c r="V137" s="142" t="n">
        <v>0</v>
      </c>
      <c r="W137" s="142" t="n">
        <v>0</v>
      </c>
    </row>
    <row r="138" ht="15.75" customHeight="1" s="61">
      <c r="A138" s="140" t="n">
        <v>44829</v>
      </c>
      <c r="B138" s="140" t="n">
        <v>44835</v>
      </c>
      <c r="C138" t="inlineStr">
        <is>
          <t>Not grouped</t>
        </is>
      </c>
      <c r="D138" t="inlineStr">
        <is>
          <t>EUR</t>
        </is>
      </c>
      <c r="E138" t="inlineStr">
        <is>
          <t>白底黑心_自动</t>
        </is>
      </c>
      <c r="F138" t="inlineStr">
        <is>
          <t>Note10 / 10s</t>
        </is>
      </c>
      <c r="G138" t="inlineStr">
        <is>
          <t>L14-Note10-fba</t>
        </is>
      </c>
      <c r="H138" t="inlineStr">
        <is>
          <t>B093FZ4W7T</t>
        </is>
      </c>
      <c r="I138" s="86" t="n">
        <v>498</v>
      </c>
      <c r="J138" s="86" t="n">
        <v>7</v>
      </c>
      <c r="K138" s="141" t="n">
        <v>0.01405622489959839</v>
      </c>
      <c r="L138" s="142" t="n">
        <v>0.1642857142857143</v>
      </c>
      <c r="M138" s="142" t="n">
        <v>1.15</v>
      </c>
      <c r="N138" s="142" t="n">
        <v>0</v>
      </c>
      <c r="O138" s="141" t="n"/>
      <c r="P138" s="89" t="n">
        <v>0</v>
      </c>
      <c r="Q138" s="86" t="n">
        <v>0</v>
      </c>
      <c r="R138" s="86" t="n">
        <v>0</v>
      </c>
      <c r="S138" s="141" t="n">
        <v>0</v>
      </c>
      <c r="T138" s="86" t="n">
        <v>0</v>
      </c>
      <c r="U138" s="86" t="n">
        <v>0</v>
      </c>
      <c r="V138" s="142" t="n">
        <v>0</v>
      </c>
      <c r="W138" s="142" t="n">
        <v>0</v>
      </c>
    </row>
    <row r="139" ht="15.75" customHeight="1" s="61">
      <c r="A139" s="140" t="n">
        <v>44829</v>
      </c>
      <c r="B139" s="140" t="n">
        <v>44835</v>
      </c>
      <c r="C139" t="inlineStr">
        <is>
          <t>手机壳 手动</t>
        </is>
      </c>
      <c r="D139" t="inlineStr">
        <is>
          <t>EUR</t>
        </is>
      </c>
      <c r="E139" t="inlineStr">
        <is>
          <t>白底黑心 手动</t>
        </is>
      </c>
      <c r="F139" t="inlineStr">
        <is>
          <t>note10 10s</t>
        </is>
      </c>
      <c r="G139" t="inlineStr">
        <is>
          <t>L14-Note10-fba</t>
        </is>
      </c>
      <c r="H139" t="inlineStr">
        <is>
          <t>B093FZ4W7T</t>
        </is>
      </c>
      <c r="I139" s="86" t="n">
        <v>255</v>
      </c>
      <c r="J139" s="86" t="n">
        <v>4</v>
      </c>
      <c r="K139" s="141" t="n">
        <v>0.01568627450980392</v>
      </c>
      <c r="L139" s="142" t="n">
        <v>0.1225</v>
      </c>
      <c r="M139" s="142" t="n">
        <v>0.49</v>
      </c>
      <c r="N139" s="142" t="n">
        <v>0</v>
      </c>
      <c r="O139" s="141" t="n"/>
      <c r="P139" s="89" t="n">
        <v>0</v>
      </c>
      <c r="Q139" s="86" t="n">
        <v>0</v>
      </c>
      <c r="R139" s="86" t="n">
        <v>0</v>
      </c>
      <c r="S139" s="141" t="n">
        <v>0</v>
      </c>
      <c r="T139" s="86" t="n">
        <v>0</v>
      </c>
      <c r="U139" s="86" t="n">
        <v>0</v>
      </c>
      <c r="V139" s="142" t="n">
        <v>0</v>
      </c>
      <c r="W139" s="142" t="n">
        <v>0</v>
      </c>
    </row>
    <row r="140" ht="15.75" customHeight="1" s="61">
      <c r="A140" s="140" t="n">
        <v>44829</v>
      </c>
      <c r="B140" s="140" t="n">
        <v>44835</v>
      </c>
      <c r="C140" t="inlineStr">
        <is>
          <t>手机壳 手动</t>
        </is>
      </c>
      <c r="D140" t="inlineStr">
        <is>
          <t>EUR</t>
        </is>
      </c>
      <c r="E140" t="inlineStr">
        <is>
          <t>干花_手动</t>
        </is>
      </c>
      <c r="F140" t="inlineStr">
        <is>
          <t>A12 黄色</t>
        </is>
      </c>
      <c r="G140" t="inlineStr">
        <is>
          <t>L20-A12-2-fba</t>
        </is>
      </c>
      <c r="H140" t="inlineStr">
        <is>
          <t>B093G2DGDF</t>
        </is>
      </c>
      <c r="I140" s="86" t="n">
        <v>1315</v>
      </c>
      <c r="J140" s="86" t="n">
        <v>5</v>
      </c>
      <c r="K140" s="141" t="n">
        <v>0.003802281368821292</v>
      </c>
      <c r="L140" s="142" t="n">
        <v>0.17</v>
      </c>
      <c r="M140" s="142" t="n">
        <v>0.85</v>
      </c>
      <c r="N140" s="142" t="n">
        <v>0</v>
      </c>
      <c r="O140" s="141" t="n"/>
      <c r="P140" s="89" t="n">
        <v>0</v>
      </c>
      <c r="Q140" s="86" t="n">
        <v>0</v>
      </c>
      <c r="R140" s="86" t="n">
        <v>0</v>
      </c>
      <c r="S140" s="141" t="n">
        <v>0</v>
      </c>
      <c r="T140" s="86" t="n">
        <v>0</v>
      </c>
      <c r="U140" s="86" t="n">
        <v>0</v>
      </c>
      <c r="V140" s="142" t="n">
        <v>0</v>
      </c>
      <c r="W140" s="142" t="n">
        <v>0</v>
      </c>
    </row>
    <row r="141" ht="15.75" customHeight="1" s="61">
      <c r="A141" s="140" t="n">
        <v>44829</v>
      </c>
      <c r="B141" s="140" t="n">
        <v>44835</v>
      </c>
      <c r="C141" t="inlineStr">
        <is>
          <t>手机壳 手动</t>
        </is>
      </c>
      <c r="D141" t="inlineStr">
        <is>
          <t>EUR</t>
        </is>
      </c>
      <c r="E141" t="inlineStr">
        <is>
          <t>干花_手动</t>
        </is>
      </c>
      <c r="F141" t="inlineStr">
        <is>
          <t>A12 粉色</t>
        </is>
      </c>
      <c r="G141" t="inlineStr">
        <is>
          <t>L20-A12-1-fba</t>
        </is>
      </c>
      <c r="H141" t="inlineStr">
        <is>
          <t>B093G2KNG7</t>
        </is>
      </c>
      <c r="I141" s="86" t="n">
        <v>1692</v>
      </c>
      <c r="J141" s="86" t="n">
        <v>9</v>
      </c>
      <c r="K141" s="141" t="n">
        <v>0.005319148936170213</v>
      </c>
      <c r="L141" s="142" t="n">
        <v>0.3022222222222222</v>
      </c>
      <c r="M141" s="142" t="n">
        <v>2.72</v>
      </c>
      <c r="N141" s="142" t="n">
        <v>0</v>
      </c>
      <c r="O141" s="141" t="n"/>
      <c r="P141" s="89" t="n">
        <v>0</v>
      </c>
      <c r="Q141" s="86" t="n">
        <v>0</v>
      </c>
      <c r="R141" s="86" t="n">
        <v>0</v>
      </c>
      <c r="S141" s="141" t="n">
        <v>0</v>
      </c>
      <c r="T141" s="86" t="n">
        <v>0</v>
      </c>
      <c r="U141" s="86" t="n">
        <v>0</v>
      </c>
      <c r="V141" s="142" t="n">
        <v>0</v>
      </c>
      <c r="W141" s="142" t="n">
        <v>0</v>
      </c>
    </row>
    <row r="142" ht="15.75" customHeight="1" s="61">
      <c r="A142" s="140" t="n">
        <v>44829</v>
      </c>
      <c r="B142" s="140" t="n">
        <v>44835</v>
      </c>
      <c r="C142" t="inlineStr">
        <is>
          <t>手机壳 手动</t>
        </is>
      </c>
      <c r="D142" t="inlineStr">
        <is>
          <t>EUR</t>
        </is>
      </c>
      <c r="E142" t="inlineStr">
        <is>
          <t>白底黑心 手动</t>
        </is>
      </c>
      <c r="F142" t="inlineStr">
        <is>
          <t>a52</t>
        </is>
      </c>
      <c r="G142" t="inlineStr">
        <is>
          <t>L14-A52-fba</t>
        </is>
      </c>
      <c r="H142" t="inlineStr">
        <is>
          <t>B093FZ6TQ1</t>
        </is>
      </c>
      <c r="I142" s="86" t="n">
        <v>1315</v>
      </c>
      <c r="J142" s="86" t="n">
        <v>7</v>
      </c>
      <c r="K142" s="141" t="n">
        <v>0.00532319391634981</v>
      </c>
      <c r="L142" s="142" t="n">
        <v>0.2542857142857143</v>
      </c>
      <c r="M142" s="142" t="n">
        <v>1.78</v>
      </c>
      <c r="N142" s="142" t="n">
        <v>0</v>
      </c>
      <c r="O142" s="141" t="n"/>
      <c r="P142" s="89" t="n">
        <v>0</v>
      </c>
      <c r="Q142" s="86" t="n">
        <v>0</v>
      </c>
      <c r="R142" s="86" t="n">
        <v>0</v>
      </c>
      <c r="S142" s="141" t="n">
        <v>0</v>
      </c>
      <c r="T142" s="86" t="n">
        <v>0</v>
      </c>
      <c r="U142" s="86" t="n">
        <v>0</v>
      </c>
      <c r="V142" s="142" t="n">
        <v>0</v>
      </c>
      <c r="W142" s="142" t="n">
        <v>0</v>
      </c>
    </row>
    <row r="143" ht="15.75" customHeight="1" s="61">
      <c r="A143" s="140" t="n">
        <v>44829</v>
      </c>
      <c r="B143" s="140" t="n">
        <v>44835</v>
      </c>
      <c r="C143" t="inlineStr">
        <is>
          <t>手机壳 手动</t>
        </is>
      </c>
      <c r="D143" t="inlineStr">
        <is>
          <t>EUR</t>
        </is>
      </c>
      <c r="E143" t="inlineStr">
        <is>
          <t>干花_手动</t>
        </is>
      </c>
      <c r="F143" t="inlineStr">
        <is>
          <t>A72 粉色 asin</t>
        </is>
      </c>
      <c r="G143" t="inlineStr">
        <is>
          <t>L20-6-1-fba</t>
        </is>
      </c>
      <c r="H143" t="inlineStr">
        <is>
          <t>B08ZJZTFCN</t>
        </is>
      </c>
      <c r="I143" s="86" t="n">
        <v>97</v>
      </c>
      <c r="J143" s="86" t="n">
        <v>0</v>
      </c>
      <c r="K143" s="141" t="n">
        <v>0</v>
      </c>
      <c r="L143" s="142" t="n"/>
      <c r="M143" s="142" t="n">
        <v>0</v>
      </c>
      <c r="N143" s="142" t="n">
        <v>0</v>
      </c>
      <c r="P143" s="89" t="n"/>
      <c r="Q143" s="86" t="n">
        <v>0</v>
      </c>
      <c r="R143" s="86" t="n">
        <v>0</v>
      </c>
      <c r="S143" s="141" t="n"/>
      <c r="T143" s="86" t="n">
        <v>0</v>
      </c>
      <c r="U143" s="86" t="n">
        <v>0</v>
      </c>
      <c r="V143" s="142" t="n">
        <v>0</v>
      </c>
      <c r="W143" s="142" t="n">
        <v>0</v>
      </c>
    </row>
    <row r="144" ht="15.75" customHeight="1" s="61">
      <c r="A144" s="140" t="n">
        <v>44829</v>
      </c>
      <c r="B144" s="140" t="n">
        <v>44835</v>
      </c>
      <c r="C144" t="inlineStr">
        <is>
          <t>手机壳 手动</t>
        </is>
      </c>
      <c r="D144" t="inlineStr">
        <is>
          <t>EUR</t>
        </is>
      </c>
      <c r="E144" t="inlineStr">
        <is>
          <t>白底黑心 手动</t>
        </is>
      </c>
      <c r="F144" t="inlineStr">
        <is>
          <t>a52 asin</t>
        </is>
      </c>
      <c r="G144" t="inlineStr">
        <is>
          <t>L14-A52-fba</t>
        </is>
      </c>
      <c r="H144" t="inlineStr">
        <is>
          <t>B093FZ6TQ1</t>
        </is>
      </c>
      <c r="I144" s="86" t="n">
        <v>1380</v>
      </c>
      <c r="J144" s="86" t="n">
        <v>5</v>
      </c>
      <c r="K144" s="141" t="n">
        <v>0.003623188405797101</v>
      </c>
      <c r="L144" s="142" t="n">
        <v>0.336</v>
      </c>
      <c r="M144" s="142" t="n">
        <v>1.68</v>
      </c>
      <c r="N144" s="142" t="n">
        <v>0</v>
      </c>
      <c r="P144" s="89" t="n">
        <v>0</v>
      </c>
      <c r="Q144" s="86" t="n">
        <v>0</v>
      </c>
      <c r="R144" s="86" t="n">
        <v>0</v>
      </c>
      <c r="S144" s="141" t="n">
        <v>0</v>
      </c>
      <c r="T144" s="86" t="n">
        <v>0</v>
      </c>
      <c r="U144" s="86" t="n">
        <v>0</v>
      </c>
      <c r="V144" s="142" t="n">
        <v>0</v>
      </c>
      <c r="W144" s="142" t="n">
        <v>0</v>
      </c>
    </row>
    <row r="145" ht="15.75" customHeight="1" s="61">
      <c r="A145" s="140" t="n">
        <v>44829</v>
      </c>
      <c r="B145" s="140" t="n">
        <v>44835</v>
      </c>
      <c r="C145" t="inlineStr">
        <is>
          <t>手机壳 手动</t>
        </is>
      </c>
      <c r="D145" t="inlineStr">
        <is>
          <t>EUR</t>
        </is>
      </c>
      <c r="E145" t="inlineStr">
        <is>
          <t>干花_手动</t>
        </is>
      </c>
      <c r="F145" t="inlineStr">
        <is>
          <t>A32 asin 手动</t>
        </is>
      </c>
      <c r="G145" t="inlineStr">
        <is>
          <t>L20-A32-2-fba</t>
        </is>
      </c>
      <c r="H145" t="inlineStr">
        <is>
          <t>B093G4117X</t>
        </is>
      </c>
      <c r="I145" s="86" t="n">
        <v>938</v>
      </c>
      <c r="J145" s="86" t="n">
        <v>6</v>
      </c>
      <c r="K145" s="141" t="n">
        <v>0.006396588486140725</v>
      </c>
      <c r="L145" s="142" t="n">
        <v>0.2333333333333333</v>
      </c>
      <c r="M145" s="142" t="n">
        <v>1.4</v>
      </c>
      <c r="N145" s="142" t="n">
        <v>0</v>
      </c>
      <c r="P145" s="89" t="n">
        <v>0</v>
      </c>
      <c r="Q145" s="86" t="n">
        <v>0</v>
      </c>
      <c r="R145" s="86" t="n">
        <v>0</v>
      </c>
      <c r="S145" s="141" t="n">
        <v>0</v>
      </c>
      <c r="T145" s="86" t="n">
        <v>0</v>
      </c>
      <c r="U145" s="86" t="n">
        <v>0</v>
      </c>
      <c r="V145" s="142" t="n">
        <v>0</v>
      </c>
      <c r="W145" s="142" t="n">
        <v>0</v>
      </c>
    </row>
    <row r="146" ht="15.75" customHeight="1" s="61">
      <c r="A146" s="140" t="n">
        <v>44829</v>
      </c>
      <c r="B146" s="140" t="n">
        <v>44835</v>
      </c>
      <c r="C146" t="inlineStr">
        <is>
          <t>手机壳 手动</t>
        </is>
      </c>
      <c r="D146" t="inlineStr">
        <is>
          <t>EUR</t>
        </is>
      </c>
      <c r="E146" t="inlineStr">
        <is>
          <t>干花_手动</t>
        </is>
      </c>
      <c r="F146" t="inlineStr">
        <is>
          <t>A72 粉色</t>
        </is>
      </c>
      <c r="G146" t="inlineStr">
        <is>
          <t>L20-6-1-fba</t>
        </is>
      </c>
      <c r="H146" t="inlineStr">
        <is>
          <t>B08ZJZTFCN</t>
        </is>
      </c>
      <c r="I146" s="86" t="n">
        <v>445</v>
      </c>
      <c r="J146" s="86" t="n">
        <v>0</v>
      </c>
      <c r="K146" s="141" t="n">
        <v>0</v>
      </c>
      <c r="L146" s="142" t="n"/>
      <c r="M146" s="142" t="n">
        <v>0</v>
      </c>
      <c r="N146" s="142" t="n">
        <v>0</v>
      </c>
      <c r="O146" s="141" t="n"/>
      <c r="P146" s="89" t="n"/>
      <c r="Q146" s="86" t="n">
        <v>0</v>
      </c>
      <c r="R146" s="86" t="n">
        <v>0</v>
      </c>
      <c r="S146" s="141" t="n"/>
      <c r="T146" s="86" t="n">
        <v>0</v>
      </c>
      <c r="U146" s="86" t="n">
        <v>0</v>
      </c>
      <c r="V146" s="142" t="n">
        <v>0</v>
      </c>
      <c r="W146" s="142" t="n">
        <v>0</v>
      </c>
    </row>
    <row r="147" ht="15.75" customHeight="1" s="61">
      <c r="A147" s="140" t="n">
        <v>44829</v>
      </c>
      <c r="B147" s="140" t="n">
        <v>44835</v>
      </c>
      <c r="C147" t="inlineStr">
        <is>
          <t>手机壳 手动</t>
        </is>
      </c>
      <c r="D147" t="inlineStr">
        <is>
          <t>EUR</t>
        </is>
      </c>
      <c r="E147" t="inlineStr">
        <is>
          <t>干花_手动</t>
        </is>
      </c>
      <c r="F147" t="inlineStr">
        <is>
          <t>A12 粉色 asin</t>
        </is>
      </c>
      <c r="G147" t="inlineStr">
        <is>
          <t>L20-A12-1-fba</t>
        </is>
      </c>
      <c r="H147" t="inlineStr">
        <is>
          <t>B093G2KNG7</t>
        </is>
      </c>
      <c r="I147" s="86" t="n">
        <v>234</v>
      </c>
      <c r="J147" s="86" t="n">
        <v>1</v>
      </c>
      <c r="K147" s="141" t="n">
        <v>0.004273504273504274</v>
      </c>
      <c r="L147" s="142" t="n">
        <v>0.12</v>
      </c>
      <c r="M147" s="142" t="n">
        <v>0.12</v>
      </c>
      <c r="N147" s="142" t="n">
        <v>0</v>
      </c>
      <c r="P147" s="89" t="n">
        <v>0</v>
      </c>
      <c r="Q147" s="86" t="n">
        <v>0</v>
      </c>
      <c r="R147" s="86" t="n">
        <v>0</v>
      </c>
      <c r="S147" s="141" t="n">
        <v>0</v>
      </c>
      <c r="T147" s="86" t="n">
        <v>0</v>
      </c>
      <c r="U147" s="86" t="n">
        <v>0</v>
      </c>
      <c r="V147" s="142" t="n">
        <v>0</v>
      </c>
      <c r="W147" s="142" t="n">
        <v>0</v>
      </c>
    </row>
    <row r="148" ht="15.75" customHeight="1" s="61">
      <c r="A148" s="140" t="n">
        <v>44829</v>
      </c>
      <c r="B148" s="140" t="n">
        <v>44835</v>
      </c>
      <c r="C148" t="inlineStr">
        <is>
          <t>手机壳 手动</t>
        </is>
      </c>
      <c r="D148" t="inlineStr">
        <is>
          <t>EUR</t>
        </is>
      </c>
      <c r="E148" t="inlineStr">
        <is>
          <t>干花_手动</t>
        </is>
      </c>
      <c r="F148" t="inlineStr">
        <is>
          <t>iphone 12 pro 黄色</t>
        </is>
      </c>
      <c r="G148" t="inlineStr">
        <is>
          <t>L20-2-5-fba</t>
        </is>
      </c>
      <c r="H148" t="inlineStr">
        <is>
          <t>B08MWQN49G</t>
        </is>
      </c>
      <c r="I148" s="86" t="n">
        <v>60</v>
      </c>
      <c r="J148" s="86" t="n">
        <v>2</v>
      </c>
      <c r="K148" s="141" t="n">
        <v>0.03333333333333333</v>
      </c>
      <c r="L148" s="142" t="n">
        <v>0.14</v>
      </c>
      <c r="M148" s="142" t="n">
        <v>0.28</v>
      </c>
      <c r="N148" s="142" t="n">
        <v>0</v>
      </c>
      <c r="O148" s="141" t="n"/>
      <c r="P148" s="89" t="n">
        <v>0</v>
      </c>
      <c r="Q148" s="86" t="n">
        <v>0</v>
      </c>
      <c r="R148" s="86" t="n">
        <v>0</v>
      </c>
      <c r="S148" s="141" t="n">
        <v>0</v>
      </c>
      <c r="T148" s="86" t="n">
        <v>0</v>
      </c>
      <c r="U148" s="86" t="n">
        <v>0</v>
      </c>
      <c r="V148" s="142" t="n">
        <v>0</v>
      </c>
      <c r="W148" s="142" t="n">
        <v>0</v>
      </c>
    </row>
    <row r="149" ht="15.75" customHeight="1" s="61">
      <c r="A149" s="140" t="n">
        <v>44829</v>
      </c>
      <c r="B149" s="140" t="n">
        <v>44835</v>
      </c>
      <c r="C149" t="inlineStr">
        <is>
          <t>手机壳 手动</t>
        </is>
      </c>
      <c r="D149" t="inlineStr">
        <is>
          <t>EUR</t>
        </is>
      </c>
      <c r="E149" t="inlineStr">
        <is>
          <t>菊花干花 手动</t>
        </is>
      </c>
      <c r="F149" t="inlineStr">
        <is>
          <t>黄菊 A52</t>
        </is>
      </c>
      <c r="G149" t="inlineStr">
        <is>
          <t>L25-2-A52-3-fba</t>
        </is>
      </c>
      <c r="H149" t="inlineStr">
        <is>
          <t>B094WYL9G5</t>
        </is>
      </c>
      <c r="I149" s="86" t="n">
        <v>6</v>
      </c>
      <c r="J149" s="86" t="n">
        <v>0</v>
      </c>
      <c r="K149" s="141" t="n">
        <v>0</v>
      </c>
      <c r="L149" s="142" t="n"/>
      <c r="M149" s="142" t="n">
        <v>0</v>
      </c>
      <c r="N149" s="142" t="n">
        <v>0</v>
      </c>
      <c r="P149" s="89" t="n"/>
      <c r="Q149" s="86" t="n">
        <v>0</v>
      </c>
      <c r="R149" s="86" t="n">
        <v>0</v>
      </c>
      <c r="S149" s="141" t="n"/>
      <c r="T149" s="86" t="n">
        <v>0</v>
      </c>
      <c r="U149" s="86" t="n">
        <v>0</v>
      </c>
      <c r="V149" s="142" t="n">
        <v>0</v>
      </c>
      <c r="W149" s="142" t="n">
        <v>0</v>
      </c>
    </row>
    <row r="150" ht="15.75" customHeight="1" s="61">
      <c r="A150" s="140" t="n">
        <v>44829</v>
      </c>
      <c r="B150" s="140" t="n">
        <v>44835</v>
      </c>
      <c r="C150" t="inlineStr">
        <is>
          <t>手机壳 手动</t>
        </is>
      </c>
      <c r="D150" t="inlineStr">
        <is>
          <t>EUR</t>
        </is>
      </c>
      <c r="E150" t="inlineStr">
        <is>
          <t>菊花干花 手动</t>
        </is>
      </c>
      <c r="F150" t="inlineStr">
        <is>
          <t>12朵白菊 a52</t>
        </is>
      </c>
      <c r="G150" t="inlineStr">
        <is>
          <t>L25-2-A52-2-fba</t>
        </is>
      </c>
      <c r="H150" t="inlineStr">
        <is>
          <t>B094XDWD5S</t>
        </is>
      </c>
      <c r="I150" s="86" t="n">
        <v>281</v>
      </c>
      <c r="J150" s="86" t="n">
        <v>5</v>
      </c>
      <c r="K150" s="141" t="n">
        <v>0.01779359430604982</v>
      </c>
      <c r="L150" s="142" t="n">
        <v>0.236</v>
      </c>
      <c r="M150" s="142" t="n">
        <v>1.18</v>
      </c>
      <c r="N150" s="142" t="n">
        <v>0</v>
      </c>
      <c r="P150" s="89" t="n">
        <v>0</v>
      </c>
      <c r="Q150" s="86" t="n">
        <v>0</v>
      </c>
      <c r="R150" s="86" t="n">
        <v>0</v>
      </c>
      <c r="S150" s="141" t="n">
        <v>0</v>
      </c>
      <c r="T150" s="86" t="n">
        <v>0</v>
      </c>
      <c r="U150" s="86" t="n">
        <v>0</v>
      </c>
      <c r="V150" s="142" t="n">
        <v>0</v>
      </c>
      <c r="W150" s="142" t="n">
        <v>0</v>
      </c>
    </row>
    <row r="151" ht="15.75" customHeight="1" s="61">
      <c r="A151" s="140" t="n">
        <v>44829</v>
      </c>
      <c r="B151" s="140" t="n">
        <v>44835</v>
      </c>
      <c r="C151" t="inlineStr">
        <is>
          <t>手机壳 手动</t>
        </is>
      </c>
      <c r="D151" t="inlineStr">
        <is>
          <t>EUR</t>
        </is>
      </c>
      <c r="E151" t="inlineStr">
        <is>
          <t>菊花干花 手动</t>
        </is>
      </c>
      <c r="F151" t="inlineStr">
        <is>
          <t>12朵白菊 A52 asin</t>
        </is>
      </c>
      <c r="G151" t="inlineStr">
        <is>
          <t>L25-2-A52-2-fba</t>
        </is>
      </c>
      <c r="H151" t="inlineStr">
        <is>
          <t>B094XDWD5S</t>
        </is>
      </c>
      <c r="I151" s="86" t="n">
        <v>1318</v>
      </c>
      <c r="J151" s="86" t="n">
        <v>2</v>
      </c>
      <c r="K151" s="141" t="n">
        <v>0.001517450682852807</v>
      </c>
      <c r="L151" s="142" t="n">
        <v>0.255</v>
      </c>
      <c r="M151" s="142" t="n">
        <v>0.51</v>
      </c>
      <c r="N151" s="142" t="n">
        <v>12.6</v>
      </c>
      <c r="O151" t="n">
        <v>0.04047619047619047</v>
      </c>
      <c r="P151" s="89" t="n">
        <v>24.70588235294117</v>
      </c>
      <c r="Q151" s="86" t="n">
        <v>1</v>
      </c>
      <c r="R151" s="86" t="n">
        <v>1</v>
      </c>
      <c r="S151" s="141" t="n">
        <v>0.5</v>
      </c>
      <c r="T151" s="86" t="n">
        <v>0</v>
      </c>
      <c r="U151" s="86" t="n">
        <v>1</v>
      </c>
      <c r="V151" s="142" t="n">
        <v>0</v>
      </c>
      <c r="W151" s="142" t="n">
        <v>12.6</v>
      </c>
    </row>
    <row r="152" ht="15.75" customHeight="1" s="61">
      <c r="A152" s="140" t="n">
        <v>44829</v>
      </c>
      <c r="B152" s="140" t="n">
        <v>44835</v>
      </c>
      <c r="C152" t="inlineStr">
        <is>
          <t>Not grouped</t>
        </is>
      </c>
      <c r="D152" t="inlineStr">
        <is>
          <t>EUR</t>
        </is>
      </c>
      <c r="E152" t="inlineStr">
        <is>
          <t>Poco X3 Pro 干花粉色 - SP - Product Target</t>
        </is>
      </c>
      <c r="F152" t="inlineStr">
        <is>
          <t>Poco X3 Pro 干花粉色 - SP - Product Target Group</t>
        </is>
      </c>
      <c r="G152" t="inlineStr">
        <is>
          <t>L20-PocoX3-1-fba</t>
        </is>
      </c>
      <c r="H152" t="inlineStr">
        <is>
          <t>B09D5X9ZN2</t>
        </is>
      </c>
      <c r="I152" s="86" t="n">
        <v>74</v>
      </c>
      <c r="J152" s="86" t="n">
        <v>2</v>
      </c>
      <c r="K152" s="141" t="n">
        <v>0.02702702702702703</v>
      </c>
      <c r="L152" s="142" t="n">
        <v>0.15</v>
      </c>
      <c r="M152" s="142" t="n">
        <v>0.3</v>
      </c>
      <c r="N152" s="142" t="n">
        <v>0</v>
      </c>
      <c r="P152" s="89" t="n">
        <v>0</v>
      </c>
      <c r="Q152" s="86" t="n">
        <v>0</v>
      </c>
      <c r="R152" s="86" t="n">
        <v>0</v>
      </c>
      <c r="S152" s="141" t="n">
        <v>0</v>
      </c>
      <c r="T152" s="86" t="n">
        <v>0</v>
      </c>
      <c r="U152" s="86" t="n">
        <v>0</v>
      </c>
      <c r="V152" s="142" t="n">
        <v>0</v>
      </c>
      <c r="W152" s="142" t="n">
        <v>0</v>
      </c>
    </row>
    <row r="153" ht="15.75" customHeight="1" s="61">
      <c r="A153" s="140" t="n">
        <v>44829</v>
      </c>
      <c r="B153" s="140" t="n">
        <v>44835</v>
      </c>
      <c r="C153" t="inlineStr">
        <is>
          <t>Not grouped</t>
        </is>
      </c>
      <c r="D153" t="inlineStr">
        <is>
          <t>EUR</t>
        </is>
      </c>
      <c r="E153" t="inlineStr">
        <is>
          <t>Poco X3 Pro 干花粉色 - SP - Performance</t>
        </is>
      </c>
      <c r="F153" t="inlineStr">
        <is>
          <t>Poco X3 Pro 干花粉色 - SP - Performance Group</t>
        </is>
      </c>
      <c r="G153" t="inlineStr">
        <is>
          <t>L20-PocoX3-1-fba</t>
        </is>
      </c>
      <c r="H153" t="inlineStr">
        <is>
          <t>B09D5X9ZN2</t>
        </is>
      </c>
      <c r="I153" s="86" t="n">
        <v>3195</v>
      </c>
      <c r="J153" s="86" t="n">
        <v>20</v>
      </c>
      <c r="K153" s="141" t="n">
        <v>0.006259780907668232</v>
      </c>
      <c r="L153" s="142" t="n">
        <v>0.231</v>
      </c>
      <c r="M153" s="142" t="n">
        <v>4.619999999999999</v>
      </c>
      <c r="N153" s="142" t="n">
        <v>0</v>
      </c>
      <c r="P153" s="89" t="n">
        <v>0</v>
      </c>
      <c r="Q153" s="86" t="n">
        <v>0</v>
      </c>
      <c r="R153" s="86" t="n">
        <v>0</v>
      </c>
      <c r="S153" s="141" t="n">
        <v>0</v>
      </c>
      <c r="T153" s="86" t="n">
        <v>0</v>
      </c>
      <c r="U153" s="86" t="n">
        <v>0</v>
      </c>
      <c r="V153" s="142" t="n">
        <v>0</v>
      </c>
      <c r="W153" s="142" t="n">
        <v>0</v>
      </c>
    </row>
    <row r="154" ht="15.75" customHeight="1" s="61">
      <c r="A154" s="140" t="n">
        <v>44829</v>
      </c>
      <c r="B154" s="140" t="n">
        <v>44835</v>
      </c>
      <c r="C154" t="inlineStr">
        <is>
          <t>Not grouped</t>
        </is>
      </c>
      <c r="D154" t="inlineStr">
        <is>
          <t>EUR</t>
        </is>
      </c>
      <c r="E154" t="inlineStr">
        <is>
          <t>Poco X3 Pro 干花粉色 - SP - Research</t>
        </is>
      </c>
      <c r="F154" t="inlineStr">
        <is>
          <t>Poco X3 Pro 干花粉色 - SP - Research Group</t>
        </is>
      </c>
      <c r="G154" t="inlineStr">
        <is>
          <t>L20-PocoX3-1-fba</t>
        </is>
      </c>
      <c r="H154" t="inlineStr">
        <is>
          <t>B09D5X9ZN2</t>
        </is>
      </c>
      <c r="I154" s="86" t="n">
        <v>4515</v>
      </c>
      <c r="J154" s="86" t="n">
        <v>29</v>
      </c>
      <c r="K154" s="141" t="n">
        <v>0.006423034330011073</v>
      </c>
      <c r="L154" s="142" t="n">
        <v>0.2341379310344828</v>
      </c>
      <c r="M154" s="142" t="n">
        <v>6.79</v>
      </c>
      <c r="N154" s="142" t="n">
        <v>0</v>
      </c>
      <c r="P154" s="89" t="n">
        <v>0</v>
      </c>
      <c r="Q154" s="86" t="n">
        <v>0</v>
      </c>
      <c r="R154" s="86" t="n">
        <v>0</v>
      </c>
      <c r="S154" s="141" t="n">
        <v>0</v>
      </c>
      <c r="T154" s="86" t="n">
        <v>0</v>
      </c>
      <c r="U154" s="86" t="n">
        <v>0</v>
      </c>
      <c r="V154" s="142" t="n">
        <v>0</v>
      </c>
      <c r="W154" s="142" t="n">
        <v>0</v>
      </c>
    </row>
    <row r="155" ht="15.75" customHeight="1" s="61">
      <c r="A155" s="140" t="n">
        <v>44829</v>
      </c>
      <c r="B155" s="140" t="n">
        <v>44835</v>
      </c>
      <c r="C155" t="inlineStr">
        <is>
          <t>Not grouped</t>
        </is>
      </c>
      <c r="D155" t="inlineStr">
        <is>
          <t>EUR</t>
        </is>
      </c>
      <c r="E155" t="inlineStr">
        <is>
          <t>Poco X3 Pro 干花粉色 - SP - Auto</t>
        </is>
      </c>
      <c r="F155" t="inlineStr">
        <is>
          <t>Poco X3 Pro 干花粉色 - SP - Auto Group</t>
        </is>
      </c>
      <c r="G155" t="inlineStr">
        <is>
          <t>L20-PocoX3-1-fba</t>
        </is>
      </c>
      <c r="H155" t="inlineStr">
        <is>
          <t>B09D5X9ZN2</t>
        </is>
      </c>
      <c r="I155" s="86" t="n">
        <v>112</v>
      </c>
      <c r="J155" s="86" t="n">
        <v>0</v>
      </c>
      <c r="K155" s="141" t="n">
        <v>0</v>
      </c>
      <c r="L155" s="142" t="n"/>
      <c r="M155" s="142" t="n">
        <v>0</v>
      </c>
      <c r="N155" s="142" t="n">
        <v>0</v>
      </c>
      <c r="P155" s="89" t="n"/>
      <c r="Q155" s="86" t="n">
        <v>0</v>
      </c>
      <c r="R155" s="86" t="n">
        <v>0</v>
      </c>
      <c r="S155" s="141" t="n"/>
      <c r="T155" s="86" t="n">
        <v>0</v>
      </c>
      <c r="U155" s="86" t="n">
        <v>0</v>
      </c>
      <c r="V155" s="142" t="n">
        <v>0</v>
      </c>
      <c r="W155" s="142" t="n">
        <v>0</v>
      </c>
    </row>
    <row r="156" ht="15.75" customHeight="1" s="61">
      <c r="A156" s="140" t="n">
        <v>44829</v>
      </c>
      <c r="B156" s="140" t="n">
        <v>44835</v>
      </c>
      <c r="C156" t="inlineStr">
        <is>
          <t>手机壳 手动</t>
        </is>
      </c>
      <c r="D156" t="inlineStr">
        <is>
          <t>EUR</t>
        </is>
      </c>
      <c r="E156" t="inlineStr">
        <is>
          <t>白底黑心 手动</t>
        </is>
      </c>
      <c r="F156" t="inlineStr">
        <is>
          <t>A72</t>
        </is>
      </c>
      <c r="G156" t="inlineStr">
        <is>
          <t>L14-A72-fba</t>
        </is>
      </c>
      <c r="H156" t="inlineStr">
        <is>
          <t>B093FZNLKR</t>
        </is>
      </c>
      <c r="I156" s="86" t="n">
        <v>162</v>
      </c>
      <c r="J156" s="86" t="n">
        <v>2</v>
      </c>
      <c r="K156" s="141" t="n">
        <v>0.01234567901234568</v>
      </c>
      <c r="L156" s="142" t="n">
        <v>0.105</v>
      </c>
      <c r="M156" s="142" t="n">
        <v>0.21</v>
      </c>
      <c r="N156" s="142" t="n">
        <v>0</v>
      </c>
      <c r="P156" s="89" t="n">
        <v>0</v>
      </c>
      <c r="Q156" s="86" t="n">
        <v>0</v>
      </c>
      <c r="R156" s="86" t="n">
        <v>0</v>
      </c>
      <c r="S156" s="141" t="n">
        <v>0</v>
      </c>
      <c r="T156" s="86" t="n">
        <v>0</v>
      </c>
      <c r="U156" s="86" t="n">
        <v>0</v>
      </c>
      <c r="V156" s="142" t="n">
        <v>0</v>
      </c>
      <c r="W156" s="142" t="n">
        <v>0</v>
      </c>
    </row>
    <row r="157" ht="15.75" customHeight="1" s="61">
      <c r="A157" s="140" t="n">
        <v>44829</v>
      </c>
      <c r="B157" s="140" t="n">
        <v>44835</v>
      </c>
      <c r="C157" t="inlineStr">
        <is>
          <t>手机壳 手动</t>
        </is>
      </c>
      <c r="D157" t="inlineStr">
        <is>
          <t>EUR</t>
        </is>
      </c>
      <c r="E157" t="inlineStr">
        <is>
          <t>白底黑心 手动</t>
        </is>
      </c>
      <c r="F157" t="inlineStr">
        <is>
          <t>A72 ASIN</t>
        </is>
      </c>
      <c r="G157" t="inlineStr">
        <is>
          <t>L14-A72-fba</t>
        </is>
      </c>
      <c r="H157" t="inlineStr">
        <is>
          <t>B093FZNLKR</t>
        </is>
      </c>
      <c r="I157" s="86" t="n">
        <v>1153</v>
      </c>
      <c r="J157" s="86" t="n">
        <v>4</v>
      </c>
      <c r="K157" s="141" t="n">
        <v>0.003469210754553339</v>
      </c>
      <c r="L157" s="142" t="n">
        <v>0.3725000000000001</v>
      </c>
      <c r="M157" s="142" t="n">
        <v>1.49</v>
      </c>
      <c r="N157" s="142" t="n">
        <v>0</v>
      </c>
      <c r="P157" s="89" t="n">
        <v>0</v>
      </c>
      <c r="Q157" s="86" t="n">
        <v>0</v>
      </c>
      <c r="R157" s="86" t="n">
        <v>0</v>
      </c>
      <c r="S157" s="141" t="n">
        <v>0</v>
      </c>
      <c r="T157" s="86" t="n">
        <v>0</v>
      </c>
      <c r="U157" s="86" t="n">
        <v>0</v>
      </c>
      <c r="V157" s="142" t="n">
        <v>0</v>
      </c>
      <c r="W157" s="142" t="n">
        <v>0</v>
      </c>
    </row>
    <row r="158" ht="15.75" customHeight="1" s="61">
      <c r="A158" s="140" t="n">
        <v>44829</v>
      </c>
      <c r="B158" s="140" t="n">
        <v>44835</v>
      </c>
      <c r="C158" t="inlineStr">
        <is>
          <t>手机壳 手动</t>
        </is>
      </c>
      <c r="D158" t="inlineStr">
        <is>
          <t>EUR</t>
        </is>
      </c>
      <c r="E158" t="inlineStr">
        <is>
          <t>豹纹_手动</t>
        </is>
      </c>
      <c r="F158" t="inlineStr">
        <is>
          <t>豹纹 a52</t>
        </is>
      </c>
      <c r="G158" t="inlineStr">
        <is>
          <t>L10-A52-2-fba</t>
        </is>
      </c>
      <c r="H158" t="inlineStr">
        <is>
          <t>B08ZK1NVHZ</t>
        </is>
      </c>
      <c r="I158" s="86" t="n">
        <v>1828</v>
      </c>
      <c r="J158" s="86" t="n">
        <v>1</v>
      </c>
      <c r="K158" s="141" t="n">
        <v>0.0005470459518599562</v>
      </c>
      <c r="L158" s="142" t="n">
        <v>0.66</v>
      </c>
      <c r="M158" s="142" t="n">
        <v>0.66</v>
      </c>
      <c r="N158" s="142" t="n">
        <v>0</v>
      </c>
      <c r="O158" s="141" t="n"/>
      <c r="P158" s="89" t="n">
        <v>0</v>
      </c>
      <c r="Q158" s="86" t="n">
        <v>0</v>
      </c>
      <c r="R158" s="86" t="n">
        <v>0</v>
      </c>
      <c r="S158" s="141" t="n">
        <v>0</v>
      </c>
      <c r="T158" s="86" t="n">
        <v>0</v>
      </c>
      <c r="U158" s="86" t="n">
        <v>0</v>
      </c>
      <c r="V158" s="142" t="n">
        <v>0</v>
      </c>
      <c r="W158" s="142" t="n">
        <v>0</v>
      </c>
    </row>
    <row r="159" ht="15.75" customHeight="1" s="61">
      <c r="A159" s="140" t="n">
        <v>44829</v>
      </c>
      <c r="B159" s="140" t="n">
        <v>44835</v>
      </c>
      <c r="C159" t="inlineStr">
        <is>
          <t>手机壳 手动</t>
        </is>
      </c>
      <c r="D159" t="inlineStr">
        <is>
          <t>EUR</t>
        </is>
      </c>
      <c r="E159" t="inlineStr">
        <is>
          <t>豹纹_手动</t>
        </is>
      </c>
      <c r="F159" t="inlineStr">
        <is>
          <t>豹纹A52 ASIN</t>
        </is>
      </c>
      <c r="G159" t="inlineStr">
        <is>
          <t>L10-A52-2-fba</t>
        </is>
      </c>
      <c r="H159" t="inlineStr">
        <is>
          <t>B08ZK1NVHZ</t>
        </is>
      </c>
      <c r="I159" s="86" t="n">
        <v>108</v>
      </c>
      <c r="J159" s="86" t="n">
        <v>1</v>
      </c>
      <c r="K159" s="141" t="n">
        <v>0.009259259259259259</v>
      </c>
      <c r="L159" s="142" t="n">
        <v>0.22</v>
      </c>
      <c r="M159" s="142" t="n">
        <v>0.22</v>
      </c>
      <c r="N159" s="142" t="n">
        <v>0</v>
      </c>
      <c r="P159" s="89" t="n">
        <v>0</v>
      </c>
      <c r="Q159" s="86" t="n">
        <v>0</v>
      </c>
      <c r="R159" s="86" t="n">
        <v>0</v>
      </c>
      <c r="S159" s="141" t="n">
        <v>0</v>
      </c>
      <c r="T159" s="86" t="n">
        <v>0</v>
      </c>
      <c r="U159" s="86" t="n">
        <v>0</v>
      </c>
      <c r="V159" s="142" t="n">
        <v>0</v>
      </c>
      <c r="W159" s="142" t="n">
        <v>0</v>
      </c>
    </row>
    <row r="160" ht="15.75" customHeight="1" s="61">
      <c r="A160" s="140" t="n">
        <v>44829</v>
      </c>
      <c r="B160" s="140" t="n">
        <v>44835</v>
      </c>
      <c r="C160" t="inlineStr">
        <is>
          <t>手机壳 手动</t>
        </is>
      </c>
      <c r="D160" t="inlineStr">
        <is>
          <t>EUR</t>
        </is>
      </c>
      <c r="E160" t="inlineStr">
        <is>
          <t>干花_手动</t>
        </is>
      </c>
      <c r="F160" t="inlineStr">
        <is>
          <t>A52 粉色</t>
        </is>
      </c>
      <c r="G160" t="inlineStr">
        <is>
          <t>L20-5-1-fba</t>
        </is>
      </c>
      <c r="H160" t="inlineStr">
        <is>
          <t>B08ZJXWP7D</t>
        </is>
      </c>
      <c r="I160" s="86" t="n">
        <v>1022</v>
      </c>
      <c r="J160" s="86" t="n">
        <v>11</v>
      </c>
      <c r="K160" s="141" t="n">
        <v>0.01076320939334638</v>
      </c>
      <c r="L160" s="142" t="n">
        <v>0.2445454545454545</v>
      </c>
      <c r="M160" s="142" t="n">
        <v>2.69</v>
      </c>
      <c r="N160" s="142" t="n">
        <v>12.6</v>
      </c>
      <c r="O160" s="141" t="n">
        <v>0.2134920634920635</v>
      </c>
      <c r="P160" s="89" t="n">
        <v>4.684014869888475</v>
      </c>
      <c r="Q160" s="86" t="n">
        <v>1</v>
      </c>
      <c r="R160" s="86" t="n">
        <v>1</v>
      </c>
      <c r="S160" s="141" t="n">
        <v>0.09090909090909091</v>
      </c>
      <c r="T160" s="86" t="n">
        <v>1</v>
      </c>
      <c r="U160" s="86" t="n">
        <v>0</v>
      </c>
      <c r="V160" s="142" t="n">
        <v>12.6</v>
      </c>
      <c r="W160" s="142" t="n">
        <v>0</v>
      </c>
    </row>
    <row r="161" ht="15.75" customHeight="1" s="61">
      <c r="A161" s="140" t="n">
        <v>44829</v>
      </c>
      <c r="B161" s="140" t="n">
        <v>44835</v>
      </c>
      <c r="C161" t="inlineStr">
        <is>
          <t>手机壳 手动</t>
        </is>
      </c>
      <c r="D161" t="inlineStr">
        <is>
          <t>EUR</t>
        </is>
      </c>
      <c r="E161" t="inlineStr">
        <is>
          <t>干花_手动</t>
        </is>
      </c>
      <c r="F161" t="inlineStr">
        <is>
          <t>a52 asin</t>
        </is>
      </c>
      <c r="G161" t="inlineStr">
        <is>
          <t>L20-5-1-fba</t>
        </is>
      </c>
      <c r="H161" t="inlineStr">
        <is>
          <t>B08ZJXWP7D</t>
        </is>
      </c>
      <c r="I161" s="86" t="n">
        <v>2920</v>
      </c>
      <c r="J161" s="86" t="n">
        <v>71</v>
      </c>
      <c r="K161" s="141" t="n">
        <v>0.02431506849315069</v>
      </c>
      <c r="L161" s="142" t="n">
        <v>0.2607042253521127</v>
      </c>
      <c r="M161" s="142" t="n">
        <v>18.51</v>
      </c>
      <c r="N161" s="142" t="n">
        <v>12.6</v>
      </c>
      <c r="O161" t="n">
        <v>1.469047619047619</v>
      </c>
      <c r="P161" s="89" t="n">
        <v>0.6807131280388978</v>
      </c>
      <c r="Q161" s="86" t="n">
        <v>1</v>
      </c>
      <c r="R161" s="86" t="n">
        <v>1</v>
      </c>
      <c r="S161" s="141" t="n">
        <v>0.01408450704225352</v>
      </c>
      <c r="T161" s="86" t="n">
        <v>0</v>
      </c>
      <c r="U161" s="86" t="n">
        <v>1</v>
      </c>
      <c r="V161" s="142" t="n">
        <v>0</v>
      </c>
      <c r="W161" s="142" t="n">
        <v>12.6</v>
      </c>
    </row>
    <row r="162" ht="15.75" customHeight="1" s="61">
      <c r="A162" s="140" t="n">
        <v>44829</v>
      </c>
      <c r="B162" s="140" t="n">
        <v>44835</v>
      </c>
      <c r="C162" t="inlineStr">
        <is>
          <t>手机壳 手动</t>
        </is>
      </c>
      <c r="D162" t="inlineStr">
        <is>
          <t>EUR</t>
        </is>
      </c>
      <c r="E162" t="inlineStr">
        <is>
          <t>干花_手动</t>
        </is>
      </c>
      <c r="F162" t="inlineStr">
        <is>
          <t>A32 粉色</t>
        </is>
      </c>
      <c r="G162" t="inlineStr">
        <is>
          <t>L20-A32-1-fba</t>
        </is>
      </c>
      <c r="H162" t="inlineStr">
        <is>
          <t>B093G1WYQB</t>
        </is>
      </c>
      <c r="I162" s="86" t="n">
        <v>609</v>
      </c>
      <c r="J162" s="86" t="n">
        <v>5</v>
      </c>
      <c r="K162" s="141" t="n">
        <v>0.008210180623973728</v>
      </c>
      <c r="L162" s="142" t="n">
        <v>0.186</v>
      </c>
      <c r="M162" s="142" t="n">
        <v>0.93</v>
      </c>
      <c r="N162" s="142" t="n">
        <v>0</v>
      </c>
      <c r="P162" s="89" t="n">
        <v>0</v>
      </c>
      <c r="Q162" s="86" t="n">
        <v>0</v>
      </c>
      <c r="R162" s="86" t="n">
        <v>0</v>
      </c>
      <c r="S162" s="141" t="n">
        <v>0</v>
      </c>
      <c r="T162" s="86" t="n">
        <v>0</v>
      </c>
      <c r="U162" s="86" t="n">
        <v>0</v>
      </c>
      <c r="V162" s="142" t="n">
        <v>0</v>
      </c>
      <c r="W162" s="142" t="n">
        <v>0</v>
      </c>
    </row>
    <row r="163" ht="15.75" customHeight="1" s="61">
      <c r="A163" s="140" t="n">
        <v>44829</v>
      </c>
      <c r="B163" s="140" t="n">
        <v>44835</v>
      </c>
      <c r="C163" t="inlineStr">
        <is>
          <t>手机壳 手动</t>
        </is>
      </c>
      <c r="D163" t="inlineStr">
        <is>
          <t>EUR</t>
        </is>
      </c>
      <c r="E163" t="inlineStr">
        <is>
          <t>干花_手动</t>
        </is>
      </c>
      <c r="F163" t="inlineStr">
        <is>
          <t>Redmi Note 10 Pro 粉色ASIN</t>
        </is>
      </c>
      <c r="G163" t="inlineStr">
        <is>
          <t>L20-Note10pro-1-fba</t>
        </is>
      </c>
      <c r="H163" t="inlineStr">
        <is>
          <t>B093G3WNC9</t>
        </is>
      </c>
      <c r="I163" s="86" t="n">
        <v>82</v>
      </c>
      <c r="J163" s="86" t="n">
        <v>0</v>
      </c>
      <c r="K163" s="141" t="n">
        <v>0</v>
      </c>
      <c r="L163" s="142" t="n"/>
      <c r="M163" s="142" t="n">
        <v>0</v>
      </c>
      <c r="N163" s="142" t="n">
        <v>0</v>
      </c>
      <c r="O163" s="141" t="n"/>
      <c r="P163" s="89" t="n"/>
      <c r="Q163" s="86" t="n">
        <v>0</v>
      </c>
      <c r="R163" s="86" t="n">
        <v>0</v>
      </c>
      <c r="S163" s="141" t="n"/>
      <c r="T163" s="86" t="n">
        <v>0</v>
      </c>
      <c r="U163" s="86" t="n">
        <v>0</v>
      </c>
      <c r="V163" s="142" t="n">
        <v>0</v>
      </c>
      <c r="W163" s="142" t="n">
        <v>0</v>
      </c>
    </row>
    <row r="164" ht="15.75" customHeight="1" s="61">
      <c r="A164" s="140" t="inlineStr"/>
      <c r="B164" s="140" t="inlineStr"/>
      <c r="C164" t="inlineStr"/>
      <c r="D164" t="inlineStr"/>
      <c r="E164" t="inlineStr"/>
      <c r="F164" t="inlineStr"/>
      <c r="G164" t="inlineStr"/>
      <c r="H164" t="inlineStr"/>
      <c r="I164" s="86" t="inlineStr"/>
      <c r="J164" s="86" t="inlineStr"/>
      <c r="K164" s="141" t="inlineStr"/>
      <c r="L164" s="142" t="inlineStr"/>
      <c r="M164" s="142" t="inlineStr"/>
      <c r="N164" s="142" t="inlineStr"/>
      <c r="O164" s="141" t="inlineStr"/>
      <c r="P164" s="89" t="inlineStr"/>
      <c r="Q164" s="86" t="inlineStr"/>
      <c r="R164" s="86" t="inlineStr"/>
      <c r="S164" s="141" t="inlineStr"/>
      <c r="T164" s="86" t="inlineStr"/>
      <c r="U164" s="86" t="inlineStr"/>
      <c r="V164" s="142" t="inlineStr"/>
      <c r="W164" s="142" t="inlineStr"/>
    </row>
    <row r="165" ht="15.75" customHeight="1" s="61">
      <c r="A165" s="140" t="inlineStr"/>
      <c r="B165" s="140" t="inlineStr"/>
      <c r="C165" t="inlineStr"/>
      <c r="D165" t="inlineStr"/>
      <c r="E165" t="inlineStr"/>
      <c r="F165" t="inlineStr"/>
      <c r="G165" t="inlineStr"/>
      <c r="H165" t="inlineStr"/>
      <c r="I165" s="86" t="inlineStr"/>
      <c r="J165" s="86" t="inlineStr"/>
      <c r="K165" s="141" t="inlineStr"/>
      <c r="L165" s="142" t="inlineStr"/>
      <c r="M165" s="142" t="inlineStr"/>
      <c r="N165" s="142" t="inlineStr"/>
      <c r="O165" s="141" t="inlineStr"/>
      <c r="P165" s="89" t="inlineStr"/>
      <c r="Q165" s="86" t="inlineStr"/>
      <c r="R165" s="86" t="inlineStr"/>
      <c r="S165" s="141" t="inlineStr"/>
      <c r="T165" s="86" t="inlineStr"/>
      <c r="U165" s="86" t="inlineStr"/>
      <c r="V165" s="142" t="inlineStr"/>
      <c r="W165" s="142" t="inlineStr"/>
    </row>
    <row r="166" ht="15.75" customHeight="1" s="61">
      <c r="A166" s="140" t="inlineStr"/>
      <c r="B166" s="140" t="inlineStr"/>
      <c r="C166" t="inlineStr"/>
      <c r="D166" t="inlineStr"/>
      <c r="E166" t="inlineStr"/>
      <c r="F166" t="inlineStr"/>
      <c r="G166" t="inlineStr"/>
      <c r="H166" t="inlineStr"/>
      <c r="I166" s="86" t="inlineStr"/>
      <c r="J166" s="86" t="inlineStr"/>
      <c r="K166" s="141" t="inlineStr"/>
      <c r="L166" s="142" t="inlineStr"/>
      <c r="M166" s="142" t="inlineStr"/>
      <c r="N166" s="142" t="inlineStr"/>
      <c r="O166" t="inlineStr"/>
      <c r="P166" s="89" t="inlineStr"/>
      <c r="Q166" s="86" t="inlineStr"/>
      <c r="R166" s="86" t="inlineStr"/>
      <c r="S166" s="141" t="inlineStr"/>
      <c r="T166" s="86" t="inlineStr"/>
      <c r="U166" s="86" t="inlineStr"/>
      <c r="V166" s="142" t="inlineStr"/>
      <c r="W166" s="142" t="inlineStr"/>
    </row>
    <row r="167" ht="15.75" customHeight="1" s="61">
      <c r="A167" s="140" t="inlineStr"/>
      <c r="B167" s="140" t="inlineStr"/>
      <c r="C167" t="inlineStr"/>
      <c r="D167" t="inlineStr"/>
      <c r="E167" t="inlineStr"/>
      <c r="F167" t="inlineStr"/>
      <c r="G167" t="inlineStr"/>
      <c r="H167" t="inlineStr"/>
      <c r="I167" s="86" t="inlineStr"/>
      <c r="J167" s="86" t="inlineStr"/>
      <c r="K167" s="141" t="inlineStr"/>
      <c r="L167" s="142" t="inlineStr"/>
      <c r="M167" s="142" t="inlineStr"/>
      <c r="N167" s="142" t="inlineStr"/>
      <c r="O167" t="inlineStr"/>
      <c r="P167" s="89" t="inlineStr"/>
      <c r="Q167" s="86" t="inlineStr"/>
      <c r="R167" s="86" t="inlineStr"/>
      <c r="S167" s="141" t="inlineStr"/>
      <c r="T167" s="86" t="inlineStr"/>
      <c r="U167" s="86" t="inlineStr"/>
      <c r="V167" s="142" t="inlineStr"/>
      <c r="W167" s="142" t="inlineStr"/>
    </row>
    <row r="168" ht="15.75" customHeight="1" s="61">
      <c r="A168" s="140" t="inlineStr"/>
      <c r="B168" s="140" t="inlineStr"/>
      <c r="C168" t="inlineStr"/>
      <c r="D168" t="inlineStr"/>
      <c r="E168" t="inlineStr"/>
      <c r="F168" t="inlineStr"/>
      <c r="G168" t="inlineStr"/>
      <c r="H168" t="inlineStr"/>
      <c r="I168" s="86" t="inlineStr"/>
      <c r="J168" s="86" t="inlineStr"/>
      <c r="K168" s="141" t="inlineStr"/>
      <c r="L168" s="142" t="inlineStr"/>
      <c r="M168" s="142" t="inlineStr"/>
      <c r="N168" s="142" t="inlineStr"/>
      <c r="O168" t="inlineStr"/>
      <c r="P168" s="89" t="inlineStr"/>
      <c r="Q168" s="86" t="inlineStr"/>
      <c r="R168" s="86" t="inlineStr"/>
      <c r="S168" s="141" t="inlineStr"/>
      <c r="T168" s="86" t="inlineStr"/>
      <c r="U168" s="86" t="inlineStr"/>
      <c r="V168" s="142" t="inlineStr"/>
      <c r="W168" s="142" t="inlineStr"/>
    </row>
    <row r="169" ht="15.75" customHeight="1" s="61">
      <c r="A169" s="140" t="inlineStr"/>
      <c r="B169" s="140" t="inlineStr"/>
      <c r="C169" t="inlineStr"/>
      <c r="D169" t="inlineStr"/>
      <c r="E169" t="inlineStr"/>
      <c r="F169" t="inlineStr"/>
      <c r="G169" t="inlineStr"/>
      <c r="H169" t="inlineStr"/>
      <c r="I169" s="86" t="inlineStr"/>
      <c r="J169" s="86" t="inlineStr"/>
      <c r="K169" s="141" t="inlineStr"/>
      <c r="L169" s="142" t="inlineStr"/>
      <c r="M169" s="142" t="inlineStr"/>
      <c r="N169" s="142" t="inlineStr"/>
      <c r="O169" t="inlineStr"/>
      <c r="P169" s="89" t="inlineStr"/>
      <c r="Q169" s="86" t="inlineStr"/>
      <c r="R169" s="86" t="inlineStr"/>
      <c r="S169" s="141" t="inlineStr"/>
      <c r="T169" s="86" t="inlineStr"/>
      <c r="U169" s="86" t="inlineStr"/>
      <c r="V169" s="142" t="inlineStr"/>
      <c r="W169" s="142" t="inlineStr"/>
    </row>
    <row r="170" ht="15.75" customHeight="1" s="61">
      <c r="A170" s="140" t="inlineStr"/>
      <c r="B170" s="140" t="inlineStr"/>
      <c r="C170" t="inlineStr"/>
      <c r="D170" t="inlineStr"/>
      <c r="E170" t="inlineStr"/>
      <c r="F170" t="inlineStr"/>
      <c r="G170" t="inlineStr"/>
      <c r="H170" t="inlineStr"/>
      <c r="I170" s="86" t="inlineStr"/>
      <c r="J170" s="86" t="inlineStr"/>
      <c r="K170" s="141" t="inlineStr"/>
      <c r="L170" s="142" t="inlineStr"/>
      <c r="M170" s="142" t="inlineStr"/>
      <c r="N170" s="142" t="inlineStr"/>
      <c r="O170" s="141" t="inlineStr"/>
      <c r="P170" s="89" t="inlineStr"/>
      <c r="Q170" s="86" t="inlineStr"/>
      <c r="R170" s="86" t="inlineStr"/>
      <c r="S170" s="141" t="inlineStr"/>
      <c r="T170" s="86" t="inlineStr"/>
      <c r="U170" s="86" t="inlineStr"/>
      <c r="V170" s="142" t="inlineStr"/>
      <c r="W170" s="142" t="inlineStr"/>
    </row>
    <row r="171" ht="15.75" customHeight="1" s="61">
      <c r="A171" s="140" t="inlineStr"/>
      <c r="B171" s="140" t="inlineStr"/>
      <c r="C171" t="inlineStr"/>
      <c r="D171" t="inlineStr"/>
      <c r="E171" t="inlineStr"/>
      <c r="F171" t="inlineStr"/>
      <c r="G171" t="inlineStr"/>
      <c r="H171" t="inlineStr"/>
      <c r="I171" s="86" t="inlineStr"/>
      <c r="J171" s="86" t="inlineStr"/>
      <c r="K171" s="141" t="inlineStr"/>
      <c r="L171" s="142" t="inlineStr"/>
      <c r="M171" s="142" t="inlineStr"/>
      <c r="N171" s="142" t="inlineStr"/>
      <c r="O171" s="141" t="inlineStr"/>
      <c r="P171" s="89" t="inlineStr"/>
      <c r="Q171" s="86" t="inlineStr"/>
      <c r="R171" s="86" t="inlineStr"/>
      <c r="S171" s="141" t="inlineStr"/>
      <c r="T171" s="86" t="inlineStr"/>
      <c r="U171" s="86" t="inlineStr"/>
      <c r="V171" s="142" t="inlineStr"/>
      <c r="W171" s="142" t="inlineStr"/>
    </row>
    <row r="172" ht="15.75" customHeight="1" s="61">
      <c r="A172" s="140" t="inlineStr"/>
      <c r="B172" s="140" t="inlineStr"/>
      <c r="C172" t="inlineStr"/>
      <c r="D172" t="inlineStr"/>
      <c r="E172" t="inlineStr"/>
      <c r="F172" t="inlineStr"/>
      <c r="G172" t="inlineStr"/>
      <c r="H172" t="inlineStr"/>
      <c r="I172" s="86" t="inlineStr"/>
      <c r="J172" s="86" t="inlineStr"/>
      <c r="K172" s="141" t="inlineStr"/>
      <c r="L172" s="142" t="inlineStr"/>
      <c r="M172" s="142" t="inlineStr"/>
      <c r="N172" s="142" t="inlineStr"/>
      <c r="O172" t="inlineStr"/>
      <c r="P172" s="89" t="inlineStr"/>
      <c r="Q172" s="86" t="inlineStr"/>
      <c r="R172" s="86" t="inlineStr"/>
      <c r="S172" s="141" t="inlineStr"/>
      <c r="T172" s="86" t="inlineStr"/>
      <c r="U172" s="86" t="inlineStr"/>
      <c r="V172" s="142" t="inlineStr"/>
      <c r="W172" s="142" t="inlineStr"/>
    </row>
    <row r="173" ht="15.75" customHeight="1" s="61">
      <c r="A173" s="140" t="inlineStr"/>
      <c r="B173" s="140" t="inlineStr"/>
      <c r="C173" t="inlineStr"/>
      <c r="D173" t="inlineStr"/>
      <c r="E173" t="inlineStr"/>
      <c r="F173" t="inlineStr"/>
      <c r="G173" t="inlineStr"/>
      <c r="H173" t="inlineStr"/>
      <c r="I173" s="86" t="inlineStr"/>
      <c r="J173" s="86" t="inlineStr"/>
      <c r="K173" s="141" t="inlineStr"/>
      <c r="L173" s="142" t="inlineStr"/>
      <c r="M173" s="142" t="inlineStr"/>
      <c r="N173" s="142" t="inlineStr"/>
      <c r="O173" t="inlineStr"/>
      <c r="P173" s="89" t="inlineStr"/>
      <c r="Q173" s="86" t="inlineStr"/>
      <c r="R173" s="86" t="inlineStr"/>
      <c r="S173" s="141" t="inlineStr"/>
      <c r="T173" s="86" t="inlineStr"/>
      <c r="U173" s="86" t="inlineStr"/>
      <c r="V173" s="142" t="inlineStr"/>
      <c r="W173" s="142" t="inlineStr"/>
    </row>
    <row r="174" ht="15.75" customHeight="1" s="61">
      <c r="A174" s="140" t="inlineStr"/>
      <c r="B174" s="140" t="inlineStr"/>
      <c r="C174" t="inlineStr"/>
      <c r="D174" t="inlineStr"/>
      <c r="E174" t="inlineStr"/>
      <c r="F174" t="inlineStr"/>
      <c r="G174" t="inlineStr"/>
      <c r="H174" t="inlineStr"/>
      <c r="I174" s="86" t="inlineStr"/>
      <c r="J174" s="86" t="inlineStr"/>
      <c r="K174" s="141" t="inlineStr"/>
      <c r="L174" s="142" t="inlineStr"/>
      <c r="M174" s="142" t="inlineStr"/>
      <c r="N174" s="142" t="inlineStr"/>
      <c r="O174" t="inlineStr"/>
      <c r="P174" s="89" t="inlineStr"/>
      <c r="Q174" s="86" t="inlineStr"/>
      <c r="R174" s="86" t="inlineStr"/>
      <c r="S174" s="141" t="inlineStr"/>
      <c r="T174" s="86" t="inlineStr"/>
      <c r="U174" s="86" t="inlineStr"/>
      <c r="V174" s="142" t="inlineStr"/>
      <c r="W174" s="142" t="inlineStr"/>
    </row>
    <row r="175" ht="15.75" customHeight="1" s="61">
      <c r="A175" s="140" t="inlineStr"/>
      <c r="B175" s="140" t="inlineStr"/>
      <c r="C175" t="inlineStr"/>
      <c r="D175" t="inlineStr"/>
      <c r="E175" t="inlineStr"/>
      <c r="F175" t="inlineStr"/>
      <c r="G175" t="inlineStr"/>
      <c r="H175" t="inlineStr"/>
      <c r="I175" s="86" t="inlineStr"/>
      <c r="J175" s="86" t="inlineStr"/>
      <c r="K175" s="141" t="inlineStr"/>
      <c r="L175" s="142" t="inlineStr"/>
      <c r="M175" s="142" t="inlineStr"/>
      <c r="N175" s="142" t="inlineStr"/>
      <c r="O175" t="inlineStr"/>
      <c r="P175" s="89" t="inlineStr"/>
      <c r="Q175" s="86" t="inlineStr"/>
      <c r="R175" s="86" t="inlineStr"/>
      <c r="S175" s="141" t="inlineStr"/>
      <c r="T175" s="86" t="inlineStr"/>
      <c r="U175" s="86" t="inlineStr"/>
      <c r="V175" s="142" t="inlineStr"/>
      <c r="W175" s="142" t="inlineStr"/>
    </row>
    <row r="176" ht="15.75" customHeight="1" s="61">
      <c r="A176" s="140" t="inlineStr"/>
      <c r="B176" s="140" t="inlineStr"/>
      <c r="C176" t="inlineStr"/>
      <c r="D176" t="inlineStr"/>
      <c r="E176" t="inlineStr"/>
      <c r="F176" t="inlineStr"/>
      <c r="G176" t="inlineStr"/>
      <c r="H176" t="inlineStr"/>
      <c r="I176" s="86" t="inlineStr"/>
      <c r="J176" s="86" t="inlineStr"/>
      <c r="K176" s="141" t="inlineStr"/>
      <c r="L176" s="142" t="inlineStr"/>
      <c r="M176" s="142" t="inlineStr"/>
      <c r="N176" s="142" t="inlineStr"/>
      <c r="O176" t="inlineStr"/>
      <c r="P176" s="89" t="inlineStr"/>
      <c r="Q176" s="86" t="inlineStr"/>
      <c r="R176" s="86" t="inlineStr"/>
      <c r="S176" s="141" t="inlineStr"/>
      <c r="T176" s="86" t="inlineStr"/>
      <c r="U176" s="86" t="inlineStr"/>
      <c r="V176" s="142" t="inlineStr"/>
      <c r="W176" s="142" t="inlineStr"/>
    </row>
    <row r="177" ht="15.75" customHeight="1" s="61">
      <c r="A177" s="140" t="inlineStr"/>
      <c r="B177" s="140" t="inlineStr"/>
      <c r="C177" t="inlineStr"/>
      <c r="D177" t="inlineStr"/>
      <c r="E177" t="inlineStr"/>
      <c r="F177" t="inlineStr"/>
      <c r="G177" t="inlineStr"/>
      <c r="H177" t="inlineStr"/>
      <c r="I177" s="86" t="inlineStr"/>
      <c r="J177" s="86" t="inlineStr"/>
      <c r="K177" s="141" t="inlineStr"/>
      <c r="L177" s="142" t="inlineStr"/>
      <c r="M177" s="142" t="inlineStr"/>
      <c r="N177" s="142" t="inlineStr"/>
      <c r="O177" t="inlineStr"/>
      <c r="P177" s="89" t="inlineStr"/>
      <c r="Q177" s="86" t="inlineStr"/>
      <c r="R177" s="86" t="inlineStr"/>
      <c r="S177" s="141" t="inlineStr"/>
      <c r="T177" s="86" t="inlineStr"/>
      <c r="U177" s="86" t="inlineStr"/>
      <c r="V177" s="142" t="inlineStr"/>
      <c r="W177" s="142" t="inlineStr"/>
    </row>
    <row r="178" ht="15.75" customHeight="1" s="61">
      <c r="A178" s="140" t="inlineStr"/>
      <c r="B178" s="140" t="inlineStr"/>
      <c r="C178" t="inlineStr"/>
      <c r="D178" t="inlineStr"/>
      <c r="E178" t="inlineStr"/>
      <c r="F178" t="inlineStr"/>
      <c r="G178" t="inlineStr"/>
      <c r="H178" t="inlineStr"/>
      <c r="I178" s="86" t="inlineStr"/>
      <c r="J178" s="86" t="inlineStr"/>
      <c r="K178" s="141" t="inlineStr"/>
      <c r="L178" s="142" t="inlineStr"/>
      <c r="M178" s="142" t="inlineStr"/>
      <c r="N178" s="142" t="inlineStr"/>
      <c r="O178" s="141" t="inlineStr"/>
      <c r="P178" s="89" t="inlineStr"/>
      <c r="Q178" s="86" t="inlineStr"/>
      <c r="R178" s="86" t="inlineStr"/>
      <c r="S178" s="141" t="inlineStr"/>
      <c r="T178" s="86" t="inlineStr"/>
      <c r="U178" s="86" t="inlineStr"/>
      <c r="V178" s="142" t="inlineStr"/>
      <c r="W178" s="142" t="inlineStr"/>
    </row>
    <row r="179" ht="15.75" customHeight="1" s="61">
      <c r="A179" s="140" t="inlineStr"/>
      <c r="B179" s="140" t="inlineStr"/>
      <c r="C179" t="inlineStr"/>
      <c r="D179" t="inlineStr"/>
      <c r="E179" t="inlineStr"/>
      <c r="F179" t="inlineStr"/>
      <c r="G179" t="inlineStr"/>
      <c r="H179" t="inlineStr"/>
      <c r="I179" s="86" t="inlineStr"/>
      <c r="J179" s="86" t="inlineStr"/>
      <c r="K179" s="141" t="inlineStr"/>
      <c r="L179" s="142" t="inlineStr"/>
      <c r="M179" s="142" t="inlineStr"/>
      <c r="N179" s="142" t="inlineStr"/>
      <c r="O179" s="141" t="inlineStr"/>
      <c r="P179" s="89" t="inlineStr"/>
      <c r="Q179" s="86" t="inlineStr"/>
      <c r="R179" s="86" t="inlineStr"/>
      <c r="S179" s="141" t="inlineStr"/>
      <c r="T179" s="86" t="inlineStr"/>
      <c r="U179" s="86" t="inlineStr"/>
      <c r="V179" s="142" t="inlineStr"/>
      <c r="W179" s="142" t="inlineStr"/>
    </row>
    <row r="180" ht="15.75" customHeight="1" s="61">
      <c r="A180" s="140" t="inlineStr"/>
      <c r="B180" s="140" t="inlineStr"/>
      <c r="C180" t="inlineStr"/>
      <c r="D180" t="inlineStr"/>
      <c r="E180" t="inlineStr"/>
      <c r="F180" t="inlineStr"/>
      <c r="G180" t="inlineStr"/>
      <c r="H180" t="inlineStr"/>
      <c r="I180" s="86" t="inlineStr"/>
      <c r="J180" s="86" t="inlineStr"/>
      <c r="K180" s="141" t="inlineStr"/>
      <c r="L180" s="142" t="inlineStr"/>
      <c r="M180" s="142" t="inlineStr"/>
      <c r="N180" s="142" t="inlineStr"/>
      <c r="O180" t="inlineStr"/>
      <c r="P180" s="89" t="inlineStr"/>
      <c r="Q180" s="86" t="inlineStr"/>
      <c r="R180" s="86" t="inlineStr"/>
      <c r="S180" s="141" t="inlineStr"/>
      <c r="T180" s="86" t="inlineStr"/>
      <c r="U180" s="86" t="inlineStr"/>
      <c r="V180" s="142" t="inlineStr"/>
      <c r="W180" s="142" t="inlineStr"/>
    </row>
    <row r="181" ht="15.75" customHeight="1" s="61">
      <c r="A181" s="140" t="inlineStr"/>
      <c r="B181" s="140" t="inlineStr"/>
      <c r="C181" t="inlineStr"/>
      <c r="D181" t="inlineStr"/>
      <c r="E181" t="inlineStr"/>
      <c r="F181" t="inlineStr"/>
      <c r="G181" t="inlineStr"/>
      <c r="H181" t="inlineStr"/>
      <c r="I181" s="86" t="inlineStr"/>
      <c r="J181" s="86" t="inlineStr"/>
      <c r="K181" s="141" t="inlineStr"/>
      <c r="L181" t="inlineStr"/>
      <c r="M181" s="142" t="inlineStr"/>
      <c r="N181" s="142" t="inlineStr"/>
      <c r="O181" t="inlineStr"/>
      <c r="P181" t="inlineStr"/>
      <c r="Q181" s="86" t="inlineStr"/>
      <c r="R181" s="86" t="inlineStr"/>
      <c r="S181" t="inlineStr"/>
      <c r="T181" s="86" t="inlineStr"/>
      <c r="U181" s="86" t="inlineStr"/>
      <c r="V181" s="142" t="inlineStr"/>
      <c r="W181" s="142" t="inlineStr"/>
    </row>
    <row r="182" ht="15.75" customHeight="1" s="61">
      <c r="A182" s="140" t="inlineStr"/>
      <c r="B182" s="140" t="inlineStr"/>
      <c r="C182" t="inlineStr"/>
      <c r="D182" t="inlineStr"/>
      <c r="E182" t="inlineStr"/>
      <c r="F182" t="inlineStr"/>
      <c r="G182" t="inlineStr"/>
      <c r="H182" t="inlineStr"/>
      <c r="I182" s="86" t="inlineStr"/>
      <c r="J182" s="86" t="inlineStr"/>
      <c r="K182" s="141" t="inlineStr"/>
      <c r="L182" s="142" t="inlineStr"/>
      <c r="M182" s="142" t="inlineStr"/>
      <c r="N182" s="142" t="inlineStr"/>
      <c r="O182" t="inlineStr"/>
      <c r="P182" s="89" t="inlineStr"/>
      <c r="Q182" s="86" t="inlineStr"/>
      <c r="R182" s="86" t="inlineStr"/>
      <c r="S182" s="141" t="inlineStr"/>
      <c r="T182" s="86" t="inlineStr"/>
      <c r="U182" s="86" t="inlineStr"/>
      <c r="V182" s="142" t="inlineStr"/>
      <c r="W182" s="142" t="inlineStr"/>
    </row>
    <row r="183" ht="15.75" customHeight="1" s="61">
      <c r="A183" s="140" t="inlineStr"/>
      <c r="B183" s="140" t="inlineStr"/>
      <c r="C183" t="inlineStr"/>
      <c r="D183" t="inlineStr"/>
      <c r="E183" t="inlineStr"/>
      <c r="F183" t="inlineStr"/>
      <c r="G183" t="inlineStr"/>
      <c r="H183" t="inlineStr"/>
      <c r="I183" s="86" t="inlineStr"/>
      <c r="J183" s="86" t="inlineStr"/>
      <c r="K183" s="141" t="inlineStr"/>
      <c r="L183" s="142" t="inlineStr"/>
      <c r="M183" s="142" t="inlineStr"/>
      <c r="N183" s="142" t="inlineStr"/>
      <c r="O183" t="inlineStr"/>
      <c r="P183" s="89" t="inlineStr"/>
      <c r="Q183" s="86" t="inlineStr"/>
      <c r="R183" s="86" t="inlineStr"/>
      <c r="S183" s="141" t="inlineStr"/>
      <c r="T183" s="86" t="inlineStr"/>
      <c r="U183" s="86" t="inlineStr"/>
      <c r="V183" s="142" t="inlineStr"/>
      <c r="W183" s="142" t="inlineStr"/>
    </row>
    <row r="184" ht="15.75" customHeight="1" s="61">
      <c r="A184" s="140" t="inlineStr"/>
      <c r="B184" s="140" t="inlineStr"/>
      <c r="C184" t="inlineStr"/>
      <c r="D184" t="inlineStr"/>
      <c r="E184" t="inlineStr"/>
      <c r="F184" t="inlineStr"/>
      <c r="G184" t="inlineStr"/>
      <c r="H184" t="inlineStr"/>
      <c r="I184" s="86" t="inlineStr"/>
      <c r="J184" s="86" t="inlineStr"/>
      <c r="K184" s="141" t="inlineStr"/>
      <c r="L184" t="inlineStr"/>
      <c r="M184" s="142" t="inlineStr"/>
      <c r="N184" s="142" t="inlineStr"/>
      <c r="O184" t="inlineStr"/>
      <c r="P184" t="inlineStr"/>
      <c r="Q184" s="86" t="inlineStr"/>
      <c r="R184" s="86" t="inlineStr"/>
      <c r="S184" t="inlineStr"/>
      <c r="T184" s="86" t="inlineStr"/>
      <c r="U184" s="86" t="inlineStr"/>
      <c r="V184" s="142" t="inlineStr"/>
      <c r="W184" s="142" t="inlineStr"/>
    </row>
    <row r="185" ht="15.75" customHeight="1" s="61">
      <c r="A185" s="140" t="inlineStr"/>
      <c r="B185" s="140" t="inlineStr"/>
      <c r="C185" t="inlineStr"/>
      <c r="D185" t="inlineStr"/>
      <c r="E185" t="inlineStr"/>
      <c r="F185" t="inlineStr"/>
      <c r="G185" t="inlineStr"/>
      <c r="H185" t="inlineStr"/>
      <c r="I185" s="86" t="inlineStr"/>
      <c r="J185" s="86" t="inlineStr"/>
      <c r="K185" s="141" t="inlineStr"/>
      <c r="L185" s="142" t="inlineStr"/>
      <c r="M185" s="142" t="inlineStr"/>
      <c r="N185" s="142" t="inlineStr"/>
      <c r="O185" s="141" t="inlineStr"/>
      <c r="P185" s="89" t="inlineStr"/>
      <c r="Q185" s="86" t="inlineStr"/>
      <c r="R185" s="86" t="inlineStr"/>
      <c r="S185" s="141" t="inlineStr"/>
      <c r="T185" s="86" t="inlineStr"/>
      <c r="U185" s="86" t="inlineStr"/>
      <c r="V185" s="142" t="inlineStr"/>
      <c r="W185" s="142" t="inlineStr"/>
    </row>
    <row r="186" ht="15.75" customHeight="1" s="61">
      <c r="A186" s="140" t="inlineStr"/>
      <c r="B186" s="140" t="inlineStr"/>
      <c r="C186" t="inlineStr"/>
      <c r="D186" t="inlineStr"/>
      <c r="E186" t="inlineStr"/>
      <c r="F186" t="inlineStr"/>
      <c r="G186" t="inlineStr"/>
      <c r="H186" t="inlineStr"/>
      <c r="I186" s="86" t="inlineStr"/>
      <c r="J186" s="86" t="inlineStr"/>
      <c r="K186" s="141" t="inlineStr"/>
      <c r="L186" s="142" t="inlineStr"/>
      <c r="M186" s="142" t="inlineStr"/>
      <c r="N186" s="142" t="inlineStr"/>
      <c r="O186" s="141" t="inlineStr"/>
      <c r="P186" s="89" t="inlineStr"/>
      <c r="Q186" s="86" t="inlineStr"/>
      <c r="R186" s="86" t="inlineStr"/>
      <c r="S186" s="141" t="inlineStr"/>
      <c r="T186" s="86" t="inlineStr"/>
      <c r="U186" s="86" t="inlineStr"/>
      <c r="V186" s="142" t="inlineStr"/>
      <c r="W186" s="142" t="inlineStr"/>
    </row>
    <row r="187" ht="15.75" customHeight="1" s="61">
      <c r="A187" s="140" t="inlineStr"/>
      <c r="B187" s="140" t="inlineStr"/>
      <c r="C187" t="inlineStr"/>
      <c r="D187" t="inlineStr"/>
      <c r="E187" t="inlineStr"/>
      <c r="F187" t="inlineStr"/>
      <c r="G187" t="inlineStr"/>
      <c r="H187" t="inlineStr"/>
      <c r="I187" s="86" t="inlineStr"/>
      <c r="J187" s="86" t="inlineStr"/>
      <c r="K187" s="141" t="inlineStr"/>
      <c r="L187" s="142" t="inlineStr"/>
      <c r="M187" s="142" t="inlineStr"/>
      <c r="N187" s="142" t="inlineStr"/>
      <c r="O187" t="inlineStr"/>
      <c r="P187" s="89" t="inlineStr"/>
      <c r="Q187" s="86" t="inlineStr"/>
      <c r="R187" s="86" t="inlineStr"/>
      <c r="S187" s="141" t="inlineStr"/>
      <c r="T187" s="86" t="inlineStr"/>
      <c r="U187" s="86" t="inlineStr"/>
      <c r="V187" s="142" t="inlineStr"/>
      <c r="W187" s="142" t="inlineStr"/>
    </row>
    <row r="188" ht="15.75" customHeight="1" s="61">
      <c r="A188" s="140" t="inlineStr"/>
      <c r="B188" s="140" t="inlineStr"/>
      <c r="C188" t="inlineStr"/>
      <c r="D188" t="inlineStr"/>
      <c r="E188" t="inlineStr"/>
      <c r="F188" t="inlineStr"/>
      <c r="G188" t="inlineStr"/>
      <c r="H188" t="inlineStr"/>
      <c r="I188" s="86" t="inlineStr"/>
      <c r="J188" s="86" t="inlineStr"/>
      <c r="K188" s="141" t="inlineStr"/>
      <c r="L188" s="142" t="inlineStr"/>
      <c r="M188" s="142" t="inlineStr"/>
      <c r="N188" s="142" t="inlineStr"/>
      <c r="O188" t="inlineStr"/>
      <c r="P188" s="89" t="inlineStr"/>
      <c r="Q188" s="86" t="inlineStr"/>
      <c r="R188" s="86" t="inlineStr"/>
      <c r="S188" s="141" t="inlineStr"/>
      <c r="T188" s="86" t="inlineStr"/>
      <c r="U188" s="86" t="inlineStr"/>
      <c r="V188" s="142" t="inlineStr"/>
      <c r="W188" s="142" t="inlineStr"/>
    </row>
    <row r="189" ht="15.75" customHeight="1" s="61">
      <c r="A189" s="140" t="inlineStr"/>
      <c r="B189" s="140" t="inlineStr"/>
      <c r="C189" t="inlineStr"/>
      <c r="D189" t="inlineStr"/>
      <c r="E189" t="inlineStr"/>
      <c r="F189" t="inlineStr"/>
      <c r="G189" t="inlineStr"/>
      <c r="H189" t="inlineStr"/>
      <c r="I189" s="86" t="inlineStr"/>
      <c r="J189" s="86" t="inlineStr"/>
      <c r="K189" s="141" t="inlineStr"/>
      <c r="L189" s="142" t="inlineStr"/>
      <c r="M189" s="142" t="inlineStr"/>
      <c r="N189" s="142" t="inlineStr"/>
      <c r="O189" t="inlineStr"/>
      <c r="P189" s="89" t="inlineStr"/>
      <c r="Q189" s="86" t="inlineStr"/>
      <c r="R189" s="86" t="inlineStr"/>
      <c r="S189" s="141" t="inlineStr"/>
      <c r="T189" s="86" t="inlineStr"/>
      <c r="U189" s="86" t="inlineStr"/>
      <c r="V189" s="142" t="inlineStr"/>
      <c r="W189" s="142" t="inlineStr"/>
    </row>
    <row r="190" ht="15.75" customHeight="1" s="61">
      <c r="A190" s="140" t="inlineStr"/>
      <c r="B190" s="140" t="inlineStr"/>
      <c r="C190" t="inlineStr"/>
      <c r="D190" t="inlineStr"/>
      <c r="E190" t="inlineStr"/>
      <c r="F190" t="inlineStr"/>
      <c r="G190" t="inlineStr"/>
      <c r="H190" t="inlineStr"/>
      <c r="I190" s="86" t="inlineStr"/>
      <c r="J190" s="86" t="inlineStr"/>
      <c r="K190" s="141" t="inlineStr"/>
      <c r="L190" s="142" t="inlineStr"/>
      <c r="M190" s="142" t="inlineStr"/>
      <c r="N190" s="142" t="inlineStr"/>
      <c r="O190" t="inlineStr"/>
      <c r="P190" s="89" t="inlineStr"/>
      <c r="Q190" s="86" t="inlineStr"/>
      <c r="R190" s="86" t="inlineStr"/>
      <c r="S190" s="141" t="inlineStr"/>
      <c r="T190" s="86" t="inlineStr"/>
      <c r="U190" s="86" t="inlineStr"/>
      <c r="V190" s="142" t="inlineStr"/>
      <c r="W190" s="142" t="inlineStr"/>
    </row>
    <row r="191" ht="15.75" customHeight="1" s="61">
      <c r="A191" s="140" t="inlineStr"/>
      <c r="B191" s="140" t="inlineStr"/>
      <c r="C191" t="inlineStr"/>
      <c r="D191" t="inlineStr"/>
      <c r="E191" t="inlineStr"/>
      <c r="F191" t="inlineStr"/>
      <c r="G191" t="inlineStr"/>
      <c r="H191" t="inlineStr"/>
      <c r="I191" s="86" t="inlineStr"/>
      <c r="J191" s="86" t="inlineStr"/>
      <c r="K191" s="141" t="inlineStr"/>
      <c r="L191" s="142" t="inlineStr"/>
      <c r="M191" s="142" t="inlineStr"/>
      <c r="N191" s="142" t="inlineStr"/>
      <c r="O191" s="141" t="inlineStr"/>
      <c r="P191" s="89" t="inlineStr"/>
      <c r="Q191" s="86" t="inlineStr"/>
      <c r="R191" s="86" t="inlineStr"/>
      <c r="S191" s="141" t="inlineStr"/>
      <c r="T191" s="86" t="inlineStr"/>
      <c r="U191" s="86" t="inlineStr"/>
      <c r="V191" s="142" t="inlineStr"/>
      <c r="W191" s="142" t="inlineStr"/>
    </row>
    <row r="192" ht="15.75" customHeight="1" s="61">
      <c r="A192" s="140" t="inlineStr"/>
      <c r="B192" s="140" t="inlineStr"/>
      <c r="C192" t="inlineStr"/>
      <c r="D192" t="inlineStr"/>
      <c r="E192" t="inlineStr"/>
      <c r="F192" t="inlineStr"/>
      <c r="G192" t="inlineStr"/>
      <c r="H192" t="inlineStr"/>
      <c r="I192" s="86" t="inlineStr"/>
      <c r="J192" s="86" t="inlineStr"/>
      <c r="K192" s="141" t="inlineStr"/>
      <c r="L192" s="142" t="inlineStr"/>
      <c r="M192" s="142" t="inlineStr"/>
      <c r="N192" s="142" t="inlineStr"/>
      <c r="O192" t="inlineStr"/>
      <c r="P192" s="89" t="inlineStr"/>
      <c r="Q192" s="86" t="inlineStr"/>
      <c r="R192" s="86" t="inlineStr"/>
      <c r="S192" s="141" t="inlineStr"/>
      <c r="T192" s="86" t="inlineStr"/>
      <c r="U192" s="86" t="inlineStr"/>
      <c r="V192" s="142" t="inlineStr"/>
      <c r="W192" s="142" t="inlineStr"/>
    </row>
    <row r="193" ht="15.75" customHeight="1" s="61">
      <c r="A193" s="140" t="inlineStr"/>
      <c r="B193" s="140" t="inlineStr"/>
      <c r="C193" t="inlineStr"/>
      <c r="D193" t="inlineStr"/>
      <c r="E193" t="inlineStr"/>
      <c r="F193" t="inlineStr"/>
      <c r="G193" t="inlineStr"/>
      <c r="H193" t="inlineStr"/>
      <c r="I193" s="86" t="inlineStr"/>
      <c r="J193" s="86" t="inlineStr"/>
      <c r="K193" s="141" t="inlineStr"/>
      <c r="L193" s="142" t="inlineStr"/>
      <c r="M193" s="142" t="inlineStr"/>
      <c r="N193" s="142" t="inlineStr"/>
      <c r="O193" t="inlineStr"/>
      <c r="P193" s="89" t="inlineStr"/>
      <c r="Q193" s="86" t="inlineStr"/>
      <c r="R193" s="86" t="inlineStr"/>
      <c r="S193" s="141" t="inlineStr"/>
      <c r="T193" s="86" t="inlineStr"/>
      <c r="U193" s="86" t="inlineStr"/>
      <c r="V193" s="142" t="inlineStr"/>
      <c r="W193" s="142" t="inlineStr"/>
    </row>
    <row r="194" ht="15.75" customHeight="1" s="61">
      <c r="A194" s="140" t="inlineStr"/>
      <c r="B194" s="140" t="inlineStr"/>
      <c r="C194" t="inlineStr"/>
      <c r="D194" t="inlineStr"/>
      <c r="E194" t="inlineStr"/>
      <c r="F194" t="inlineStr"/>
      <c r="G194" t="inlineStr"/>
      <c r="H194" t="inlineStr"/>
      <c r="I194" s="86" t="inlineStr"/>
      <c r="J194" s="86" t="inlineStr"/>
      <c r="K194" s="141" t="inlineStr"/>
      <c r="L194" s="142" t="inlineStr"/>
      <c r="M194" s="142" t="inlineStr"/>
      <c r="N194" s="142" t="inlineStr"/>
      <c r="O194" s="141" t="inlineStr"/>
      <c r="P194" s="89" t="inlineStr"/>
      <c r="Q194" s="86" t="inlineStr"/>
      <c r="R194" s="86" t="inlineStr"/>
      <c r="S194" s="141" t="inlineStr"/>
      <c r="T194" s="86" t="inlineStr"/>
      <c r="U194" s="86" t="inlineStr"/>
      <c r="V194" s="142" t="inlineStr"/>
      <c r="W194" s="142" t="inlineStr"/>
    </row>
    <row r="195" ht="15.75" customHeight="1" s="61">
      <c r="A195" s="140" t="inlineStr"/>
      <c r="B195" s="140" t="inlineStr"/>
      <c r="C195" t="inlineStr"/>
      <c r="D195" t="inlineStr"/>
      <c r="E195" t="inlineStr"/>
      <c r="F195" t="inlineStr"/>
      <c r="G195" t="inlineStr"/>
      <c r="H195" t="inlineStr"/>
      <c r="I195" s="86" t="inlineStr"/>
      <c r="J195" s="86" t="inlineStr"/>
      <c r="K195" s="141" t="inlineStr"/>
      <c r="L195" s="142" t="inlineStr"/>
      <c r="M195" s="142" t="inlineStr"/>
      <c r="N195" s="142" t="inlineStr"/>
      <c r="O195" s="141" t="inlineStr"/>
      <c r="P195" s="89" t="inlineStr"/>
      <c r="Q195" s="86" t="inlineStr"/>
      <c r="R195" s="86" t="inlineStr"/>
      <c r="S195" s="141" t="inlineStr"/>
      <c r="T195" s="86" t="inlineStr"/>
      <c r="U195" s="86" t="inlineStr"/>
      <c r="V195" s="142" t="inlineStr"/>
      <c r="W195" s="142" t="inlineStr"/>
    </row>
    <row r="196" ht="15.75" customHeight="1" s="61">
      <c r="A196" s="140" t="inlineStr"/>
      <c r="B196" s="140" t="inlineStr"/>
      <c r="C196" t="inlineStr"/>
      <c r="D196" t="inlineStr"/>
      <c r="E196" t="inlineStr"/>
      <c r="F196" t="inlineStr"/>
      <c r="G196" t="inlineStr"/>
      <c r="H196" t="inlineStr"/>
      <c r="I196" s="86" t="inlineStr"/>
      <c r="J196" s="86" t="inlineStr"/>
      <c r="K196" s="141" t="inlineStr"/>
      <c r="L196" s="142" t="inlineStr"/>
      <c r="M196" s="142" t="inlineStr"/>
      <c r="N196" s="142" t="inlineStr"/>
      <c r="O196" t="inlineStr"/>
      <c r="P196" s="89" t="inlineStr"/>
      <c r="Q196" s="86" t="inlineStr"/>
      <c r="R196" s="86" t="inlineStr"/>
      <c r="S196" s="141" t="inlineStr"/>
      <c r="T196" s="86" t="inlineStr"/>
      <c r="U196" s="86" t="inlineStr"/>
      <c r="V196" s="142" t="inlineStr"/>
      <c r="W196" s="142" t="inlineStr"/>
    </row>
    <row r="197" ht="15.75" customHeight="1" s="61">
      <c r="A197" s="140" t="inlineStr"/>
      <c r="B197" s="140" t="inlineStr"/>
      <c r="C197" t="inlineStr"/>
      <c r="D197" t="inlineStr"/>
      <c r="E197" t="inlineStr"/>
      <c r="F197" t="inlineStr"/>
      <c r="G197" t="inlineStr"/>
      <c r="H197" t="inlineStr"/>
      <c r="I197" s="86" t="inlineStr"/>
      <c r="J197" s="86" t="inlineStr"/>
      <c r="K197" s="141" t="inlineStr"/>
      <c r="L197" s="142" t="inlineStr"/>
      <c r="M197" s="142" t="inlineStr"/>
      <c r="N197" s="142" t="inlineStr"/>
      <c r="O197" s="141" t="inlineStr"/>
      <c r="P197" s="89" t="inlineStr"/>
      <c r="Q197" s="86" t="inlineStr"/>
      <c r="R197" s="86" t="inlineStr"/>
      <c r="S197" s="141" t="inlineStr"/>
      <c r="T197" s="86" t="inlineStr"/>
      <c r="U197" s="86" t="inlineStr"/>
      <c r="V197" s="142" t="inlineStr"/>
      <c r="W197" s="142" t="inlineStr"/>
    </row>
    <row r="198" ht="15.75" customHeight="1" s="61">
      <c r="A198" s="140" t="inlineStr"/>
      <c r="B198" s="140" t="inlineStr"/>
      <c r="C198" t="inlineStr"/>
      <c r="D198" t="inlineStr"/>
      <c r="E198" t="inlineStr"/>
      <c r="F198" t="inlineStr"/>
      <c r="G198" t="inlineStr"/>
      <c r="H198" t="inlineStr"/>
      <c r="I198" s="86" t="inlineStr"/>
      <c r="J198" s="86" t="inlineStr"/>
      <c r="K198" s="141" t="inlineStr"/>
      <c r="L198" s="142" t="inlineStr"/>
      <c r="M198" s="142" t="inlineStr"/>
      <c r="N198" s="142" t="inlineStr"/>
      <c r="O198" t="inlineStr"/>
      <c r="P198" s="89" t="inlineStr"/>
      <c r="Q198" s="86" t="inlineStr"/>
      <c r="R198" s="86" t="inlineStr"/>
      <c r="S198" s="141" t="inlineStr"/>
      <c r="T198" s="86" t="inlineStr"/>
      <c r="U198" s="86" t="inlineStr"/>
      <c r="V198" s="142" t="inlineStr"/>
      <c r="W198" s="142" t="inlineStr"/>
    </row>
    <row r="199" ht="15.75" customHeight="1" s="61">
      <c r="A199" s="140" t="inlineStr"/>
      <c r="B199" s="140" t="inlineStr"/>
      <c r="C199" t="inlineStr"/>
      <c r="D199" t="inlineStr"/>
      <c r="E199" t="inlineStr"/>
      <c r="F199" t="inlineStr"/>
      <c r="G199" t="inlineStr"/>
      <c r="H199" t="inlineStr"/>
      <c r="I199" s="86" t="inlineStr"/>
      <c r="J199" s="86" t="inlineStr"/>
      <c r="K199" s="141" t="inlineStr"/>
      <c r="L199" s="142" t="inlineStr"/>
      <c r="M199" s="142" t="inlineStr"/>
      <c r="N199" s="142" t="inlineStr"/>
      <c r="O199" s="141" t="inlineStr"/>
      <c r="P199" s="89" t="inlineStr"/>
      <c r="Q199" s="86" t="inlineStr"/>
      <c r="R199" s="86" t="inlineStr"/>
      <c r="S199" s="141" t="inlineStr"/>
      <c r="T199" s="86" t="inlineStr"/>
      <c r="U199" s="86" t="inlineStr"/>
      <c r="V199" s="142" t="inlineStr"/>
      <c r="W199" s="142" t="inlineStr"/>
    </row>
    <row r="200" ht="15.75" customHeight="1" s="61">
      <c r="A200" s="140" t="inlineStr"/>
      <c r="B200" s="140" t="inlineStr"/>
      <c r="C200" t="inlineStr"/>
      <c r="D200" t="inlineStr"/>
      <c r="E200" t="inlineStr"/>
      <c r="F200" t="inlineStr"/>
      <c r="G200" t="inlineStr"/>
      <c r="H200" t="inlineStr"/>
      <c r="I200" s="86" t="inlineStr"/>
      <c r="J200" s="86" t="inlineStr"/>
      <c r="K200" s="141" t="inlineStr"/>
      <c r="L200" s="142" t="inlineStr"/>
      <c r="M200" s="142" t="inlineStr"/>
      <c r="N200" s="142" t="inlineStr"/>
      <c r="O200" t="inlineStr"/>
      <c r="P200" s="89" t="inlineStr"/>
      <c r="Q200" s="86" t="inlineStr"/>
      <c r="R200" s="86" t="inlineStr"/>
      <c r="S200" s="141" t="inlineStr"/>
      <c r="T200" s="86" t="inlineStr"/>
      <c r="U200" s="86" t="inlineStr"/>
      <c r="V200" s="142" t="inlineStr"/>
      <c r="W200" s="142" t="inlineStr"/>
    </row>
    <row r="201" ht="15.75" customHeight="1" s="61">
      <c r="A201" s="140" t="inlineStr"/>
      <c r="B201" s="140" t="inlineStr"/>
      <c r="C201" t="inlineStr"/>
      <c r="D201" t="inlineStr"/>
      <c r="E201" t="inlineStr"/>
      <c r="F201" t="inlineStr"/>
      <c r="G201" t="inlineStr"/>
      <c r="H201" t="inlineStr"/>
      <c r="I201" s="86" t="inlineStr"/>
      <c r="J201" s="86" t="inlineStr"/>
      <c r="K201" s="141" t="inlineStr"/>
      <c r="L201" t="inlineStr"/>
      <c r="M201" s="142" t="inlineStr"/>
      <c r="N201" s="142" t="inlineStr"/>
      <c r="O201" t="inlineStr"/>
      <c r="P201" t="inlineStr"/>
      <c r="Q201" s="86" t="inlineStr"/>
      <c r="R201" s="86" t="inlineStr"/>
      <c r="S201" t="inlineStr"/>
      <c r="T201" s="86" t="inlineStr"/>
      <c r="U201" s="86" t="inlineStr"/>
      <c r="V201" s="142" t="inlineStr"/>
      <c r="W201" s="142" t="inlineStr"/>
    </row>
    <row r="202">
      <c r="A202" s="143" t="inlineStr"/>
      <c r="B202" s="143" t="inlineStr"/>
      <c r="C202" s="70" t="inlineStr"/>
      <c r="D202" s="70" t="inlineStr"/>
      <c r="E202" s="70" t="inlineStr"/>
      <c r="F202" s="70" t="inlineStr"/>
      <c r="G202" s="70" t="inlineStr"/>
      <c r="H202" s="70" t="inlineStr"/>
      <c r="I202" s="64" t="inlineStr"/>
      <c r="J202" s="64" t="inlineStr"/>
      <c r="K202" s="144" t="inlineStr"/>
      <c r="L202" s="145" t="inlineStr"/>
      <c r="M202" s="145" t="inlineStr"/>
      <c r="N202" s="145" t="inlineStr"/>
      <c r="O202" s="70" t="inlineStr"/>
      <c r="P202" s="65" t="inlineStr"/>
      <c r="Q202" s="64" t="inlineStr"/>
      <c r="R202" s="64" t="inlineStr"/>
      <c r="S202" s="144" t="inlineStr"/>
      <c r="T202" s="64" t="inlineStr"/>
      <c r="U202" s="64" t="inlineStr"/>
      <c r="V202" s="145" t="inlineStr"/>
      <c r="W202" s="145" t="inlineStr"/>
    </row>
    <row r="203">
      <c r="A203" s="143" t="inlineStr"/>
      <c r="B203" s="143" t="inlineStr"/>
      <c r="C203" s="70" t="inlineStr"/>
      <c r="D203" s="70" t="inlineStr"/>
      <c r="E203" s="70" t="inlineStr"/>
      <c r="F203" s="70" t="inlineStr"/>
      <c r="G203" s="70" t="inlineStr"/>
      <c r="H203" s="70" t="inlineStr"/>
      <c r="I203" s="64" t="inlineStr"/>
      <c r="J203" s="64" t="inlineStr"/>
      <c r="K203" s="144" t="inlineStr"/>
      <c r="L203" s="145" t="inlineStr"/>
      <c r="M203" s="145" t="inlineStr"/>
      <c r="N203" s="145" t="inlineStr"/>
      <c r="O203" s="70" t="inlineStr"/>
      <c r="P203" s="65" t="inlineStr"/>
      <c r="Q203" s="64" t="inlineStr"/>
      <c r="R203" s="64" t="inlineStr"/>
      <c r="S203" s="144" t="inlineStr"/>
      <c r="T203" s="64" t="inlineStr"/>
      <c r="U203" s="64" t="inlineStr"/>
      <c r="V203" s="145" t="inlineStr"/>
      <c r="W203" s="145" t="inlineStr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B23" sqref="B23"/>
    </sheetView>
  </sheetViews>
  <sheetFormatPr baseColWidth="8" defaultColWidth="11" defaultRowHeight="15.75"/>
  <cols>
    <col width="23.75" bestFit="1" customWidth="1" style="61" min="1" max="1"/>
    <col width="13.125" bestFit="1" customWidth="1" style="61" min="4" max="4"/>
    <col width="85.75" customWidth="1" style="61" min="6" max="6"/>
  </cols>
  <sheetData>
    <row r="1">
      <c r="A1" s="3" t="inlineStr">
        <is>
          <t>return-date</t>
        </is>
      </c>
      <c r="B1" s="3" t="inlineStr">
        <is>
          <t>order-id</t>
        </is>
      </c>
      <c r="C1" s="3" t="inlineStr">
        <is>
          <t>sku</t>
        </is>
      </c>
      <c r="D1" s="3" t="inlineStr">
        <is>
          <t>asin</t>
        </is>
      </c>
      <c r="E1" s="3" t="inlineStr">
        <is>
          <t>fnsku</t>
        </is>
      </c>
      <c r="F1" s="3" t="inlineStr">
        <is>
          <t>product-name</t>
        </is>
      </c>
      <c r="G1" s="3" t="inlineStr">
        <is>
          <t>quantity</t>
        </is>
      </c>
      <c r="H1" s="3" t="inlineStr">
        <is>
          <t>fulfillment-center-id</t>
        </is>
      </c>
      <c r="I1" s="3" t="inlineStr">
        <is>
          <t>detailed-disposition</t>
        </is>
      </c>
      <c r="J1" s="3" t="inlineStr">
        <is>
          <t>reason</t>
        </is>
      </c>
      <c r="K1" s="3" t="inlineStr">
        <is>
          <t>status</t>
        </is>
      </c>
      <c r="L1" s="3" t="inlineStr">
        <is>
          <t>license-plate-number</t>
        </is>
      </c>
      <c r="M1" s="3" t="inlineStr">
        <is>
          <t xml:space="preserve">customer-comments
</t>
        </is>
      </c>
    </row>
    <row r="2">
      <c r="A2" t="inlineStr">
        <is>
          <t>2022-10-02T07:45:09+02:00</t>
        </is>
      </c>
      <c r="B2" t="inlineStr">
        <is>
          <t>304-6880029-3678721</t>
        </is>
      </c>
      <c r="C2" t="inlineStr">
        <is>
          <t>L14-Note10-fba</t>
        </is>
      </c>
      <c r="D2" t="inlineStr">
        <is>
          <t>B093FZ4W7T</t>
        </is>
      </c>
      <c r="E2" t="inlineStr">
        <is>
          <t>X001D4S3TP</t>
        </is>
      </c>
      <c r="F2" t="inlineStr">
        <is>
          <t>F&amp;X Hülle für Xiaomi Redmi Note 10/Note 10S- Herzchen Liebe Schwarz Mädchen- Handyhülle Phone Case Love</t>
        </is>
      </c>
      <c r="G2" t="n">
        <v>1</v>
      </c>
      <c r="H2" t="inlineStr">
        <is>
          <t>BTS2</t>
        </is>
      </c>
      <c r="I2" t="inlineStr">
        <is>
          <t>CUSTOMER_DAMAGED</t>
        </is>
      </c>
      <c r="J2" t="inlineStr">
        <is>
          <t>NOT_COMPATIBLE</t>
        </is>
      </c>
      <c r="K2" t="inlineStr">
        <is>
          <t>Unit returned to inventory</t>
        </is>
      </c>
      <c r="L2" t="inlineStr">
        <is>
          <t>LPNHE681972323</t>
        </is>
      </c>
      <c r="M2" t="inlineStr">
        <is>
          <t xml:space="preserve">
</t>
        </is>
      </c>
    </row>
    <row r="3">
      <c r="A3" t="inlineStr">
        <is>
          <t>2022-10-01T19:53:00+02:00</t>
        </is>
      </c>
      <c r="B3" t="inlineStr">
        <is>
          <t>028-7882578-5111519</t>
        </is>
      </c>
      <c r="C3" t="inlineStr">
        <is>
          <t>L1-2-8-fba</t>
        </is>
      </c>
      <c r="D3" t="inlineStr">
        <is>
          <t>B08HSH2LYW</t>
        </is>
      </c>
      <c r="E3" t="inlineStr">
        <is>
          <t>X0018LAOMH</t>
        </is>
      </c>
      <c r="F3" t="inlineStr">
        <is>
          <t>F&amp;X Hülle für Samsung Galaxy S20 Handyhülle- Rosa Fashion- Handyhülle</t>
        </is>
      </c>
      <c r="G3" t="n">
        <v>1</v>
      </c>
      <c r="H3" t="inlineStr">
        <is>
          <t>BTS2</t>
        </is>
      </c>
      <c r="I3" t="inlineStr">
        <is>
          <t>SELLABLE</t>
        </is>
      </c>
      <c r="J3" t="inlineStr">
        <is>
          <t>QUALITY_UNACCEPTABLE</t>
        </is>
      </c>
      <c r="K3" t="inlineStr">
        <is>
          <t>Unit returned to inventory</t>
        </is>
      </c>
      <c r="L3" t="inlineStr">
        <is>
          <t>LPNHE685552936</t>
        </is>
      </c>
      <c r="M3" t="inlineStr">
        <is>
          <t xml:space="preserve">sieht nicht schön aus
</t>
        </is>
      </c>
    </row>
    <row r="4">
      <c r="A4" t="inlineStr">
        <is>
          <t>2022-10-01T16:17:53+02:00</t>
        </is>
      </c>
      <c r="B4" t="inlineStr">
        <is>
          <t>303-8309895-5233924</t>
        </is>
      </c>
      <c r="C4" t="inlineStr">
        <is>
          <t>L23-1-2-fba</t>
        </is>
      </c>
      <c r="D4" t="inlineStr">
        <is>
          <t>B08PT8H4XG</t>
        </is>
      </c>
      <c r="E4" t="inlineStr">
        <is>
          <t>X001A7LVNZ</t>
        </is>
      </c>
      <c r="F4" t="inlineStr">
        <is>
          <t>F&amp;X Hülle für iPhone 12/ iPhone 12 Pro - Transparent Silikon Schutzhülle Stoßfest Dünn mit Kameraschutz - Handyhülle Klar</t>
        </is>
      </c>
      <c r="G4" t="n">
        <v>1</v>
      </c>
      <c r="H4" t="inlineStr">
        <is>
          <t>PRG2</t>
        </is>
      </c>
      <c r="I4" t="inlineStr">
        <is>
          <t>SELLABLE</t>
        </is>
      </c>
      <c r="J4" t="inlineStr">
        <is>
          <t>UNDELIVERABLE_UNKNOWN</t>
        </is>
      </c>
      <c r="K4" t="inlineStr">
        <is>
          <t>Unit returned to inventory</t>
        </is>
      </c>
      <c r="L4" t="inlineStr">
        <is>
          <t>LPNHE586876285</t>
        </is>
      </c>
      <c r="M4" t="inlineStr">
        <is>
          <t xml:space="preserve">
</t>
        </is>
      </c>
    </row>
    <row r="5">
      <c r="A5" t="inlineStr">
        <is>
          <t>2022-10-01T08:07:32+02:00</t>
        </is>
      </c>
      <c r="B5" t="inlineStr">
        <is>
          <t>408-8234788-4895541</t>
        </is>
      </c>
      <c r="C5" t="inlineStr">
        <is>
          <t>L10-iPhone13promax-2-fba</t>
        </is>
      </c>
      <c r="D5" t="inlineStr">
        <is>
          <t>B09KMFK79G</t>
        </is>
      </c>
      <c r="E5" t="inlineStr">
        <is>
          <t>X001GP1JN3</t>
        </is>
      </c>
      <c r="F5" t="inlineStr">
        <is>
          <t>F&amp;X Coque pour iPhone 13 Pro Max - Motif léopard - Avec protection de l'appareil photo - Antidérapante</t>
        </is>
      </c>
      <c r="G5" t="n">
        <v>1</v>
      </c>
      <c r="H5" t="inlineStr">
        <is>
          <t>BTS2</t>
        </is>
      </c>
      <c r="I5" t="inlineStr">
        <is>
          <t>SELLABLE</t>
        </is>
      </c>
      <c r="J5" t="inlineStr">
        <is>
          <t>QUALITY_UNACCEPTABLE</t>
        </is>
      </c>
      <c r="K5" t="inlineStr">
        <is>
          <t>Unit returned to inventory</t>
        </is>
      </c>
      <c r="L5" t="inlineStr">
        <is>
          <t>LPNIC057038825</t>
        </is>
      </c>
      <c r="M5" t="inlineStr">
        <is>
          <t xml:space="preserve">
</t>
        </is>
      </c>
    </row>
    <row r="6">
      <c r="A6" t="inlineStr">
        <is>
          <t>2022-10-01T08:06:55+02:00</t>
        </is>
      </c>
      <c r="B6" t="inlineStr">
        <is>
          <t>408-8234788-4895541</t>
        </is>
      </c>
      <c r="C6" t="inlineStr">
        <is>
          <t>L10-iPhone13promax-1-fba</t>
        </is>
      </c>
      <c r="D6" t="inlineStr">
        <is>
          <t>B09KMHRHN1</t>
        </is>
      </c>
      <c r="E6" t="inlineStr">
        <is>
          <t>X001GP1JJ7</t>
        </is>
      </c>
      <c r="F6" t="inlineStr">
        <is>
          <t>F&amp;X Coque pour iPhone 13 Pro Max - Motif léopard - Avec protection de l'appareil photo - Antidérapante</t>
        </is>
      </c>
      <c r="G6" t="n">
        <v>1</v>
      </c>
      <c r="H6" t="inlineStr">
        <is>
          <t>BTS2</t>
        </is>
      </c>
      <c r="I6" t="inlineStr">
        <is>
          <t>SELLABLE</t>
        </is>
      </c>
      <c r="J6" t="inlineStr">
        <is>
          <t>QUALITY_UNACCEPTABLE</t>
        </is>
      </c>
      <c r="K6" t="inlineStr">
        <is>
          <t>Unit returned to inventory</t>
        </is>
      </c>
      <c r="L6" t="inlineStr">
        <is>
          <t>LPNIC057038824</t>
        </is>
      </c>
      <c r="M6" t="inlineStr">
        <is>
          <t xml:space="preserve">
</t>
        </is>
      </c>
    </row>
    <row r="7">
      <c r="A7" t="inlineStr">
        <is>
          <t>2022-09-30T10:36:28+02:00</t>
        </is>
      </c>
      <c r="B7" t="inlineStr">
        <is>
          <t>305-5160308-2081125</t>
        </is>
      </c>
      <c r="C7" t="inlineStr">
        <is>
          <t>L20-A32-2-fba</t>
        </is>
      </c>
      <c r="D7" t="inlineStr">
        <is>
          <t>B093G4117X</t>
        </is>
      </c>
      <c r="E7" t="inlineStr">
        <is>
          <t>X001D4TR4Z</t>
        </is>
      </c>
      <c r="F7" t="inlineStr">
        <is>
          <t>F&amp;X Hülle für Samsung Galaxy A32 5G - Echte Getrocknete Blumen Silikon Handyhülle Mädchen Crystal Klare Transparente Case -Gelb</t>
        </is>
      </c>
      <c r="G7" t="n">
        <v>1</v>
      </c>
      <c r="H7" t="inlineStr">
        <is>
          <t>BTS2</t>
        </is>
      </c>
      <c r="I7" t="inlineStr">
        <is>
          <t>SELLABLE</t>
        </is>
      </c>
      <c r="J7" t="inlineStr">
        <is>
          <t>QUALITY_UNACCEPTABLE</t>
        </is>
      </c>
      <c r="K7" t="inlineStr">
        <is>
          <t>Unit returned to inventory</t>
        </is>
      </c>
      <c r="L7" t="inlineStr">
        <is>
          <t>LPNHE682721577</t>
        </is>
      </c>
      <c r="M7" t="inlineStr">
        <is>
          <t xml:space="preserve">
</t>
        </is>
      </c>
    </row>
    <row r="8">
      <c r="A8" t="inlineStr">
        <is>
          <t>2022-09-30T09:20:32+02:00</t>
        </is>
      </c>
      <c r="B8" t="inlineStr">
        <is>
          <t>304-3590771-9569158</t>
        </is>
      </c>
      <c r="C8" t="inlineStr">
        <is>
          <t>L14-A53-fba</t>
        </is>
      </c>
      <c r="D8" t="inlineStr">
        <is>
          <t>B09TYCMH3M</t>
        </is>
      </c>
      <c r="E8" t="inlineStr">
        <is>
          <t>X001J4H4JT</t>
        </is>
      </c>
      <c r="F8" t="inlineStr">
        <is>
          <t>F&amp;X Hülle für Samsung Galaxy A53 - Herzchen Liebe Schwarz Mädchen- Handyhülle Phone Case Love</t>
        </is>
      </c>
      <c r="G8" t="n">
        <v>1</v>
      </c>
      <c r="H8" t="inlineStr">
        <is>
          <t>LCJ4</t>
        </is>
      </c>
      <c r="I8" t="inlineStr">
        <is>
          <t>CUSTOMER_DAMAGED</t>
        </is>
      </c>
      <c r="J8" t="inlineStr">
        <is>
          <t>NO_REASON_GIVEN</t>
        </is>
      </c>
      <c r="K8" t="inlineStr">
        <is>
          <t>Unit returned to inventory</t>
        </is>
      </c>
      <c r="L8" t="inlineStr">
        <is>
          <t>LPNHL933356317</t>
        </is>
      </c>
      <c r="M8" t="inlineStr">
        <is>
          <t xml:space="preserve">
</t>
        </is>
      </c>
    </row>
    <row r="9">
      <c r="A9" t="inlineStr">
        <is>
          <t>2022-09-30T06:15:53+02:00</t>
        </is>
      </c>
      <c r="B9" t="inlineStr">
        <is>
          <t>304-0190771-6353147</t>
        </is>
      </c>
      <c r="C9" t="inlineStr">
        <is>
          <t>L20-Note10-1-fba</t>
        </is>
      </c>
      <c r="D9" t="inlineStr">
        <is>
          <t>B093G2HFXC</t>
        </is>
      </c>
      <c r="E9" t="inlineStr">
        <is>
          <t>X001D4TQU5</t>
        </is>
      </c>
      <c r="F9" t="inlineStr">
        <is>
          <t>F&amp;X Hülle für Xiaomi Redmi Note 10/Note 10S- Echte Getrocknete Blumen Silikon Handyhülle Mädchen Crystal Klare Transparente Case -Rosa</t>
        </is>
      </c>
      <c r="G9" t="n">
        <v>1</v>
      </c>
      <c r="H9" t="inlineStr">
        <is>
          <t>MXP5</t>
        </is>
      </c>
      <c r="I9" t="inlineStr">
        <is>
          <t>SELLABLE</t>
        </is>
      </c>
      <c r="J9" t="inlineStr">
        <is>
          <t>UNDELIVERABLE_UNKNOWN</t>
        </is>
      </c>
      <c r="K9" t="inlineStr">
        <is>
          <t>Unit returned to inventory</t>
        </is>
      </c>
      <c r="L9" t="inlineStr">
        <is>
          <t>LPNA018822756</t>
        </is>
      </c>
      <c r="M9" t="inlineStr">
        <is>
          <t xml:space="preserve">
</t>
        </is>
      </c>
    </row>
    <row r="10">
      <c r="A10" t="inlineStr">
        <is>
          <t>2022-09-30T04:49:48+02:00</t>
        </is>
      </c>
      <c r="B10" t="inlineStr">
        <is>
          <t>304-1161591-0501908</t>
        </is>
      </c>
      <c r="C10" t="inlineStr">
        <is>
          <t>L20-A53-1-fba</t>
        </is>
      </c>
      <c r="D10" t="inlineStr">
        <is>
          <t>B09SYDVNYR</t>
        </is>
      </c>
      <c r="E10" t="inlineStr">
        <is>
          <t>X001ITO0T7</t>
        </is>
      </c>
      <c r="F10" t="inlineStr">
        <is>
          <t>F&amp;X Hülle für Samsung Galaxy A53 - Echte Getrocknete Blumen Silikon Handyhülle Mädchen Crystal Klare Transparente Case -Rosa</t>
        </is>
      </c>
      <c r="G10" t="n">
        <v>1</v>
      </c>
      <c r="H10" t="inlineStr">
        <is>
          <t>LCJ4</t>
        </is>
      </c>
      <c r="I10" t="inlineStr">
        <is>
          <t>SELLABLE</t>
        </is>
      </c>
      <c r="J10" t="inlineStr">
        <is>
          <t>UNWANTED_ITEM</t>
        </is>
      </c>
      <c r="K10" t="inlineStr">
        <is>
          <t>Unit returned to inventory</t>
        </is>
      </c>
      <c r="L10" t="inlineStr">
        <is>
          <t>LPNHL932571580</t>
        </is>
      </c>
      <c r="M10" t="inlineStr">
        <is>
          <t xml:space="preserve">
</t>
        </is>
      </c>
    </row>
    <row r="11">
      <c r="A11" t="inlineStr">
        <is>
          <t>2022-09-30T00:49:48+02:00</t>
        </is>
      </c>
      <c r="B11" t="inlineStr">
        <is>
          <t>303-1745856-0271536</t>
        </is>
      </c>
      <c r="C11" t="inlineStr">
        <is>
          <t>L20-A53-1-fba</t>
        </is>
      </c>
      <c r="D11" t="inlineStr">
        <is>
          <t>B09SYDVNYR</t>
        </is>
      </c>
      <c r="E11" t="inlineStr">
        <is>
          <t>X001ITO0T7</t>
        </is>
      </c>
      <c r="F11" t="inlineStr">
        <is>
          <t>F&amp;X Hülle für Samsung Galaxy A53 - Echte Getrocknete Blumen Silikon Handyhülle Mädchen Crystal Klare Transparente Case -Rosa</t>
        </is>
      </c>
      <c r="G11" t="n">
        <v>1</v>
      </c>
      <c r="H11" t="inlineStr">
        <is>
          <t>LCJ4</t>
        </is>
      </c>
      <c r="I11" t="inlineStr">
        <is>
          <t>SELLABLE</t>
        </is>
      </c>
      <c r="J11" t="inlineStr">
        <is>
          <t>NOT_COMPATIBLE</t>
        </is>
      </c>
      <c r="K11" t="inlineStr">
        <is>
          <t>Unit returned to inventory</t>
        </is>
      </c>
      <c r="L11" t="inlineStr">
        <is>
          <t>LPNHL932768475</t>
        </is>
      </c>
      <c r="M11" t="inlineStr">
        <is>
          <t xml:space="preserve">Die Entsperrtaste sowie die Lautstärketasten an der Seite können nur mit beiden Händen und viel Kraftaufwand bedient werden, somit leider für mich ungeeignet
</t>
        </is>
      </c>
    </row>
    <row r="12">
      <c r="A12" t="inlineStr">
        <is>
          <t>2022-09-29T07:42:41+02:00</t>
        </is>
      </c>
      <c r="B12" t="inlineStr">
        <is>
          <t>404-3452814-0133153</t>
        </is>
      </c>
      <c r="C12" t="inlineStr">
        <is>
          <t>L14-Note11-fba</t>
        </is>
      </c>
      <c r="D12" t="inlineStr">
        <is>
          <t>B09WPZ4VMW</t>
        </is>
      </c>
      <c r="E12" t="inlineStr">
        <is>
          <t>X001JKY1TT</t>
        </is>
      </c>
      <c r="F12" t="inlineStr">
        <is>
          <t>F&amp;X Coque de protection pour Xiaomi Redmi Note 11/Redmi Note 11S - Motif cœurs - Noir</t>
        </is>
      </c>
      <c r="G12" t="n">
        <v>1</v>
      </c>
      <c r="H12" t="inlineStr">
        <is>
          <t>LCJ4</t>
        </is>
      </c>
      <c r="I12" t="inlineStr">
        <is>
          <t>SELLABLE</t>
        </is>
      </c>
      <c r="J12" t="inlineStr">
        <is>
          <t>UNDELIVERABLE_UNKNOWN</t>
        </is>
      </c>
      <c r="K12" t="inlineStr">
        <is>
          <t>Unit returned to inventory</t>
        </is>
      </c>
      <c r="L12" t="inlineStr">
        <is>
          <t>LPNHL991660615</t>
        </is>
      </c>
      <c r="M12" t="inlineStr">
        <is>
          <t xml:space="preserve">
</t>
        </is>
      </c>
    </row>
    <row r="13">
      <c r="A13" t="inlineStr">
        <is>
          <t>2022-09-29T03:41:30+02:00</t>
        </is>
      </c>
      <c r="B13" t="inlineStr">
        <is>
          <t>305-6684068-5793140</t>
        </is>
      </c>
      <c r="C13" t="inlineStr">
        <is>
          <t>L10-iPhone11-1-fba</t>
        </is>
      </c>
      <c r="D13" t="inlineStr">
        <is>
          <t>B086Z4FWF7</t>
        </is>
      </c>
      <c r="E13" t="inlineStr">
        <is>
          <t>X00170TQ1J</t>
        </is>
      </c>
      <c r="F13" t="inlineStr">
        <is>
          <t>F&amp;X Hülle für iPhone 11 - Leopard Leopardenmuster Damen - Handyhülle</t>
        </is>
      </c>
      <c r="G13" t="n">
        <v>1</v>
      </c>
      <c r="H13" t="inlineStr">
        <is>
          <t>LCJ4</t>
        </is>
      </c>
      <c r="I13" t="inlineStr">
        <is>
          <t>SELLABLE</t>
        </is>
      </c>
      <c r="J13" t="inlineStr">
        <is>
          <t>QUALITY_UNACCEPTABLE</t>
        </is>
      </c>
      <c r="K13" t="inlineStr">
        <is>
          <t>Unit returned to inventory</t>
        </is>
      </c>
      <c r="L13" t="inlineStr">
        <is>
          <t>LPNHL932808564</t>
        </is>
      </c>
      <c r="M13" t="inlineStr">
        <is>
          <t xml:space="preserve">Deutlich anders als online dargestellt
</t>
        </is>
      </c>
    </row>
    <row r="14">
      <c r="A14" t="inlineStr">
        <is>
          <t>2022-09-28T23:14:28+02:00</t>
        </is>
      </c>
      <c r="B14" t="inlineStr">
        <is>
          <t>302-1385835-1867500</t>
        </is>
      </c>
      <c r="C14" t="inlineStr">
        <is>
          <t>L20-1-1-fba</t>
        </is>
      </c>
      <c r="D14" t="inlineStr">
        <is>
          <t>B08KRFZFB1</t>
        </is>
      </c>
      <c r="E14" t="inlineStr">
        <is>
          <t>X001933FPR</t>
        </is>
      </c>
      <c r="F14" t="inlineStr">
        <is>
          <t>F&amp;X Hülle für Samsung Galaxy A51-Echte Getrocknete Blumen Silikon Handyhülle Mädchen Crystal Klare Transparente Case -Rosa</t>
        </is>
      </c>
      <c r="G14" t="n">
        <v>1</v>
      </c>
      <c r="H14" t="inlineStr">
        <is>
          <t>LCJ4</t>
        </is>
      </c>
      <c r="I14" t="inlineStr">
        <is>
          <t>SELLABLE</t>
        </is>
      </c>
      <c r="J14" t="inlineStr">
        <is>
          <t>NOT_COMPATIBLE</t>
        </is>
      </c>
      <c r="K14" t="inlineStr">
        <is>
          <t>Unit returned to inventory</t>
        </is>
      </c>
      <c r="L14" t="inlineStr">
        <is>
          <t>LPNHL932750989</t>
        </is>
      </c>
      <c r="M14" t="inlineStr">
        <is>
          <t xml:space="preserve">
</t>
        </is>
      </c>
    </row>
    <row r="15">
      <c r="A15" t="inlineStr">
        <is>
          <t>2022-09-28T03:14:51+02:00</t>
        </is>
      </c>
      <c r="B15" t="inlineStr">
        <is>
          <t>306-4222784-8934723</t>
        </is>
      </c>
      <c r="C15" t="inlineStr">
        <is>
          <t>L20-1-2-fba</t>
        </is>
      </c>
      <c r="D15" t="inlineStr">
        <is>
          <t>B08KR86D6G</t>
        </is>
      </c>
      <c r="E15" t="inlineStr">
        <is>
          <t>X001933FHF</t>
        </is>
      </c>
      <c r="F15" t="inlineStr">
        <is>
          <t>F&amp;X Hülle für Samsung Galaxy A51-Echte Getrocknete Blumen Silikon Handyhülle Mädchen Crystal Klare Transparent Case -Gelb</t>
        </is>
      </c>
      <c r="G15" t="n">
        <v>1</v>
      </c>
      <c r="H15" t="inlineStr">
        <is>
          <t>LCJ4</t>
        </is>
      </c>
      <c r="I15" t="inlineStr">
        <is>
          <t>SELLABLE</t>
        </is>
      </c>
      <c r="J15" t="inlineStr">
        <is>
          <t>NOT_COMPATIBLE</t>
        </is>
      </c>
      <c r="K15" t="inlineStr">
        <is>
          <t>Unit returned to inventory</t>
        </is>
      </c>
      <c r="L15" t="inlineStr">
        <is>
          <t>LPNHL932863828</t>
        </is>
      </c>
      <c r="M15" t="inlineStr">
        <is>
          <t xml:space="preserve">
</t>
        </is>
      </c>
    </row>
    <row r="16">
      <c r="A16" t="inlineStr">
        <is>
          <t>2022-09-27T21:39:38+02:00</t>
        </is>
      </c>
      <c r="B16" t="inlineStr">
        <is>
          <t>306-8833787-3426722</t>
        </is>
      </c>
      <c r="C16" t="inlineStr">
        <is>
          <t>L10-iPhone13pro-1-fba</t>
        </is>
      </c>
      <c r="D16" t="inlineStr">
        <is>
          <t>B09KMGYD8N</t>
        </is>
      </c>
      <c r="E16" t="inlineStr">
        <is>
          <t>X001GP1JF1</t>
        </is>
      </c>
      <c r="F16" t="inlineStr">
        <is>
          <t>F&amp;X Hülle für iPhone 13 Pro - Leopardenmuster Leopard Muster mit Kameraschutz Schutzhülle Damen - rutschfest Handyhülle</t>
        </is>
      </c>
      <c r="G16" t="n">
        <v>1</v>
      </c>
      <c r="H16" t="inlineStr">
        <is>
          <t>BTS2</t>
        </is>
      </c>
      <c r="I16" t="inlineStr">
        <is>
          <t>SELLABLE</t>
        </is>
      </c>
      <c r="J16" t="inlineStr">
        <is>
          <t>UNWANTED_ITEM</t>
        </is>
      </c>
      <c r="K16" t="inlineStr">
        <is>
          <t>Unit returned to inventory</t>
        </is>
      </c>
      <c r="L16" t="inlineStr">
        <is>
          <t>LPNHE682546171</t>
        </is>
      </c>
      <c r="M16" t="inlineStr">
        <is>
          <t xml:space="preserve">
</t>
        </is>
      </c>
    </row>
    <row r="17">
      <c r="A17" t="inlineStr">
        <is>
          <t>2022-09-27T20:40:24+02:00</t>
        </is>
      </c>
      <c r="B17" t="inlineStr">
        <is>
          <t>302-3784721-5656314</t>
        </is>
      </c>
      <c r="C17" t="inlineStr">
        <is>
          <t>L20-Note10pro-2-fba</t>
        </is>
      </c>
      <c r="D17" t="inlineStr">
        <is>
          <t>B093G2NFDV</t>
        </is>
      </c>
      <c r="E17" t="inlineStr">
        <is>
          <t>X001D4TQX7</t>
        </is>
      </c>
      <c r="F17" t="inlineStr">
        <is>
          <t>F&amp;X Hülle für Xiaomi Redmi Note 10 Pro/Note 10 Pro Max- Echte Getrocknete Blumen Silikon Handyhülle Mädchen Crystal Klare Transparente Case - Gelb</t>
        </is>
      </c>
      <c r="G17" t="n">
        <v>1</v>
      </c>
      <c r="H17" t="inlineStr">
        <is>
          <t>LCJ4</t>
        </is>
      </c>
      <c r="I17" t="inlineStr">
        <is>
          <t>SELLABLE</t>
        </is>
      </c>
      <c r="J17" t="inlineStr">
        <is>
          <t>NOT_COMPATIBLE</t>
        </is>
      </c>
      <c r="K17" t="inlineStr">
        <is>
          <t>Unit returned to inventory</t>
        </is>
      </c>
      <c r="L17" t="inlineStr">
        <is>
          <t>LPNHL992154466</t>
        </is>
      </c>
      <c r="M17" t="inlineStr">
        <is>
          <t xml:space="preserve">
</t>
        </is>
      </c>
    </row>
    <row r="18">
      <c r="A18" t="inlineStr">
        <is>
          <t>2022-09-27T17:03:11+02:00</t>
        </is>
      </c>
      <c r="B18" t="inlineStr">
        <is>
          <t>304-7307833-7383522</t>
        </is>
      </c>
      <c r="C18" t="inlineStr">
        <is>
          <t>L20-5-1-fba</t>
        </is>
      </c>
      <c r="D18" t="inlineStr">
        <is>
          <t>B08ZJXWP7D</t>
        </is>
      </c>
      <c r="E18" t="inlineStr">
        <is>
          <t>X001C8CG27</t>
        </is>
      </c>
      <c r="F18" t="inlineStr">
        <is>
          <t>F&amp;X Hülle für Samsung Galaxy A52 5G/4G und Galaxy A52s 5G-Echte Getrocknete Blumen Silikon Handyhülle Mädchen Crystal Klare Transparente Case -Ros</t>
        </is>
      </c>
      <c r="G18" t="n">
        <v>1</v>
      </c>
      <c r="H18" t="inlineStr">
        <is>
          <t>BTS2</t>
        </is>
      </c>
      <c r="I18" t="inlineStr">
        <is>
          <t>SELLABLE</t>
        </is>
      </c>
      <c r="J18" t="inlineStr">
        <is>
          <t>UNWANTED_ITEM</t>
        </is>
      </c>
      <c r="K18" t="inlineStr">
        <is>
          <t>Unit returned to inventory</t>
        </is>
      </c>
      <c r="L18" t="inlineStr">
        <is>
          <t>LPNHE682645576</t>
        </is>
      </c>
      <c r="M18" t="inlineStr">
        <is>
          <t xml:space="preserve">
</t>
        </is>
      </c>
    </row>
    <row r="19">
      <c r="A19" t="inlineStr">
        <is>
          <t>2022-09-27T13:40:34+02:00</t>
        </is>
      </c>
      <c r="B19" t="inlineStr">
        <is>
          <t>302-4955404-1875551</t>
        </is>
      </c>
      <c r="C19" t="inlineStr">
        <is>
          <t>L20-Note11-1-fba</t>
        </is>
      </c>
      <c r="D19" t="inlineStr">
        <is>
          <t>B09WM38PF1</t>
        </is>
      </c>
      <c r="E19" t="inlineStr">
        <is>
          <t>X001JL0K9X</t>
        </is>
      </c>
      <c r="F19" t="inlineStr">
        <is>
          <t>F&amp;X Hülle für Xiaomi Redmi Note 11 / Redmi Note 11S - Echte Getrocknete Blumen Silikon Handyhülle Mädchen Crystal Klare Transparente Case -Rosa</t>
        </is>
      </c>
      <c r="G19" t="n">
        <v>1</v>
      </c>
      <c r="H19" t="inlineStr">
        <is>
          <t>BTS2</t>
        </is>
      </c>
      <c r="I19" t="inlineStr">
        <is>
          <t>SELLABLE</t>
        </is>
      </c>
      <c r="J19" t="inlineStr">
        <is>
          <t>ORDERED_WRONG_ITEM</t>
        </is>
      </c>
      <c r="K19" t="inlineStr">
        <is>
          <t>Unit returned to inventory</t>
        </is>
      </c>
      <c r="L19" t="inlineStr">
        <is>
          <t>LPNHE681963610</t>
        </is>
      </c>
      <c r="M19" t="inlineStr">
        <is>
          <t xml:space="preserve">Ich habe falsch gelesen und geglaubt es geht auch für Xiaomi Redmi Note 11 Pro 5G
</t>
        </is>
      </c>
    </row>
    <row r="20">
      <c r="A20" t="inlineStr">
        <is>
          <t>2022-09-27T12:45:22+02:00</t>
        </is>
      </c>
      <c r="B20" t="inlineStr">
        <is>
          <t>302-8195145-5284363</t>
        </is>
      </c>
      <c r="C20" t="inlineStr">
        <is>
          <t>L22-2-2-fba</t>
        </is>
      </c>
      <c r="D20" t="inlineStr">
        <is>
          <t>B08PCCXR4Z</t>
        </is>
      </c>
      <c r="E20" t="inlineStr">
        <is>
          <t>X001A4F1BB</t>
        </is>
      </c>
      <c r="F20" t="inlineStr">
        <is>
          <t>F&amp;X Hülle für Samsung Galaxy A51 - Leopardenmuster Leopard Muster mit Kameraschutz Schutzhülle Damen - Handyhülle</t>
        </is>
      </c>
      <c r="G20" t="n">
        <v>1</v>
      </c>
      <c r="H20" t="inlineStr">
        <is>
          <t>LCJ4</t>
        </is>
      </c>
      <c r="I20" t="inlineStr">
        <is>
          <t>SELLABLE</t>
        </is>
      </c>
      <c r="J20" t="inlineStr">
        <is>
          <t>DEFECTIVE</t>
        </is>
      </c>
      <c r="K20" t="inlineStr">
        <is>
          <t>Unit returned to inventory</t>
        </is>
      </c>
      <c r="L20" t="inlineStr">
        <is>
          <t>LPNHL932873853</t>
        </is>
      </c>
      <c r="M20" t="inlineStr">
        <is>
          <t xml:space="preserve">
</t>
        </is>
      </c>
    </row>
    <row r="21">
      <c r="A21" t="inlineStr">
        <is>
          <t>2022-09-27T02:23:42+02:00</t>
        </is>
      </c>
      <c r="B21" t="inlineStr">
        <is>
          <t>302-9452930-1121113</t>
        </is>
      </c>
      <c r="C21" t="inlineStr">
        <is>
          <t>L20-3-2-fba</t>
        </is>
      </c>
      <c r="D21" t="inlineStr">
        <is>
          <t>B08NHRP1DL</t>
        </is>
      </c>
      <c r="E21" t="inlineStr">
        <is>
          <t>X0019TRXBX</t>
        </is>
      </c>
      <c r="F21" t="inlineStr">
        <is>
          <t>F&amp;X Hülle für Samsung Galaxy A71-Echte Getrocknete Blumen Silikon Handyhülle Mädchen Crystal Klare Transparent Case -Gelb</t>
        </is>
      </c>
      <c r="G21" t="n">
        <v>1</v>
      </c>
      <c r="H21" t="inlineStr">
        <is>
          <t>LCJ4</t>
        </is>
      </c>
      <c r="I21" t="inlineStr">
        <is>
          <t>SELLABLE</t>
        </is>
      </c>
      <c r="J21" t="inlineStr">
        <is>
          <t>ORDERED_WRONG_ITEM</t>
        </is>
      </c>
      <c r="K21" t="inlineStr">
        <is>
          <t>Unit returned to inventory</t>
        </is>
      </c>
      <c r="L21" t="inlineStr">
        <is>
          <t>LPNHL933127459</t>
        </is>
      </c>
      <c r="M21" t="inlineStr">
        <is>
          <t xml:space="preserve">Wurde mir als erstes angezeigt als ich Samsung s20 eingegeben habe
</t>
        </is>
      </c>
    </row>
    <row r="22">
      <c r="A22" t="inlineStr">
        <is>
          <t>2022-09-26T23:27:35+02:00</t>
        </is>
      </c>
      <c r="B22" t="inlineStr">
        <is>
          <t>302-8538858-3369961</t>
        </is>
      </c>
      <c r="C22" t="inlineStr">
        <is>
          <t>L20-Note10-1-fba</t>
        </is>
      </c>
      <c r="D22" t="inlineStr">
        <is>
          <t>B093G2HFXC</t>
        </is>
      </c>
      <c r="E22" t="inlineStr">
        <is>
          <t>X001D4TQU5</t>
        </is>
      </c>
      <c r="F22" t="inlineStr">
        <is>
          <t>F&amp;X Hülle für Xiaomi Redmi Note 10/Note 10S- Echte Getrocknete Blumen Silikon Handyhülle Mädchen Crystal Klare Transparente Case -Rosa</t>
        </is>
      </c>
      <c r="G22" t="n">
        <v>1</v>
      </c>
      <c r="H22" t="inlineStr">
        <is>
          <t>BTS2</t>
        </is>
      </c>
      <c r="I22" t="inlineStr">
        <is>
          <t>SELLABLE</t>
        </is>
      </c>
      <c r="J22" t="inlineStr">
        <is>
          <t>NOT_COMPATIBLE</t>
        </is>
      </c>
      <c r="K22" t="inlineStr">
        <is>
          <t>Unit returned to inventory</t>
        </is>
      </c>
      <c r="L22" t="inlineStr">
        <is>
          <t>LPNHE682064316</t>
        </is>
      </c>
      <c r="M22" t="inlineStr">
        <is>
          <t xml:space="preserve">
</t>
        </is>
      </c>
    </row>
    <row r="23">
      <c r="A23" t="inlineStr">
        <is>
          <t>2022-09-26T18:21:21+02:00</t>
        </is>
      </c>
      <c r="B23" t="inlineStr">
        <is>
          <t>305-5608901-4721111</t>
        </is>
      </c>
      <c r="C23" t="inlineStr">
        <is>
          <t>L25-2-A52-1-fba</t>
        </is>
      </c>
      <c r="D23" t="inlineStr">
        <is>
          <t>B094XPJB7P</t>
        </is>
      </c>
      <c r="E23" t="inlineStr">
        <is>
          <t>X001DFBQFR</t>
        </is>
      </c>
      <c r="F23" t="inlineStr">
        <is>
          <t>F&amp;X Hülle für Samsung Galaxy A52 5G/4G- Echte Getrocknete Blumen Mädchen Silikon Handyhülle Crystal Klare Transparente Case - Kamille</t>
        </is>
      </c>
      <c r="G23" t="n">
        <v>1</v>
      </c>
      <c r="H23" t="inlineStr">
        <is>
          <t>BTS2</t>
        </is>
      </c>
      <c r="I23" t="inlineStr">
        <is>
          <t>SELLABLE</t>
        </is>
      </c>
      <c r="J23" t="inlineStr">
        <is>
          <t>NOT_AS_DESCRIBED</t>
        </is>
      </c>
      <c r="K23" t="inlineStr">
        <is>
          <t>Unit returned to inventory</t>
        </is>
      </c>
      <c r="L23" t="inlineStr">
        <is>
          <t>LPNHE681038858</t>
        </is>
      </c>
      <c r="M23" t="inlineStr">
        <is>
          <t xml:space="preserve">Picture on website did not look like the product.
</t>
        </is>
      </c>
    </row>
    <row r="24">
      <c r="A24" t="inlineStr">
        <is>
          <t>2022-09-26T12:01:10+02:00</t>
        </is>
      </c>
      <c r="B24" t="inlineStr">
        <is>
          <t>306-5181464-8157936</t>
        </is>
      </c>
      <c r="C24" t="inlineStr">
        <is>
          <t>L20-5-1-fba</t>
        </is>
      </c>
      <c r="D24" t="inlineStr">
        <is>
          <t>B08ZJXWP7D</t>
        </is>
      </c>
      <c r="E24" t="inlineStr">
        <is>
          <t>X001C8CG27</t>
        </is>
      </c>
      <c r="F24" t="inlineStr">
        <is>
          <t>F&amp;X Hülle für Samsung Galaxy A52 5G/4G und Galaxy A52s 5G-Echte Getrocknete Blumen Silikon Handyhülle Mädchen Crystal Klare Transparente Case -Ros</t>
        </is>
      </c>
      <c r="G24" t="n">
        <v>1</v>
      </c>
      <c r="H24" t="inlineStr">
        <is>
          <t>BTS2</t>
        </is>
      </c>
      <c r="I24" t="inlineStr">
        <is>
          <t>DEFECTIVE</t>
        </is>
      </c>
      <c r="J24" t="inlineStr">
        <is>
          <t>DEFECTIVE</t>
        </is>
      </c>
      <c r="K24" t="inlineStr">
        <is>
          <t>Unit returned to inventory</t>
        </is>
      </c>
      <c r="L24" t="inlineStr">
        <is>
          <t>LPNHE660798983</t>
        </is>
      </c>
      <c r="M24" t="inlineStr">
        <is>
          <t>Die Hülle ist deformiert und liegt deshalb nicht richtig an!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29"/>
  <sheetViews>
    <sheetView workbookViewId="0">
      <selection activeCell="O1" sqref="O1"/>
    </sheetView>
  </sheetViews>
  <sheetFormatPr baseColWidth="8" defaultColWidth="11" defaultRowHeight="14.25"/>
  <cols>
    <col width="16.5" customWidth="1" style="33" min="1" max="1"/>
    <col width="13.1875" customWidth="1" style="33" min="2" max="2"/>
    <col width="83.6875" bestFit="1" customWidth="1" style="33" min="3" max="3"/>
    <col width="10.3125" bestFit="1" customWidth="1" style="33" min="4" max="4"/>
    <col width="24.8125" bestFit="1" customWidth="1" style="33" min="5" max="5"/>
    <col width="13.5" bestFit="1" customWidth="1" style="33" min="6" max="6"/>
    <col width="9.5" bestFit="1" customWidth="1" style="33" min="7" max="7"/>
    <col width="14.8125" bestFit="1" customWidth="1" style="33" min="8" max="8"/>
    <col width="12.5" bestFit="1" customWidth="1" style="33" min="9" max="9"/>
    <col width="9.3125" bestFit="1" customWidth="1" style="33" min="10" max="10"/>
    <col width="14.6875" bestFit="1" customWidth="1" style="33" min="11" max="11"/>
    <col width="17.8125" bestFit="1" customWidth="1" style="33" min="12" max="12"/>
    <col width="17.6875" customWidth="1" style="33" min="13" max="13"/>
    <col width="15" customWidth="1" style="33" min="14" max="14"/>
    <col width="18.6875" customWidth="1" style="33" min="15" max="15"/>
    <col width="19.8125" bestFit="1" customWidth="1" style="33" min="16" max="16"/>
    <col width="12.6875" customWidth="1" style="33" min="17" max="17"/>
    <col width="9.3125" customWidth="1" style="33" min="18" max="18"/>
    <col width="13.8125" customWidth="1" style="33" min="19" max="19"/>
    <col width="10.5" customWidth="1" style="33" min="20" max="20"/>
    <col width="15.8125" customWidth="1" style="33" min="21" max="21"/>
    <col width="18.6875" customWidth="1" style="33" min="22" max="22"/>
    <col width="11.8125" customWidth="1" style="33" min="23" max="23"/>
    <col width="13.8125" customWidth="1" style="33" min="24" max="24"/>
    <col width="14.1875" customWidth="1" style="33" min="25" max="26"/>
    <col width="11" customWidth="1" style="34" min="27" max="27"/>
    <col width="11" customWidth="1" style="33" min="28" max="16384"/>
  </cols>
  <sheetData>
    <row r="1" ht="15.75" customHeight="1" s="61">
      <c r="A1" t="inlineStr">
        <is>
          <t>DocumentVersion</t>
        </is>
      </c>
      <c r="B1" t="inlineStr">
        <is>
          <t>MessageType</t>
        </is>
      </c>
      <c r="C1" t="inlineStr">
        <is>
          <t>item_name</t>
        </is>
      </c>
      <c r="D1" t="inlineStr">
        <is>
          <t>asin</t>
        </is>
      </c>
      <c r="E1" t="inlineStr">
        <is>
          <t>return_reason_code</t>
        </is>
      </c>
      <c r="F1" t="inlineStr">
        <is>
          <t>merchant_sku</t>
        </is>
      </c>
      <c r="G1" t="inlineStr">
        <is>
          <t>in_policy</t>
        </is>
      </c>
      <c r="H1" t="inlineStr">
        <is>
          <t>return_quantity</t>
        </is>
      </c>
      <c r="I1" t="inlineStr">
        <is>
          <t>resolution</t>
        </is>
      </c>
      <c r="J1" t="inlineStr">
        <is>
          <t>category</t>
        </is>
      </c>
      <c r="K1" t="inlineStr">
        <is>
          <t>refund_amount</t>
        </is>
      </c>
      <c r="L1" t="inlineStr">
        <is>
          <t>order_id</t>
        </is>
      </c>
      <c r="M1" t="inlineStr">
        <is>
          <t>order_date</t>
        </is>
      </c>
      <c r="N1" t="inlineStr">
        <is>
          <t>amazon_rma_id</t>
        </is>
      </c>
      <c r="O1" t="inlineStr">
        <is>
          <t>return_request_date</t>
        </is>
      </c>
      <c r="P1" t="inlineStr">
        <is>
          <t>return_request_status</t>
        </is>
      </c>
      <c r="Q1" t="inlineStr">
        <is>
          <t>a_to_z_claim</t>
        </is>
      </c>
      <c r="R1" t="inlineStr">
        <is>
          <t>is_prime</t>
        </is>
      </c>
      <c r="S1" t="inlineStr">
        <is>
          <t>currency_code</t>
        </is>
      </c>
      <c r="T1" t="inlineStr">
        <is>
          <t>label_cost</t>
        </is>
      </c>
      <c r="U1" t="inlineStr">
        <is>
          <t>label_type</t>
        </is>
      </c>
      <c r="V1" t="inlineStr">
        <is>
          <t>label_to_be_paid_by</t>
        </is>
      </c>
      <c r="W1" t="inlineStr">
        <is>
          <t>return_type</t>
        </is>
      </c>
      <c r="X1" t="inlineStr">
        <is>
          <t>order_amount</t>
        </is>
      </c>
      <c r="Y1" t="inlineStr">
        <is>
          <t>order_quantity</t>
        </is>
      </c>
      <c r="Z1" s="36" t="inlineStr">
        <is>
          <t>最终退货金额</t>
        </is>
      </c>
      <c r="AA1" s="36" t="inlineStr">
        <is>
          <t>最终退货数</t>
        </is>
      </c>
      <c r="AB1" s="35" t="inlineStr">
        <is>
          <t>退货原因</t>
        </is>
      </c>
    </row>
    <row r="2" ht="15.75" customHeight="1" s="61">
      <c r="B2" s="29" t="n"/>
      <c r="C2" s="29" t="n"/>
      <c r="D2" s="29" t="n"/>
      <c r="E2" s="29" t="n"/>
      <c r="F2" s="29" t="n"/>
      <c r="G2" s="29" t="n"/>
      <c r="I2" s="29" t="n"/>
      <c r="J2" s="29" t="n"/>
      <c r="L2" s="29" t="n"/>
      <c r="M2" s="30" t="n"/>
      <c r="N2" s="29" t="n"/>
      <c r="O2" s="30" t="n"/>
      <c r="P2" s="29" t="n"/>
      <c r="R2" s="29" t="n"/>
      <c r="T2" s="29" t="n"/>
      <c r="U2" s="29" t="n"/>
      <c r="V2" s="29" t="n"/>
      <c r="W2" s="29" t="n"/>
      <c r="X2" t="n">
        <v>0</v>
      </c>
      <c r="Y2" t="n">
        <v>0</v>
      </c>
      <c r="Z2" s="36">
        <f>IF(EXACT(Tabelle1[[#This Row],[return_request_status]],"Approved"),Tabelle1[[#This Row],[order_amount]],0)</f>
        <v/>
      </c>
      <c r="AA2" s="36">
        <f>IF(EXACT(Tabelle1[[#This Row],[return_request_status]],"Approved"),Tabelle1[[#This Row],[order_quantity]],0)</f>
        <v/>
      </c>
      <c r="AB2" s="35" t="n"/>
    </row>
    <row r="3" ht="15.75" customHeight="1" s="61">
      <c r="A3" t="inlineStr"/>
      <c r="B3" s="29" t="inlineStr"/>
      <c r="C3" s="29" t="inlineStr"/>
      <c r="D3" s="29" t="inlineStr"/>
      <c r="E3" s="29" t="inlineStr"/>
      <c r="F3" s="29" t="inlineStr"/>
      <c r="G3" s="29" t="inlineStr"/>
      <c r="H3" t="inlineStr"/>
      <c r="I3" s="29" t="inlineStr"/>
      <c r="J3" s="29" t="inlineStr"/>
      <c r="K3" t="inlineStr"/>
      <c r="L3" s="29" t="inlineStr"/>
      <c r="M3" s="30" t="inlineStr"/>
      <c r="N3" s="29" t="inlineStr"/>
      <c r="O3" s="30" t="inlineStr"/>
      <c r="P3" s="29" t="inlineStr"/>
      <c r="Q3" t="inlineStr"/>
      <c r="R3" s="29" t="inlineStr"/>
      <c r="S3" t="inlineStr"/>
      <c r="T3" s="29" t="inlineStr"/>
      <c r="U3" s="29" t="inlineStr"/>
      <c r="V3" s="29" t="inlineStr"/>
      <c r="W3" s="29" t="inlineStr"/>
      <c r="X3" t="inlineStr"/>
      <c r="Y3" t="inlineStr"/>
      <c r="Z3" s="36" t="n"/>
      <c r="AA3" s="36" t="n"/>
    </row>
    <row r="4" ht="15.75" customHeight="1" s="61">
      <c r="A4" t="inlineStr"/>
      <c r="B4" s="29" t="inlineStr"/>
      <c r="C4" s="29" t="inlineStr"/>
      <c r="D4" s="29" t="inlineStr"/>
      <c r="E4" s="29" t="inlineStr"/>
      <c r="F4" s="29" t="inlineStr"/>
      <c r="G4" s="29" t="inlineStr"/>
      <c r="H4" t="inlineStr"/>
      <c r="I4" s="29" t="inlineStr"/>
      <c r="J4" s="29" t="inlineStr"/>
      <c r="K4" t="inlineStr"/>
      <c r="L4" s="29" t="inlineStr"/>
      <c r="M4" s="30" t="inlineStr"/>
      <c r="N4" s="29" t="inlineStr"/>
      <c r="O4" s="30" t="inlineStr"/>
      <c r="P4" s="29" t="inlineStr"/>
      <c r="Q4" t="inlineStr"/>
      <c r="R4" s="29" t="inlineStr"/>
      <c r="S4" s="29" t="inlineStr"/>
      <c r="T4" t="inlineStr"/>
      <c r="U4" s="29" t="inlineStr"/>
      <c r="V4" s="29" t="inlineStr"/>
      <c r="W4" s="29" t="inlineStr"/>
      <c r="X4" t="inlineStr"/>
      <c r="Y4" t="inlineStr"/>
      <c r="Z4" s="36">
        <f>IF(EXACT(Tabelle1[[#This Row],[return_request_status]],"Approved"),Tabelle1[[#This Row],[order_amount]],0)</f>
        <v/>
      </c>
      <c r="AA4" s="36">
        <f>IF(EXACT(Tabelle1[[#This Row],[return_request_status]],"Approved"),Tabelle1[[#This Row],[order_quantity]],0)</f>
        <v/>
      </c>
    </row>
    <row r="5" ht="15.75" customHeight="1" s="61">
      <c r="A5" t="inlineStr"/>
      <c r="B5" s="29" t="inlineStr"/>
      <c r="C5" s="29" t="inlineStr"/>
      <c r="D5" s="29" t="inlineStr"/>
      <c r="E5" s="29" t="inlineStr"/>
      <c r="F5" s="29" t="inlineStr"/>
      <c r="G5" s="29" t="inlineStr"/>
      <c r="H5" t="inlineStr"/>
      <c r="I5" s="29" t="inlineStr"/>
      <c r="J5" s="29" t="inlineStr"/>
      <c r="K5" t="inlineStr"/>
      <c r="L5" s="29" t="inlineStr"/>
      <c r="M5" s="30" t="inlineStr"/>
      <c r="N5" s="29" t="inlineStr"/>
      <c r="O5" s="30" t="inlineStr"/>
      <c r="P5" s="29" t="inlineStr"/>
      <c r="Q5" t="inlineStr"/>
      <c r="R5" s="29" t="inlineStr"/>
      <c r="S5" s="29" t="inlineStr"/>
      <c r="T5" t="inlineStr"/>
      <c r="U5" s="29" t="inlineStr"/>
      <c r="V5" s="29" t="inlineStr"/>
      <c r="W5" s="29" t="inlineStr"/>
      <c r="X5" t="inlineStr"/>
      <c r="Y5" t="inlineStr"/>
      <c r="Z5" s="36">
        <f>IF(EXACT(Tabelle1[[#This Row],[return_request_status]],"Approved"),Tabelle1[[#This Row],[order_amount]],0)</f>
        <v/>
      </c>
      <c r="AA5" s="36">
        <f>IF(EXACT(Tabelle1[[#This Row],[return_request_status]],"Approved"),Tabelle1[[#This Row],[order_quantity]],0)</f>
        <v/>
      </c>
      <c r="AB5" s="35" t="n"/>
    </row>
    <row r="6" ht="15.75" customHeight="1" s="61">
      <c r="A6" t="inlineStr"/>
      <c r="B6" s="29" t="inlineStr"/>
      <c r="C6" s="29" t="inlineStr"/>
      <c r="D6" s="29" t="inlineStr"/>
      <c r="E6" s="29" t="inlineStr"/>
      <c r="F6" s="29" t="inlineStr"/>
      <c r="G6" s="29" t="inlineStr"/>
      <c r="H6" t="inlineStr"/>
      <c r="I6" s="29" t="inlineStr"/>
      <c r="J6" s="29" t="inlineStr"/>
      <c r="K6" t="inlineStr"/>
      <c r="L6" s="29" t="inlineStr"/>
      <c r="M6" s="30" t="inlineStr"/>
      <c r="N6" s="29" t="inlineStr"/>
      <c r="O6" s="30" t="inlineStr"/>
      <c r="P6" s="29" t="inlineStr"/>
      <c r="Q6" t="inlineStr"/>
      <c r="R6" s="29" t="inlineStr"/>
      <c r="S6" s="29" t="inlineStr"/>
      <c r="T6" t="inlineStr"/>
      <c r="U6" s="29" t="inlineStr"/>
      <c r="V6" s="29" t="inlineStr"/>
      <c r="W6" s="29" t="inlineStr"/>
      <c r="X6" t="inlineStr"/>
      <c r="Y6" t="inlineStr"/>
      <c r="Z6" s="36">
        <f>IF(EXACT(Tabelle1[[#This Row],[return_request_status]],"Approved"),Tabelle1[[#This Row],[order_amount]],0)</f>
        <v/>
      </c>
      <c r="AA6" s="36">
        <f>IF(EXACT(Tabelle1[[#This Row],[return_request_status]],"Approved"),Tabelle1[[#This Row],[order_quantity]],0)</f>
        <v/>
      </c>
      <c r="AB6" s="35" t="n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AA7" s="33" t="n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AA8" s="33" t="n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AA9" s="33" t="n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AA10" s="33" t="n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AA11" s="33" t="n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AA12" s="33" t="n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AA13" s="33" t="n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AA14" s="33" t="n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AA15" s="33" t="n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s="35" t="inlineStr"/>
      <c r="AA16" s="33" t="n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AA17" s="33" t="n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AA18" s="33" t="n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AA19" s="33" t="n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AA20" s="33" t="n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AA21" s="33" t="n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AA22" s="33" t="n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AA23" s="33" t="n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AA24" s="33" t="n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AA25" s="33" t="n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AA26" s="33" t="n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AA27" s="33" t="n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AA28" s="33" t="n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AA29" s="33" t="n"/>
    </row>
  </sheetData>
  <pageMargins left="0.7" right="0.7" top="0.787401575" bottom="0.787401575" header="0.3" footer="0.3"/>
  <pageSetup orientation="portrait" paperSize="9" horizontalDpi="300" verticalDpi="300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8"/>
  <sheetViews>
    <sheetView topLeftCell="A217" zoomScale="85" zoomScaleNormal="85" workbookViewId="0">
      <selection activeCell="A244" sqref="A244"/>
    </sheetView>
  </sheetViews>
  <sheetFormatPr baseColWidth="8" defaultColWidth="11" defaultRowHeight="15.75"/>
  <cols>
    <col width="127.1875" customWidth="1" style="61" min="1" max="1"/>
    <col width="12.3125" bestFit="1" customWidth="1" style="61" min="2" max="2"/>
  </cols>
  <sheetData>
    <row r="1" ht="14.25" customFormat="1" customHeight="1" s="28">
      <c r="A1" s="28" t="inlineStr">
        <is>
          <t>Vlookup Num.</t>
        </is>
      </c>
      <c r="B1" s="28" t="n">
        <v>1</v>
      </c>
      <c r="C1" s="28" t="n">
        <v>2</v>
      </c>
      <c r="D1" s="28" t="n">
        <v>3</v>
      </c>
    </row>
    <row r="2" ht="21" customHeight="1" s="61">
      <c r="A2" s="93" t="inlineStr">
        <is>
          <t>文字</t>
        </is>
      </c>
      <c r="B2" s="90" t="inlineStr">
        <is>
          <t>ASIN</t>
        </is>
      </c>
      <c r="C2" s="92" t="inlineStr">
        <is>
          <t>handy</t>
        </is>
      </c>
      <c r="D2" s="92" t="inlineStr">
        <is>
          <t>type</t>
        </is>
      </c>
    </row>
    <row r="3" ht="31.5" customHeight="1" s="61">
      <c r="A3" s="94" t="inlineStr">
        <is>
          <t>F&amp;X Samsung A50 - Zebra Pattern 
New</t>
        </is>
      </c>
      <c r="B3" s="42" t="inlineStr">
        <is>
          <t>B07TPCRX12</t>
        </is>
      </c>
      <c r="C3" s="92" t="inlineStr">
        <is>
          <t>三星A50</t>
        </is>
      </c>
      <c r="D3" s="92" t="inlineStr">
        <is>
          <t>斑马纹</t>
        </is>
      </c>
    </row>
    <row r="4" ht="31.5" customHeight="1" s="61">
      <c r="A4" s="94" t="inlineStr">
        <is>
          <t>F&amp;X Samsung A50 - Wolf
New</t>
        </is>
      </c>
      <c r="B4" s="42" t="inlineStr">
        <is>
          <t>B07TP98V1Y</t>
        </is>
      </c>
      <c r="C4" s="92" t="inlineStr">
        <is>
          <t>三星A50</t>
        </is>
      </c>
      <c r="D4" s="92" t="inlineStr">
        <is>
          <t>狼</t>
        </is>
      </c>
    </row>
    <row r="5" ht="31.5" customHeight="1" s="61">
      <c r="A5" s="94" t="inlineStr">
        <is>
          <t>F&amp;X Samsung A50 - Leopard Pattern
New</t>
        </is>
      </c>
      <c r="B5" s="42" t="inlineStr">
        <is>
          <t>B07TPBLJ8P</t>
        </is>
      </c>
      <c r="C5" s="92" t="inlineStr">
        <is>
          <t>三星A50</t>
        </is>
      </c>
      <c r="D5" s="92" t="inlineStr">
        <is>
          <t>豹纹</t>
        </is>
      </c>
    </row>
    <row r="6" ht="31.5" customHeight="1" s="61">
      <c r="A6" s="95" t="inlineStr">
        <is>
          <t>F&amp;X Samsung A50 - Leopard Pattern
New</t>
        </is>
      </c>
      <c r="B6" s="42" t="inlineStr">
        <is>
          <t>B08PCFK4BN</t>
        </is>
      </c>
      <c r="C6" s="92" t="inlineStr">
        <is>
          <t>三星A50</t>
        </is>
      </c>
      <c r="D6" s="92" t="inlineStr">
        <is>
          <t>豹纹2</t>
        </is>
      </c>
    </row>
    <row r="7">
      <c r="A7" s="94" t="n"/>
      <c r="B7" s="42" t="inlineStr">
        <is>
          <t>B07TT8DZ6N</t>
        </is>
      </c>
      <c r="C7" s="92" t="inlineStr">
        <is>
          <t>三星A50</t>
        </is>
      </c>
      <c r="D7" s="92" t="inlineStr">
        <is>
          <t>黑底唇印</t>
        </is>
      </c>
    </row>
    <row r="8">
      <c r="A8" s="94" t="n"/>
      <c r="B8" s="42" t="inlineStr">
        <is>
          <t>B07THCDVLL</t>
        </is>
      </c>
      <c r="C8" s="92" t="inlineStr">
        <is>
          <t>三星A50</t>
        </is>
      </c>
      <c r="D8" s="92" t="inlineStr">
        <is>
          <t>仰望星空</t>
        </is>
      </c>
    </row>
    <row r="9">
      <c r="A9" s="94" t="n"/>
      <c r="B9" s="42" t="inlineStr">
        <is>
          <t>B0892X1ZGZ</t>
        </is>
      </c>
      <c r="C9" s="92" t="inlineStr">
        <is>
          <t>三星A50</t>
        </is>
      </c>
      <c r="D9" s="92" t="inlineStr">
        <is>
          <t>红钻石</t>
        </is>
      </c>
    </row>
    <row r="10">
      <c r="A10" s="94" t="n"/>
      <c r="B10" s="42" t="e">
        <v>#N/A</v>
      </c>
      <c r="C10" s="92" t="inlineStr">
        <is>
          <t>三星A50</t>
        </is>
      </c>
      <c r="D10" s="92" t="inlineStr">
        <is>
          <t>白底黑心</t>
        </is>
      </c>
    </row>
    <row r="11">
      <c r="A11" s="94" t="n"/>
      <c r="B11" s="42" t="e">
        <v>#N/A</v>
      </c>
      <c r="C11" s="92" t="inlineStr">
        <is>
          <t>三星A50</t>
        </is>
      </c>
      <c r="D11" s="92" t="inlineStr">
        <is>
          <t>星球</t>
        </is>
      </c>
    </row>
    <row r="12">
      <c r="A12" s="94" t="n"/>
      <c r="B12" s="42" t="inlineStr">
        <is>
          <t>B087PKN7L3</t>
        </is>
      </c>
      <c r="C12" s="92" t="inlineStr">
        <is>
          <t>三星A50</t>
        </is>
      </c>
      <c r="D12" s="92" t="inlineStr">
        <is>
          <t>彩色鱼鳞</t>
        </is>
      </c>
    </row>
    <row r="13">
      <c r="A13" s="94" t="n"/>
      <c r="B13" s="42" t="inlineStr">
        <is>
          <t>B07THQD3T9</t>
        </is>
      </c>
      <c r="C13" s="92" t="inlineStr">
        <is>
          <t>三星A50</t>
        </is>
      </c>
      <c r="D13" s="92" t="inlineStr">
        <is>
          <t>彩色星空</t>
        </is>
      </c>
    </row>
    <row r="14" ht="31.5" customHeight="1" s="61">
      <c r="A14" s="94" t="inlineStr">
        <is>
          <t>F&amp;X Samsung A41 - Leopard Pattern
New</t>
        </is>
      </c>
      <c r="B14" s="42" t="inlineStr">
        <is>
          <t>B08HVVSP3B</t>
        </is>
      </c>
      <c r="C14" s="92" t="inlineStr">
        <is>
          <t>三星A41</t>
        </is>
      </c>
      <c r="D14" s="92" t="inlineStr">
        <is>
          <t>豹纹</t>
        </is>
      </c>
    </row>
    <row r="15" ht="31.5" customHeight="1" s="61">
      <c r="A15" s="94" t="inlineStr">
        <is>
          <t>F&amp;X Samsung A41 - Leopard Pattern
New</t>
        </is>
      </c>
      <c r="B15" s="42" t="inlineStr">
        <is>
          <t>B08PCCJG8V</t>
        </is>
      </c>
      <c r="C15" s="92" t="inlineStr">
        <is>
          <t>三星A41</t>
        </is>
      </c>
      <c r="D15" s="92" t="inlineStr">
        <is>
          <t>豹纹2</t>
        </is>
      </c>
    </row>
    <row r="16" ht="31.5" customHeight="1" s="61">
      <c r="A16" s="94" t="inlineStr">
        <is>
          <t>F&amp;X Samsung A41 - small heart black
New</t>
        </is>
      </c>
      <c r="B16" s="42" t="inlineStr">
        <is>
          <t>B08HSBQ1V4</t>
        </is>
      </c>
      <c r="C16" s="92" t="inlineStr">
        <is>
          <t>三星A41</t>
        </is>
      </c>
      <c r="D16" s="92" t="inlineStr">
        <is>
          <t>白底黑心</t>
        </is>
      </c>
    </row>
    <row r="17" ht="31.5" customHeight="1" s="61">
      <c r="A17" s="95" t="inlineStr">
        <is>
          <t>F&amp;X Samsung A51 - Wolf
New</t>
        </is>
      </c>
      <c r="B17" s="42" t="inlineStr">
        <is>
          <t>B087PL5JKV</t>
        </is>
      </c>
      <c r="C17" s="92" t="inlineStr">
        <is>
          <t>三星A51</t>
        </is>
      </c>
      <c r="D17" s="92" t="inlineStr">
        <is>
          <t>狼</t>
        </is>
      </c>
    </row>
    <row r="18" ht="31.5" customHeight="1" s="61">
      <c r="A18" s="94" t="inlineStr">
        <is>
          <t>F&amp;X Samsung A51 - Leopard Pattern
New</t>
        </is>
      </c>
      <c r="B18" s="42" t="inlineStr">
        <is>
          <t>B087PKDR49</t>
        </is>
      </c>
      <c r="C18" s="92" t="inlineStr">
        <is>
          <t>三星A51</t>
        </is>
      </c>
      <c r="D18" s="92" t="inlineStr">
        <is>
          <t>豹纹</t>
        </is>
      </c>
    </row>
    <row r="19" ht="31.5" customHeight="1" s="61">
      <c r="A19" s="95" t="inlineStr">
        <is>
          <t>F&amp;X Samsung A51 - Leopard Pattern
New</t>
        </is>
      </c>
      <c r="B19" s="42" t="inlineStr">
        <is>
          <t>B08PCCXR4Z</t>
        </is>
      </c>
      <c r="C19" s="92" t="inlineStr">
        <is>
          <t>三星A51</t>
        </is>
      </c>
      <c r="D19" s="92" t="inlineStr">
        <is>
          <t>豹纹2</t>
        </is>
      </c>
    </row>
    <row r="20" ht="31.5" customHeight="1" s="61">
      <c r="A20" s="94" t="inlineStr">
        <is>
          <t>F&amp;X Samsung A51 - Zebra Pattern
New</t>
        </is>
      </c>
      <c r="B20" s="42" t="inlineStr">
        <is>
          <t>B08BY3XZT4</t>
        </is>
      </c>
      <c r="C20" s="92" t="inlineStr">
        <is>
          <t>三星A51</t>
        </is>
      </c>
      <c r="D20" s="92" t="inlineStr">
        <is>
          <t>斑马纹</t>
        </is>
      </c>
    </row>
    <row r="21" ht="31.5" customHeight="1" s="61">
      <c r="A21" s="94" t="inlineStr">
        <is>
          <t>F&amp;X Samsung A51 - Pink Fashion 2
New</t>
        </is>
      </c>
      <c r="B21" s="42" t="inlineStr">
        <is>
          <t>B08LTNMM5L</t>
        </is>
      </c>
      <c r="C21" s="92" t="inlineStr">
        <is>
          <t>三星A51</t>
        </is>
      </c>
      <c r="D21" s="92" t="inlineStr">
        <is>
          <t>红钻石2</t>
        </is>
      </c>
    </row>
    <row r="22" ht="31.5" customHeight="1" s="61">
      <c r="A22" s="94" t="inlineStr">
        <is>
          <t>F&amp;X Samsung A51 - small heart black
New</t>
        </is>
      </c>
      <c r="B22" s="42" t="inlineStr">
        <is>
          <t>B0892VL3T9</t>
        </is>
      </c>
      <c r="C22" s="92" t="inlineStr">
        <is>
          <t>三星A51</t>
        </is>
      </c>
      <c r="D22" s="92" t="inlineStr">
        <is>
          <t>白底黑心</t>
        </is>
      </c>
    </row>
    <row r="23" ht="31.5" customHeight="1" s="61">
      <c r="A23" s="94" t="inlineStr">
        <is>
          <t>F&amp;X Samsung A51 - Real Flower Yellow
New</t>
        </is>
      </c>
      <c r="B23" s="42" t="inlineStr">
        <is>
          <t>B08KR86D6G</t>
        </is>
      </c>
      <c r="C23" s="92" t="inlineStr">
        <is>
          <t>三星A51</t>
        </is>
      </c>
      <c r="D23" s="92" t="inlineStr">
        <is>
          <t>干花(黄）</t>
        </is>
      </c>
    </row>
    <row r="24" ht="31.5" customHeight="1" s="61">
      <c r="A24" s="94" t="inlineStr">
        <is>
          <t>F&amp;X Samsung A51 - Real Flower Pink
New</t>
        </is>
      </c>
      <c r="B24" s="42" t="inlineStr">
        <is>
          <t>B08KRFZFB1</t>
        </is>
      </c>
      <c r="C24" s="92" t="inlineStr">
        <is>
          <t>三星A51</t>
        </is>
      </c>
      <c r="D24" s="92" t="inlineStr">
        <is>
          <t>干花(粉）</t>
        </is>
      </c>
    </row>
    <row r="25">
      <c r="A25" s="94" t="n"/>
      <c r="B25" s="42" t="inlineStr">
        <is>
          <t>B0892J7DX7</t>
        </is>
      </c>
      <c r="C25" s="92" t="inlineStr">
        <is>
          <t>三星A51</t>
        </is>
      </c>
      <c r="D25" s="92" t="inlineStr">
        <is>
          <t>黑底唇印</t>
        </is>
      </c>
    </row>
    <row r="26">
      <c r="A26" s="94" t="n"/>
      <c r="B26" s="42" t="inlineStr">
        <is>
          <t>B08BKNC68K</t>
        </is>
      </c>
      <c r="C26" s="92" t="inlineStr">
        <is>
          <t>三星A51</t>
        </is>
      </c>
      <c r="D26" s="92" t="inlineStr">
        <is>
          <t>仰望星空</t>
        </is>
      </c>
    </row>
    <row r="27">
      <c r="A27" s="94" t="n"/>
      <c r="B27" s="42" t="inlineStr">
        <is>
          <t>B0892TBJRR</t>
        </is>
      </c>
      <c r="C27" s="92" t="inlineStr">
        <is>
          <t>三星A51</t>
        </is>
      </c>
      <c r="D27" s="92" t="inlineStr">
        <is>
          <t>星球</t>
        </is>
      </c>
    </row>
    <row r="28" ht="31.5" customHeight="1" s="61">
      <c r="A28" s="94" t="inlineStr">
        <is>
          <t>F&amp;X Samsung A51- Pink Fashion
New</t>
        </is>
      </c>
      <c r="B28" s="42" t="inlineStr">
        <is>
          <t>B0892S2K4Q</t>
        </is>
      </c>
      <c r="C28" s="92" t="inlineStr">
        <is>
          <t>三星A51</t>
        </is>
      </c>
      <c r="D28" s="92" t="inlineStr">
        <is>
          <t>红钻石</t>
        </is>
      </c>
    </row>
    <row r="29">
      <c r="A29" s="94" t="n"/>
      <c r="B29" s="42" t="inlineStr">
        <is>
          <t>B087PLKY58</t>
        </is>
      </c>
      <c r="C29" s="92" t="inlineStr">
        <is>
          <t>三星A51</t>
        </is>
      </c>
      <c r="D29" s="92" t="inlineStr">
        <is>
          <t>彩色鱼鳞</t>
        </is>
      </c>
    </row>
    <row r="30">
      <c r="A30" s="94" t="n"/>
      <c r="B30" s="42" t="inlineStr">
        <is>
          <t>B088P818N1</t>
        </is>
      </c>
      <c r="C30" s="92" t="inlineStr">
        <is>
          <t>三星A51</t>
        </is>
      </c>
      <c r="D30" s="92" t="inlineStr">
        <is>
          <t>彩色星空</t>
        </is>
      </c>
    </row>
    <row r="31" ht="31.5" customHeight="1" s="61">
      <c r="A31" s="95" t="inlineStr">
        <is>
          <t>F&amp;X Samsung A71 - Wolf
New</t>
        </is>
      </c>
      <c r="B31" s="42" t="inlineStr">
        <is>
          <t>B08BK91TVT</t>
        </is>
      </c>
      <c r="C31" s="92" t="inlineStr">
        <is>
          <t>三星A71</t>
        </is>
      </c>
      <c r="D31" s="92" t="inlineStr">
        <is>
          <t>狼</t>
        </is>
      </c>
    </row>
    <row r="32" ht="31.5" customHeight="1" s="61">
      <c r="A32" s="94" t="inlineStr">
        <is>
          <t>F&amp;X Samsung A71 - Leopard Pattern
New</t>
        </is>
      </c>
      <c r="B32" s="42" t="inlineStr">
        <is>
          <t>B08BK8QFQZ</t>
        </is>
      </c>
      <c r="C32" s="92" t="inlineStr">
        <is>
          <t>三星A71</t>
        </is>
      </c>
      <c r="D32" s="92" t="inlineStr">
        <is>
          <t>豹纹</t>
        </is>
      </c>
    </row>
    <row r="33" ht="31.5" customHeight="1" s="61">
      <c r="A33" s="94" t="inlineStr">
        <is>
          <t>F&amp;X Samsung A71 - Leopard Pattern
New</t>
        </is>
      </c>
      <c r="B33" s="42" t="inlineStr">
        <is>
          <t>B08PCD3DR7</t>
        </is>
      </c>
      <c r="C33" s="92" t="inlineStr">
        <is>
          <t>三星A71</t>
        </is>
      </c>
      <c r="D33" s="92" t="inlineStr">
        <is>
          <t>豹纹2</t>
        </is>
      </c>
    </row>
    <row r="34" ht="31.5" customHeight="1" s="61">
      <c r="A34" s="94" t="inlineStr">
        <is>
          <t>F&amp;X Samsung A71 - Zebra Pattern
New</t>
        </is>
      </c>
      <c r="B34" s="42" t="inlineStr">
        <is>
          <t>B08BK9Q9DX</t>
        </is>
      </c>
      <c r="C34" s="92" t="inlineStr">
        <is>
          <t>三星A71</t>
        </is>
      </c>
      <c r="D34" s="92" t="inlineStr">
        <is>
          <t>斑马纹</t>
        </is>
      </c>
    </row>
    <row r="35" ht="31.5" customHeight="1" s="61">
      <c r="A35" s="94" t="inlineStr">
        <is>
          <t>F&amp;X Samsung A71 - small heart black
New</t>
        </is>
      </c>
      <c r="B35" s="42" t="inlineStr">
        <is>
          <t>B08BKPDGGJ</t>
        </is>
      </c>
      <c r="C35" s="92" t="inlineStr">
        <is>
          <t>三星A71</t>
        </is>
      </c>
      <c r="D35" s="92" t="inlineStr">
        <is>
          <t>白底黑心</t>
        </is>
      </c>
    </row>
    <row r="36">
      <c r="A36" s="94" t="n"/>
      <c r="B36" s="42" t="inlineStr">
        <is>
          <t>B08BY4CW9T</t>
        </is>
      </c>
      <c r="C36" s="92" t="inlineStr">
        <is>
          <t>三星A71</t>
        </is>
      </c>
      <c r="D36" s="92" t="inlineStr">
        <is>
          <t>彩色鱼鳞</t>
        </is>
      </c>
    </row>
    <row r="37">
      <c r="A37" s="94" t="n"/>
      <c r="B37" s="42" t="inlineStr">
        <is>
          <t>B08BK9WNRZ</t>
        </is>
      </c>
      <c r="C37" s="92" t="inlineStr">
        <is>
          <t>三星A71</t>
        </is>
      </c>
      <c r="D37" s="92" t="inlineStr">
        <is>
          <t>彩色星空</t>
        </is>
      </c>
    </row>
    <row r="38">
      <c r="A38" s="94" t="n"/>
      <c r="B38" s="19" t="inlineStr">
        <is>
          <t>B08BKP8TJS</t>
        </is>
      </c>
      <c r="C38" s="92" t="inlineStr">
        <is>
          <t>三星A71</t>
        </is>
      </c>
      <c r="D38" s="92" t="inlineStr">
        <is>
          <t>黑底唇印</t>
        </is>
      </c>
      <c r="E38" s="11" t="n"/>
    </row>
    <row r="39">
      <c r="A39" s="94" t="n"/>
      <c r="B39" s="19" t="e">
        <v>#N/A</v>
      </c>
      <c r="C39" s="92" t="inlineStr">
        <is>
          <t>三星A71</t>
        </is>
      </c>
      <c r="D39" s="92" t="inlineStr">
        <is>
          <t>星球</t>
        </is>
      </c>
      <c r="E39" s="11" t="n"/>
    </row>
    <row r="40">
      <c r="A40" s="94" t="n"/>
      <c r="B40" s="19" t="e">
        <v>#N/A</v>
      </c>
      <c r="C40" s="92" t="inlineStr">
        <is>
          <t>三星A71</t>
        </is>
      </c>
      <c r="D40" s="92" t="inlineStr">
        <is>
          <t>仰望星空</t>
        </is>
      </c>
      <c r="E40" s="11" t="n"/>
    </row>
    <row r="41" ht="31.5" customHeight="1" s="61">
      <c r="A41" s="96" t="inlineStr">
        <is>
          <t>F&amp;X Samsung A71 - Real Flower Yellow
New</t>
        </is>
      </c>
      <c r="B41" s="19" t="inlineStr">
        <is>
          <t>B08NHRP1DL</t>
        </is>
      </c>
      <c r="C41" s="92" t="inlineStr">
        <is>
          <t>三星A71</t>
        </is>
      </c>
      <c r="D41" s="92" t="inlineStr">
        <is>
          <t>干花(黄）</t>
        </is>
      </c>
      <c r="E41" s="11" t="n"/>
    </row>
    <row r="42" ht="31.5" customHeight="1" s="61">
      <c r="A42" s="97" t="inlineStr">
        <is>
          <t>F&amp;X Samsung A71 - Real Flower Pink
New</t>
        </is>
      </c>
      <c r="B42" s="19" t="inlineStr">
        <is>
          <t>B08NHQVYZY</t>
        </is>
      </c>
      <c r="C42" s="92" t="inlineStr">
        <is>
          <t>三星A71</t>
        </is>
      </c>
      <c r="D42" s="92" t="inlineStr">
        <is>
          <t>干花(粉）</t>
        </is>
      </c>
      <c r="E42" s="11" t="n"/>
    </row>
    <row r="43" ht="31.5" customHeight="1" s="61">
      <c r="A43" s="94" t="inlineStr">
        <is>
          <t>F&amp;X Samsung S20- Pink Fashion
New</t>
        </is>
      </c>
      <c r="B43" s="19" t="inlineStr">
        <is>
          <t>B08HSH2LYW</t>
        </is>
      </c>
      <c r="C43" s="92" t="inlineStr">
        <is>
          <t>三星S20</t>
        </is>
      </c>
      <c r="D43" s="92" t="inlineStr">
        <is>
          <t>红钻石</t>
        </is>
      </c>
      <c r="E43" s="11" t="n"/>
    </row>
    <row r="44">
      <c r="A44" s="94" t="n"/>
      <c r="B44" s="19" t="inlineStr">
        <is>
          <t>B08HSGKS34</t>
        </is>
      </c>
      <c r="C44" s="92" t="inlineStr">
        <is>
          <t>三星M31</t>
        </is>
      </c>
      <c r="D44" s="92" t="inlineStr">
        <is>
          <t>红钻石</t>
        </is>
      </c>
      <c r="E44" s="11" t="n"/>
    </row>
    <row r="45">
      <c r="A45" s="94" t="n"/>
      <c r="B45" s="19" t="inlineStr">
        <is>
          <t>B08HVXFR7F</t>
        </is>
      </c>
      <c r="C45" s="92" t="inlineStr">
        <is>
          <t>三星M31</t>
        </is>
      </c>
      <c r="D45" s="92" t="inlineStr">
        <is>
          <t>豹纹</t>
        </is>
      </c>
      <c r="E45" s="11" t="n"/>
    </row>
    <row r="46" ht="31.5" customHeight="1" s="61">
      <c r="A46" s="94" t="inlineStr">
        <is>
          <t>F&amp;X Xiaomi Note 8 Pro - Lippenabdruck
New</t>
        </is>
      </c>
      <c r="B46" s="19" t="e">
        <v>#N/A</v>
      </c>
      <c r="C46" s="92" t="inlineStr">
        <is>
          <t>红米Note8pro</t>
        </is>
      </c>
      <c r="D46" s="92" t="inlineStr">
        <is>
          <t>黑底唇印</t>
        </is>
      </c>
      <c r="E46" s="11" t="n"/>
    </row>
    <row r="47" ht="31.5" customHeight="1" s="61">
      <c r="A47" s="94" t="inlineStr">
        <is>
          <t>F&amp;X Xiaomi Note 8 Pro - Zebra Pattern
New</t>
        </is>
      </c>
      <c r="B47" s="19" t="inlineStr">
        <is>
          <t>B08BK9V3W7</t>
        </is>
      </c>
      <c r="C47" s="92" t="inlineStr">
        <is>
          <t>红米Note8pro</t>
        </is>
      </c>
      <c r="D47" s="92" t="inlineStr">
        <is>
          <t>斑马纹</t>
        </is>
      </c>
      <c r="E47" s="11" t="n"/>
    </row>
    <row r="48" ht="31.5" customHeight="1" s="61">
      <c r="A48" s="94" t="inlineStr">
        <is>
          <t>F&amp;X Xiaomi Note 8 Pro - Leopard Pattern
New</t>
        </is>
      </c>
      <c r="B48" s="42" t="inlineStr">
        <is>
          <t>B08BKB3GB2</t>
        </is>
      </c>
      <c r="C48" s="92" t="inlineStr">
        <is>
          <t>红米Note8pro</t>
        </is>
      </c>
      <c r="D48" s="92" t="inlineStr">
        <is>
          <t>豹纹</t>
        </is>
      </c>
    </row>
    <row r="49" ht="31.5" customHeight="1" s="61">
      <c r="A49" s="94" t="inlineStr">
        <is>
          <t>F&amp;X Xiaomi Note 8 Pro - Leopard Pattern
New</t>
        </is>
      </c>
      <c r="B49" s="42" t="inlineStr">
        <is>
          <t>B08PCFF9Q4</t>
        </is>
      </c>
      <c r="C49" s="92" t="inlineStr">
        <is>
          <t>红米Note8pro</t>
        </is>
      </c>
      <c r="D49" s="92" t="inlineStr">
        <is>
          <t>豹纹2</t>
        </is>
      </c>
    </row>
    <row r="50" ht="31.5" customHeight="1" s="61">
      <c r="A50" s="94" t="inlineStr">
        <is>
          <t>F&amp;X Xiaomi Note 8 Pro - Pink Fashion
New</t>
        </is>
      </c>
      <c r="B50" s="42" t="inlineStr">
        <is>
          <t>B08BKB2LYK</t>
        </is>
      </c>
      <c r="C50" s="92" t="inlineStr">
        <is>
          <t>红米Note8pro</t>
        </is>
      </c>
      <c r="D50" s="92" t="inlineStr">
        <is>
          <t>红钻石</t>
        </is>
      </c>
    </row>
    <row r="51">
      <c r="A51" s="94" t="n"/>
      <c r="B51" s="42" t="inlineStr">
        <is>
          <t>B08BY38N8H</t>
        </is>
      </c>
      <c r="C51" s="92" t="inlineStr">
        <is>
          <t>红米Note8pro</t>
        </is>
      </c>
      <c r="D51" s="92" t="inlineStr">
        <is>
          <t>白底黑心</t>
        </is>
      </c>
    </row>
    <row r="52">
      <c r="A52" s="94" t="n"/>
      <c r="B52" s="42" t="inlineStr">
        <is>
          <t>B08BY3V4XJ</t>
        </is>
      </c>
      <c r="C52" s="92" t="inlineStr">
        <is>
          <t>红米Note8pro</t>
        </is>
      </c>
      <c r="D52" s="92" t="inlineStr">
        <is>
          <t>彩色鱼鳞</t>
        </is>
      </c>
    </row>
    <row r="53">
      <c r="A53" s="94" t="n"/>
      <c r="B53" s="42" t="e">
        <v>#N/A</v>
      </c>
      <c r="C53" s="92" t="inlineStr">
        <is>
          <t>红米Note8pro</t>
        </is>
      </c>
      <c r="D53" s="92" t="inlineStr">
        <is>
          <t>仰望星空</t>
        </is>
      </c>
    </row>
    <row r="54">
      <c r="A54" s="94" t="n"/>
      <c r="B54" s="42" t="e">
        <v>#N/A</v>
      </c>
      <c r="C54" s="92" t="inlineStr">
        <is>
          <t>红米Note8pro</t>
        </is>
      </c>
      <c r="D54" s="92" t="inlineStr">
        <is>
          <t>彩色星空</t>
        </is>
      </c>
    </row>
    <row r="55" ht="31.5" customHeight="1" s="61">
      <c r="A55" s="96" t="inlineStr">
        <is>
          <t>F&amp;X Xiaomi Note 9 Pro - Real Flower Yellow
New</t>
        </is>
      </c>
      <c r="B55" s="42" t="inlineStr">
        <is>
          <t>B08RXJT519</t>
        </is>
      </c>
      <c r="C55" s="92" t="inlineStr">
        <is>
          <t>红米Note9pro</t>
        </is>
      </c>
      <c r="D55" s="92" t="inlineStr">
        <is>
          <t>干花(黄）</t>
        </is>
      </c>
    </row>
    <row r="56" ht="31.5" customHeight="1" s="61">
      <c r="A56" s="97" t="inlineStr">
        <is>
          <t>F&amp;X Xiaomi Note 9 Pro - Real Flower Pink
New</t>
        </is>
      </c>
      <c r="B56" s="42" t="inlineStr">
        <is>
          <t>B08RXHL9PP</t>
        </is>
      </c>
      <c r="C56" s="92" t="inlineStr">
        <is>
          <t>红米Note9pro</t>
        </is>
      </c>
      <c r="D56" s="92" t="inlineStr">
        <is>
          <t>干花(粉）</t>
        </is>
      </c>
    </row>
    <row r="57" ht="31.5" customHeight="1" s="61">
      <c r="A57" s="94" t="inlineStr">
        <is>
          <t>F&amp;X Huawei P30 Lite - Zebra Pattern
New</t>
        </is>
      </c>
      <c r="B57" s="42" t="inlineStr">
        <is>
          <t>B087PKNGS7</t>
        </is>
      </c>
      <c r="C57" s="92" t="inlineStr">
        <is>
          <t>华为P30Lite</t>
        </is>
      </c>
      <c r="D57" s="92" t="inlineStr">
        <is>
          <t>斑马纹</t>
        </is>
      </c>
    </row>
    <row r="58" ht="31.5" customHeight="1" s="61">
      <c r="A58" s="94" t="inlineStr">
        <is>
          <t>F&amp;X Huawei P30 Lite - Pink Fashion
New</t>
        </is>
      </c>
      <c r="B58" s="42" t="inlineStr">
        <is>
          <t>B08BY3MH5Z</t>
        </is>
      </c>
      <c r="C58" s="92" t="inlineStr">
        <is>
          <t>华为P30Lite</t>
        </is>
      </c>
      <c r="D58" s="92" t="inlineStr">
        <is>
          <t>红钻石</t>
        </is>
      </c>
    </row>
    <row r="59" ht="31.5" customHeight="1" s="61">
      <c r="A59" s="94" t="inlineStr">
        <is>
          <t>F&amp;X Huawei P30 Lite - Leopard Pattern
New</t>
        </is>
      </c>
      <c r="B59" s="42" t="inlineStr">
        <is>
          <t>B087PKJ4ST</t>
        </is>
      </c>
      <c r="C59" s="92" t="inlineStr">
        <is>
          <t>华为P30Lite</t>
        </is>
      </c>
      <c r="D59" s="92" t="inlineStr">
        <is>
          <t>豹纹</t>
        </is>
      </c>
    </row>
    <row r="60">
      <c r="A60" s="94" t="n"/>
      <c r="B60" s="42" t="e">
        <v>#N/A</v>
      </c>
      <c r="C60" s="92" t="inlineStr">
        <is>
          <t>华为P30Lite</t>
        </is>
      </c>
      <c r="D60" s="92" t="inlineStr">
        <is>
          <t>白底黑心</t>
        </is>
      </c>
    </row>
    <row r="61">
      <c r="A61" s="94" t="n"/>
      <c r="B61" s="42" t="e">
        <v>#N/A</v>
      </c>
      <c r="C61" s="92" t="inlineStr">
        <is>
          <t>华为P30Lite</t>
        </is>
      </c>
      <c r="D61" s="92" t="inlineStr">
        <is>
          <t>黑底唇印</t>
        </is>
      </c>
    </row>
    <row r="62">
      <c r="A62" s="94" t="n"/>
      <c r="B62" s="42" t="inlineStr">
        <is>
          <t>B07TSXL184</t>
        </is>
      </c>
      <c r="C62" s="92" t="inlineStr">
        <is>
          <t>华为P30Lite</t>
        </is>
      </c>
      <c r="D62" s="92" t="inlineStr">
        <is>
          <t>彩色鱼鳞</t>
        </is>
      </c>
    </row>
    <row r="63">
      <c r="A63" s="94" t="n"/>
      <c r="B63" s="42" t="inlineStr">
        <is>
          <t>B088P6ZHC6</t>
        </is>
      </c>
      <c r="C63" s="92" t="inlineStr">
        <is>
          <t>华为P30Lite</t>
        </is>
      </c>
      <c r="D63" s="92" t="inlineStr">
        <is>
          <t>彩色星空</t>
        </is>
      </c>
    </row>
    <row r="64">
      <c r="A64" s="94" t="n"/>
      <c r="B64" s="42" t="inlineStr">
        <is>
          <t>B07TK4G5GP</t>
        </is>
      </c>
      <c r="C64" s="92" t="inlineStr">
        <is>
          <t>华为P30</t>
        </is>
      </c>
      <c r="D64" s="92" t="inlineStr">
        <is>
          <t>红钻石</t>
        </is>
      </c>
    </row>
    <row r="65" ht="31.5" customHeight="1" s="61">
      <c r="A65" s="94" t="inlineStr">
        <is>
          <t>F&amp;X Huawei P30 - Leopard Pattern
New</t>
        </is>
      </c>
      <c r="B65" s="3" t="inlineStr">
        <is>
          <t>B086Z3T32V</t>
        </is>
      </c>
      <c r="C65" s="92" t="inlineStr">
        <is>
          <t>华为P30</t>
        </is>
      </c>
      <c r="D65" s="92" t="inlineStr">
        <is>
          <t>豹纹</t>
        </is>
      </c>
    </row>
    <row r="66" ht="31.5" customHeight="1" s="61">
      <c r="A66" s="95" t="inlineStr">
        <is>
          <t>F&amp;X Huawei P30 - Leopard Pattern
New</t>
        </is>
      </c>
      <c r="B66" s="42" t="inlineStr">
        <is>
          <t>B08PCDVBW4</t>
        </is>
      </c>
      <c r="C66" s="92" t="inlineStr">
        <is>
          <t>华为P30</t>
        </is>
      </c>
      <c r="D66" s="92" t="inlineStr">
        <is>
          <t>豹纹2</t>
        </is>
      </c>
    </row>
    <row r="67">
      <c r="A67" s="94" t="n"/>
      <c r="B67" s="42" t="inlineStr">
        <is>
          <t>B088P7JDSL</t>
        </is>
      </c>
      <c r="C67" s="92" t="inlineStr">
        <is>
          <t>华为P30</t>
        </is>
      </c>
      <c r="D67" s="92" t="inlineStr">
        <is>
          <t>斑马纹</t>
        </is>
      </c>
    </row>
    <row r="68">
      <c r="A68" s="94" t="n"/>
      <c r="B68" s="42" t="inlineStr">
        <is>
          <t>B088P7YH29</t>
        </is>
      </c>
      <c r="C68" s="92" t="inlineStr">
        <is>
          <t>华为P30</t>
        </is>
      </c>
      <c r="D68" s="92" t="inlineStr">
        <is>
          <t>彩色星空</t>
        </is>
      </c>
    </row>
    <row r="69">
      <c r="A69" s="94" t="n"/>
      <c r="B69" s="42" t="inlineStr">
        <is>
          <t>B0892SL4ZV</t>
        </is>
      </c>
      <c r="C69" s="92" t="inlineStr">
        <is>
          <t>华为P30</t>
        </is>
      </c>
      <c r="D69" s="92" t="inlineStr">
        <is>
          <t>狼</t>
        </is>
      </c>
    </row>
    <row r="70">
      <c r="A70" s="94" t="n"/>
      <c r="B70" s="42" t="inlineStr">
        <is>
          <t>B07TP9LTKN</t>
        </is>
      </c>
      <c r="C70" s="92" t="inlineStr">
        <is>
          <t>华为P30</t>
        </is>
      </c>
      <c r="D70" s="92" t="inlineStr">
        <is>
          <t>彩色鱼鳞</t>
        </is>
      </c>
    </row>
    <row r="71">
      <c r="A71" s="94" t="n"/>
      <c r="B71" s="42" t="inlineStr">
        <is>
          <t>B087QSN4J3</t>
        </is>
      </c>
      <c r="C71" s="92" t="inlineStr">
        <is>
          <t>华为P30</t>
        </is>
      </c>
      <c r="D71" s="92" t="inlineStr">
        <is>
          <t>星球</t>
        </is>
      </c>
    </row>
    <row r="72" ht="31.5" customHeight="1" s="61">
      <c r="A72" s="94" t="inlineStr">
        <is>
          <t>F&amp;X Huawei P30 Pro - Zebra Pattern
New</t>
        </is>
      </c>
      <c r="B72" s="42" t="inlineStr">
        <is>
          <t>B0892DVTPV</t>
        </is>
      </c>
      <c r="C72" s="92" t="inlineStr">
        <is>
          <t>华为P30Pro</t>
        </is>
      </c>
      <c r="D72" s="92" t="inlineStr">
        <is>
          <t>斑马纹</t>
        </is>
      </c>
    </row>
    <row r="73" ht="31.5" customHeight="1" s="61">
      <c r="A73" s="94" t="inlineStr">
        <is>
          <t>F&amp;X Huawei P30 Pro - Leopard Pattern
New</t>
        </is>
      </c>
      <c r="B73" s="42" t="inlineStr">
        <is>
          <t>B08HX2628J</t>
        </is>
      </c>
      <c r="C73" s="92" t="inlineStr">
        <is>
          <t>华为P30Pro</t>
        </is>
      </c>
      <c r="D73" s="92" t="inlineStr">
        <is>
          <t>豹纹</t>
        </is>
      </c>
    </row>
    <row r="74" ht="31.5" customHeight="1" s="61">
      <c r="A74" s="94" t="inlineStr">
        <is>
          <t>F&amp;X Huawei P30 Pro - Leopard Pattern
New</t>
        </is>
      </c>
      <c r="B74" s="42" t="inlineStr">
        <is>
          <t>B08PCCP6CF</t>
        </is>
      </c>
      <c r="C74" s="92" t="inlineStr">
        <is>
          <t>华为P30Pro</t>
        </is>
      </c>
      <c r="D74" s="92" t="inlineStr">
        <is>
          <t>豹纹2</t>
        </is>
      </c>
    </row>
    <row r="75">
      <c r="A75" s="94" t="n"/>
      <c r="B75" s="42" t="inlineStr">
        <is>
          <t>B0892TTJ4B</t>
        </is>
      </c>
      <c r="C75" s="92" t="inlineStr">
        <is>
          <t>华为P30Pro</t>
        </is>
      </c>
      <c r="D75" s="92" t="inlineStr">
        <is>
          <t>彩色鱼鳞</t>
        </is>
      </c>
    </row>
    <row r="76" ht="31.5" customHeight="1" s="61">
      <c r="A76" s="94" t="inlineStr">
        <is>
          <t>F&amp;X Huawei P30 Pro - Pink Fashion
New</t>
        </is>
      </c>
      <c r="B76" s="42" t="inlineStr">
        <is>
          <t>B07TK47SPT</t>
        </is>
      </c>
      <c r="C76" s="92" t="inlineStr">
        <is>
          <t>华为P30Pro</t>
        </is>
      </c>
      <c r="D76" s="92" t="inlineStr">
        <is>
          <t>红钻石</t>
        </is>
      </c>
    </row>
    <row r="77">
      <c r="A77" s="94" t="n"/>
      <c r="B77" s="42" t="e">
        <v>#N/A</v>
      </c>
      <c r="C77" s="92" t="inlineStr">
        <is>
          <t>iPhone XS/X</t>
        </is>
      </c>
      <c r="D77" s="92" t="inlineStr">
        <is>
          <t>红钻石</t>
        </is>
      </c>
    </row>
    <row r="78" ht="31.5" customHeight="1" s="61">
      <c r="A78" s="94" t="inlineStr">
        <is>
          <t>F&amp;X iPhone 11 - Leopard Pattern
New</t>
        </is>
      </c>
      <c r="B78" s="42" t="inlineStr">
        <is>
          <t>B086Z4FWF7</t>
        </is>
      </c>
      <c r="C78" s="92" t="inlineStr">
        <is>
          <t>iPhone 11</t>
        </is>
      </c>
      <c r="D78" s="92" t="inlineStr">
        <is>
          <t>豹纹</t>
        </is>
      </c>
    </row>
    <row r="79" ht="31.5" customHeight="1" s="61">
      <c r="A79" s="94" t="inlineStr">
        <is>
          <t>F&amp;X iPhone 11 - Zebra Pattern
New</t>
        </is>
      </c>
      <c r="B79" s="42" t="inlineStr">
        <is>
          <t>B088P6WNB6</t>
        </is>
      </c>
      <c r="C79" s="92" t="inlineStr">
        <is>
          <t>iPhone 11</t>
        </is>
      </c>
      <c r="D79" s="92" t="inlineStr">
        <is>
          <t>斑马纹</t>
        </is>
      </c>
    </row>
    <row r="80">
      <c r="A80" s="94" t="n"/>
      <c r="B80" s="42" t="inlineStr">
        <is>
          <t>B088P8FW1H</t>
        </is>
      </c>
      <c r="C80" s="92" t="inlineStr">
        <is>
          <t>iPhone 11</t>
        </is>
      </c>
      <c r="D80" s="92" t="inlineStr">
        <is>
          <t>彩色星空</t>
        </is>
      </c>
    </row>
    <row r="81">
      <c r="A81" s="94" t="n"/>
      <c r="B81" s="42" t="inlineStr">
        <is>
          <t>B0892SMQGD</t>
        </is>
      </c>
      <c r="C81" s="92" t="inlineStr">
        <is>
          <t>iPhone 11</t>
        </is>
      </c>
      <c r="D81" s="92" t="inlineStr">
        <is>
          <t>彩色鱼鳞</t>
        </is>
      </c>
    </row>
    <row r="82">
      <c r="A82" s="94" t="n"/>
      <c r="B82" s="42" t="e">
        <v>#N/A</v>
      </c>
      <c r="C82" s="92" t="inlineStr">
        <is>
          <t>iPhone 11</t>
        </is>
      </c>
      <c r="D82" s="92" t="inlineStr">
        <is>
          <t>星球</t>
        </is>
      </c>
    </row>
    <row r="83">
      <c r="A83" s="94" t="n"/>
      <c r="B83" s="42" t="e">
        <v>#N/A</v>
      </c>
      <c r="C83" s="92" t="inlineStr">
        <is>
          <t>iPhone 11</t>
        </is>
      </c>
      <c r="D83" s="92" t="inlineStr">
        <is>
          <t>超级纤维黑</t>
        </is>
      </c>
    </row>
    <row r="84">
      <c r="A84" s="94" t="n"/>
      <c r="B84" s="42" t="inlineStr">
        <is>
          <t>B08JKXFQWP</t>
        </is>
      </c>
      <c r="C84" s="92" t="inlineStr">
        <is>
          <t>iPhone 11</t>
        </is>
      </c>
      <c r="D84" s="92" t="inlineStr">
        <is>
          <t>超级纤维红</t>
        </is>
      </c>
    </row>
    <row r="85">
      <c r="A85" s="94" t="n"/>
      <c r="B85" s="42" t="e">
        <v>#N/A</v>
      </c>
      <c r="C85" s="92" t="inlineStr">
        <is>
          <t>iPhone 11</t>
        </is>
      </c>
      <c r="D85" s="92" t="inlineStr">
        <is>
          <t>超级纤维紫</t>
        </is>
      </c>
    </row>
    <row r="86">
      <c r="A86" s="94" t="n"/>
      <c r="B86" s="42" t="e">
        <v>#N/A</v>
      </c>
      <c r="C86" s="92" t="inlineStr">
        <is>
          <t>iPhone 11</t>
        </is>
      </c>
      <c r="D86" s="92" t="inlineStr">
        <is>
          <t>超级纤维绿</t>
        </is>
      </c>
    </row>
    <row r="87">
      <c r="A87" s="94" t="n"/>
      <c r="B87" s="42" t="e">
        <v>#N/A</v>
      </c>
      <c r="C87" s="92" t="inlineStr">
        <is>
          <t>iPhone 11</t>
        </is>
      </c>
      <c r="D87" s="92" t="inlineStr">
        <is>
          <t>红钻石</t>
        </is>
      </c>
    </row>
    <row r="88" ht="31.5" customHeight="1" s="61">
      <c r="A88" s="94" t="inlineStr">
        <is>
          <t>F&amp;X iPhone 11 Pro - Leopard Pattern
New</t>
        </is>
      </c>
      <c r="B88" s="42" t="inlineStr">
        <is>
          <t>B086Z3RSZK</t>
        </is>
      </c>
      <c r="C88" s="92" t="inlineStr">
        <is>
          <t>iPhone 11 Pro</t>
        </is>
      </c>
      <c r="D88" s="92" t="inlineStr">
        <is>
          <t>豹纹</t>
        </is>
      </c>
    </row>
    <row r="89">
      <c r="A89" s="3" t="inlineStr">
        <is>
          <t>F&amp;X Hülle für iPhone 11 Pro - Planet Universum - Handyhülle</t>
        </is>
      </c>
      <c r="B89" s="42" t="inlineStr">
        <is>
          <t>B087QS5VSC</t>
        </is>
      </c>
      <c r="C89" s="92" t="inlineStr">
        <is>
          <t>iPhone 11 Pro</t>
        </is>
      </c>
      <c r="D89" s="92" t="inlineStr">
        <is>
          <t>星球</t>
        </is>
      </c>
    </row>
    <row r="90" ht="31.5" customHeight="1" s="61">
      <c r="A90" s="94" t="inlineStr">
        <is>
          <t>F&amp;X iPhone 12 Mini - Transparent
New</t>
        </is>
      </c>
      <c r="B90" s="42" t="inlineStr">
        <is>
          <t>B08PT8YW8F</t>
        </is>
      </c>
      <c r="C90" s="92" t="inlineStr">
        <is>
          <t>iPhone 12 Mini</t>
        </is>
      </c>
      <c r="D90" s="92" t="inlineStr">
        <is>
          <t>透明</t>
        </is>
      </c>
    </row>
    <row r="91" ht="31.5" customHeight="1" s="61">
      <c r="A91" s="94" t="inlineStr">
        <is>
          <t>F&amp;X iPhone 12 Mini - Wolf
New</t>
        </is>
      </c>
      <c r="B91" s="42" t="inlineStr">
        <is>
          <t>B08LBXJRS1</t>
        </is>
      </c>
      <c r="C91" s="92" t="inlineStr">
        <is>
          <t>iPhone 12 Mini</t>
        </is>
      </c>
      <c r="D91" s="92" t="inlineStr">
        <is>
          <t>狼</t>
        </is>
      </c>
    </row>
    <row r="92" ht="31.5" customHeight="1" s="61">
      <c r="A92" s="94" t="inlineStr">
        <is>
          <t>F&amp;X iPhone 12 Mini - Leopard Pattern
New</t>
        </is>
      </c>
      <c r="B92" s="42" t="inlineStr">
        <is>
          <t>B08LBVVX39</t>
        </is>
      </c>
      <c r="C92" s="92" t="inlineStr">
        <is>
          <t>iPhone 12 Mini</t>
        </is>
      </c>
      <c r="D92" s="92" t="inlineStr">
        <is>
          <t>豹纹2</t>
        </is>
      </c>
    </row>
    <row r="93" ht="31.5" customHeight="1" s="61">
      <c r="A93" s="94" t="inlineStr">
        <is>
          <t>F&amp;X iPhone 12 Mini - Leopard Pattern
New</t>
        </is>
      </c>
      <c r="B93" s="42" t="inlineStr">
        <is>
          <t>B08PHD1F3F</t>
        </is>
      </c>
      <c r="C93" s="92" t="inlineStr">
        <is>
          <t>iPhone 12 Mini</t>
        </is>
      </c>
      <c r="D93" s="92" t="inlineStr">
        <is>
          <t>豹纹</t>
        </is>
      </c>
    </row>
    <row r="94" ht="31.5" customHeight="1" s="61">
      <c r="A94" s="94" t="inlineStr">
        <is>
          <t>F&amp;X iPhone 12 Mini - Zebra Pattern
New</t>
        </is>
      </c>
      <c r="B94" s="42" t="inlineStr">
        <is>
          <t>B08LBWRGPB</t>
        </is>
      </c>
      <c r="C94" s="92" t="inlineStr">
        <is>
          <t>iPhone 12 Mini</t>
        </is>
      </c>
      <c r="D94" s="92" t="inlineStr">
        <is>
          <t>斑马纹</t>
        </is>
      </c>
    </row>
    <row r="95" ht="31.5" customHeight="1" s="61">
      <c r="A95" s="94" t="inlineStr">
        <is>
          <t>F&amp;X iPhone 12 Mini - Pink Fashion
New</t>
        </is>
      </c>
      <c r="B95" s="42" t="inlineStr">
        <is>
          <t>B08LBWZSN1</t>
        </is>
      </c>
      <c r="C95" s="92" t="inlineStr">
        <is>
          <t>iPhone 12 Mini</t>
        </is>
      </c>
      <c r="D95" s="92" t="inlineStr">
        <is>
          <t>红钻石</t>
        </is>
      </c>
    </row>
    <row r="96" ht="31.5" customHeight="1" s="61">
      <c r="A96" s="94" t="inlineStr">
        <is>
          <t>F&amp;X iPhone 12 Mini - Stossfest Schwarz
New</t>
        </is>
      </c>
      <c r="B96" s="42" t="inlineStr">
        <is>
          <t>B08LSYZKCY</t>
        </is>
      </c>
      <c r="C96" s="92" t="inlineStr">
        <is>
          <t>iPhone 12 Mini</t>
        </is>
      </c>
      <c r="D96" s="92" t="inlineStr">
        <is>
          <t>气垫防摔（黑）</t>
        </is>
      </c>
    </row>
    <row r="97" ht="31.5" customHeight="1" s="61">
      <c r="A97" s="94" t="inlineStr">
        <is>
          <t>F&amp;X iPhone 12 Mini - Stossfest Gold
New</t>
        </is>
      </c>
      <c r="B97" s="42" t="inlineStr">
        <is>
          <t>B08LSK9M3X</t>
        </is>
      </c>
      <c r="C97" s="92" t="inlineStr">
        <is>
          <t>iPhone 12 Mini</t>
        </is>
      </c>
      <c r="D97" s="92" t="inlineStr">
        <is>
          <t>气垫防摔（金）</t>
        </is>
      </c>
    </row>
    <row r="98" ht="31.5" customHeight="1" s="61">
      <c r="A98" s="94" t="inlineStr">
        <is>
          <t>F&amp;X iPhone 12 Mini - Stossfest Silver
New</t>
        </is>
      </c>
      <c r="B98" s="42" t="inlineStr">
        <is>
          <t>B08LSTPZXY</t>
        </is>
      </c>
      <c r="C98" s="92" t="inlineStr">
        <is>
          <t>iPhone 12 Mini</t>
        </is>
      </c>
      <c r="D98" s="92" t="inlineStr">
        <is>
          <t>气垫防摔（银）</t>
        </is>
      </c>
    </row>
    <row r="99" ht="31.5" customHeight="1" s="61">
      <c r="A99" s="94" t="inlineStr">
        <is>
          <t>F&amp;X iPhone 12 Mini - Real Flower Yellow
New</t>
        </is>
      </c>
      <c r="B99" s="42" t="inlineStr">
        <is>
          <t>B08MWTGHKR</t>
        </is>
      </c>
      <c r="C99" s="92" t="inlineStr">
        <is>
          <t>iPhone 12 Mini</t>
        </is>
      </c>
      <c r="D99" s="92" t="inlineStr">
        <is>
          <t>干花(黄）</t>
        </is>
      </c>
    </row>
    <row r="100" ht="31.5" customHeight="1" s="61">
      <c r="A100" s="94" t="inlineStr">
        <is>
          <t>F&amp;X iPhone 12 Mini - Real Flower Pink
New</t>
        </is>
      </c>
      <c r="B100" s="42" t="inlineStr">
        <is>
          <t>B08MWS5JKD</t>
        </is>
      </c>
      <c r="C100" s="92" t="inlineStr">
        <is>
          <t>iPhone 12 Mini</t>
        </is>
      </c>
      <c r="D100" s="92" t="inlineStr">
        <is>
          <t>干花(粉）</t>
        </is>
      </c>
    </row>
    <row r="101" ht="31.5" customHeight="1" s="61">
      <c r="A101" s="94" t="inlineStr">
        <is>
          <t>F&amp;X iPhone 12 Mini - Real Flower Blau
New</t>
        </is>
      </c>
      <c r="B101" s="42" t="inlineStr">
        <is>
          <t>B08MWSKZ4H</t>
        </is>
      </c>
      <c r="C101" s="92" t="inlineStr">
        <is>
          <t>iPhone 12 Mini</t>
        </is>
      </c>
      <c r="D101" s="92" t="inlineStr">
        <is>
          <t>干花(蓝）</t>
        </is>
      </c>
    </row>
    <row r="102" ht="31.5" customHeight="1" s="61">
      <c r="A102" s="94" t="inlineStr">
        <is>
          <t>F&amp;X iPhone 12/12 Pro - Transparent
New</t>
        </is>
      </c>
      <c r="B102" s="42" t="inlineStr">
        <is>
          <t>B08PT8H4XG</t>
        </is>
      </c>
      <c r="C102" s="92" t="inlineStr">
        <is>
          <t>iPhone 12/12 Pro</t>
        </is>
      </c>
      <c r="D102" s="92" t="inlineStr">
        <is>
          <t>透明</t>
        </is>
      </c>
    </row>
    <row r="103" ht="31.5" customHeight="1" s="61">
      <c r="A103" s="94" t="inlineStr">
        <is>
          <t>F&amp;X iPhone 12/12 Pro - Wolf
New</t>
        </is>
      </c>
      <c r="B103" s="3" t="inlineStr">
        <is>
          <t>B08LBX37DX</t>
        </is>
      </c>
      <c r="C103" s="92" t="inlineStr">
        <is>
          <t>iPhone 12/12 Pro</t>
        </is>
      </c>
      <c r="D103" s="92" t="inlineStr">
        <is>
          <t>狼</t>
        </is>
      </c>
    </row>
    <row r="104" ht="31.5" customHeight="1" s="61">
      <c r="A104" s="94" t="inlineStr">
        <is>
          <t>F&amp;X iPhone 12/12 Pro - Leopard Pattern
New</t>
        </is>
      </c>
      <c r="B104" s="3" t="inlineStr">
        <is>
          <t>B08LBXSP79</t>
        </is>
      </c>
      <c r="C104" s="92" t="inlineStr">
        <is>
          <t>iPhone 12/12 Pro</t>
        </is>
      </c>
      <c r="D104" s="92" t="inlineStr">
        <is>
          <t>豹纹2</t>
        </is>
      </c>
    </row>
    <row r="105" ht="31.5" customHeight="1" s="61">
      <c r="A105" s="94" t="inlineStr">
        <is>
          <t>F&amp;X iPhone 12/12 Pro - Leopard Pattern
New</t>
        </is>
      </c>
      <c r="B105" s="3" t="inlineStr">
        <is>
          <t>B08PHM18HW</t>
        </is>
      </c>
      <c r="C105" s="92" t="inlineStr">
        <is>
          <t>iPhone 12/12 Pro</t>
        </is>
      </c>
      <c r="D105" s="92" t="inlineStr">
        <is>
          <t>豹纹</t>
        </is>
      </c>
    </row>
    <row r="106" ht="31.5" customHeight="1" s="61">
      <c r="A106" s="94" t="inlineStr">
        <is>
          <t>F&amp;X iPhone 12/12 Pro - Zebra Pattern
New</t>
        </is>
      </c>
      <c r="B106" s="3" t="inlineStr">
        <is>
          <t>B08LBXX675</t>
        </is>
      </c>
      <c r="C106" s="92" t="inlineStr">
        <is>
          <t>iPhone 12/12 Pro</t>
        </is>
      </c>
      <c r="D106" s="92" t="inlineStr">
        <is>
          <t>斑马纹</t>
        </is>
      </c>
    </row>
    <row r="107" ht="31.5" customHeight="1" s="61">
      <c r="A107" s="94" t="inlineStr">
        <is>
          <t>F&amp;X iPhone 12/12 Pro  - Pink Fashion
New</t>
        </is>
      </c>
      <c r="B107" s="3" t="inlineStr">
        <is>
          <t>B08LBX7156</t>
        </is>
      </c>
      <c r="C107" s="92" t="inlineStr">
        <is>
          <t>iPhone 12/12 Pro</t>
        </is>
      </c>
      <c r="D107" s="92" t="inlineStr">
        <is>
          <t>红钻石</t>
        </is>
      </c>
    </row>
    <row r="108" ht="31.5" customHeight="1" s="61">
      <c r="A108" s="94" t="inlineStr">
        <is>
          <t>F&amp;X iPhone 12/12 Pro- Stossfest Schwarz
New</t>
        </is>
      </c>
      <c r="B108" s="3" t="inlineStr">
        <is>
          <t>B08LSK3YQH</t>
        </is>
      </c>
      <c r="C108" s="92" t="inlineStr">
        <is>
          <t>iPhone 12/12 Pro</t>
        </is>
      </c>
      <c r="D108" s="92" t="inlineStr">
        <is>
          <t>气垫防摔（黑）</t>
        </is>
      </c>
    </row>
    <row r="109" ht="31.5" customHeight="1" s="61">
      <c r="A109" s="94" t="inlineStr">
        <is>
          <t>F&amp;X iPhone 12/12 Pro - Stossfest Gold
New</t>
        </is>
      </c>
      <c r="B109" s="3" t="inlineStr">
        <is>
          <t>B08LSPNJB9</t>
        </is>
      </c>
      <c r="C109" s="92" t="inlineStr">
        <is>
          <t>iPhone 12/12 Pro</t>
        </is>
      </c>
      <c r="D109" s="92" t="inlineStr">
        <is>
          <t>气垫防摔（金）</t>
        </is>
      </c>
    </row>
    <row r="110" ht="31.5" customHeight="1" s="61">
      <c r="A110" s="94" t="inlineStr">
        <is>
          <t>F&amp;X iPhone 12/12 Pro - Stossfest Silver
New</t>
        </is>
      </c>
      <c r="B110" s="3" t="inlineStr">
        <is>
          <t>B08LRZR41M</t>
        </is>
      </c>
      <c r="C110" s="92" t="inlineStr">
        <is>
          <t>iPhone 12/12 Pro</t>
        </is>
      </c>
      <c r="D110" s="92" t="inlineStr">
        <is>
          <t>气垫防摔（银）</t>
        </is>
      </c>
    </row>
    <row r="111" ht="31.5" customHeight="1" s="61">
      <c r="A111" s="94" t="inlineStr">
        <is>
          <t>F&amp;X iPhone 12/12 Pro-Real Flower Yellow
New</t>
        </is>
      </c>
      <c r="B111" s="3" t="inlineStr">
        <is>
          <t>B08MWQN49G</t>
        </is>
      </c>
      <c r="C111" s="92" t="inlineStr">
        <is>
          <t>iPhone 12/12 Pro</t>
        </is>
      </c>
      <c r="D111" s="92" t="inlineStr">
        <is>
          <t>干花(黄）</t>
        </is>
      </c>
    </row>
    <row r="112" ht="31.5" customHeight="1" s="61">
      <c r="A112" s="94" t="inlineStr">
        <is>
          <t>F&amp;X iPhone 12/12 Pro-Real Flower Pink
New</t>
        </is>
      </c>
      <c r="B112" s="3" t="inlineStr">
        <is>
          <t>B08MWQQXHL</t>
        </is>
      </c>
      <c r="C112" s="92" t="inlineStr">
        <is>
          <t>iPhone 12/12 Pro</t>
        </is>
      </c>
      <c r="D112" s="92" t="inlineStr">
        <is>
          <t>干花(粉）</t>
        </is>
      </c>
    </row>
    <row r="113" ht="31.5" customHeight="1" s="61">
      <c r="A113" s="94" t="inlineStr">
        <is>
          <t>F&amp;X iPhone 12/12 Pro-Real Flower Blau
New</t>
        </is>
      </c>
      <c r="B113" s="3" t="inlineStr">
        <is>
          <t>B08MWS16WX</t>
        </is>
      </c>
      <c r="C113" s="92" t="inlineStr">
        <is>
          <t>iPhone 12/12 Pro</t>
        </is>
      </c>
      <c r="D113" s="92" t="inlineStr">
        <is>
          <t>干花(蓝）</t>
        </is>
      </c>
    </row>
    <row r="114" ht="31.5" customHeight="1" s="61">
      <c r="A114" s="94" t="inlineStr">
        <is>
          <t>F&amp;X iPhone 12 Pro Max- Transparent
New</t>
        </is>
      </c>
      <c r="B114" s="3" t="inlineStr">
        <is>
          <t>B08PT78RBJ</t>
        </is>
      </c>
      <c r="C114" s="92" t="inlineStr">
        <is>
          <t>iPhone 12 Pro Max</t>
        </is>
      </c>
      <c r="D114" s="92" t="inlineStr">
        <is>
          <t>透明</t>
        </is>
      </c>
    </row>
    <row r="115" ht="31.5" customHeight="1" s="61">
      <c r="A115" s="94" t="inlineStr">
        <is>
          <t>F&amp;X iPhone 12 Pro Max- Real Flower Yellow
New</t>
        </is>
      </c>
      <c r="B115" s="3" t="inlineStr">
        <is>
          <t>B08MWS12JK</t>
        </is>
      </c>
      <c r="C115" s="92" t="inlineStr">
        <is>
          <t>iPhone 12 Pro Max</t>
        </is>
      </c>
      <c r="D115" s="92" t="inlineStr">
        <is>
          <t>干花(黄）</t>
        </is>
      </c>
    </row>
    <row r="116" ht="31.5" customHeight="1" s="61">
      <c r="A116" s="94" t="inlineStr">
        <is>
          <t>F&amp;X iPhone 12 Pro Max- Real Flower Pink
New</t>
        </is>
      </c>
      <c r="B116" s="3" t="inlineStr">
        <is>
          <t>B08MWTJYYW</t>
        </is>
      </c>
      <c r="C116" s="92" t="inlineStr">
        <is>
          <t>iPhone 12 Pro Max</t>
        </is>
      </c>
      <c r="D116" s="92" t="inlineStr">
        <is>
          <t>干花(粉）</t>
        </is>
      </c>
    </row>
    <row r="117" ht="31.5" customHeight="1" s="61">
      <c r="A117" s="94" t="inlineStr">
        <is>
          <t>F&amp;X iPhone 12 Pro Max- Real Flower Blau
New</t>
        </is>
      </c>
      <c r="B117" s="3" t="inlineStr">
        <is>
          <t>B08MWQJG24</t>
        </is>
      </c>
      <c r="C117" s="92" t="inlineStr">
        <is>
          <t>iPhone 12 Pro Max</t>
        </is>
      </c>
      <c r="D117" s="92" t="inlineStr">
        <is>
          <t>干花(蓝）</t>
        </is>
      </c>
    </row>
    <row r="118" ht="31.5" customHeight="1" s="61">
      <c r="A118" s="94" t="inlineStr">
        <is>
          <t>F&amp;X iPhone 12 Pro Max- Leopard Pattern
New</t>
        </is>
      </c>
      <c r="B118" s="3" t="inlineStr">
        <is>
          <t>B08LBWZNCG</t>
        </is>
      </c>
      <c r="C118" s="92" t="inlineStr">
        <is>
          <t>iPhone 12 Pro Max</t>
        </is>
      </c>
      <c r="D118" s="92" t="inlineStr">
        <is>
          <t>豹纹2</t>
        </is>
      </c>
    </row>
    <row r="119" ht="31.5" customHeight="1" s="61">
      <c r="A119" s="94" t="inlineStr">
        <is>
          <t>F&amp;X iPhone 12 Pro Max- Leopard Pattern
New</t>
        </is>
      </c>
      <c r="B119" s="3" t="inlineStr">
        <is>
          <t>B08PH91L4F</t>
        </is>
      </c>
      <c r="C119" s="92" t="inlineStr">
        <is>
          <t>iPhone 12 Pro Max</t>
        </is>
      </c>
      <c r="D119" s="92" t="inlineStr">
        <is>
          <t>豹纹</t>
        </is>
      </c>
    </row>
    <row r="120" ht="31.5" customHeight="1" s="61">
      <c r="A120" s="94" t="inlineStr">
        <is>
          <t>F&amp;X iPhone 12 Pro Max- Zebra Pattern
New</t>
        </is>
      </c>
      <c r="B120" s="3" t="inlineStr">
        <is>
          <t>B08LBWKPK1</t>
        </is>
      </c>
      <c r="C120" s="92" t="inlineStr">
        <is>
          <t>iPhone 12 Pro Max</t>
        </is>
      </c>
      <c r="D120" s="92" t="inlineStr">
        <is>
          <t>斑马纹</t>
        </is>
      </c>
    </row>
    <row r="121" ht="31.5" customHeight="1" s="61">
      <c r="A121" s="94" t="inlineStr">
        <is>
          <t>F&amp;X iPhone 12 Pro Max- Pink Fashion
New</t>
        </is>
      </c>
      <c r="B121" s="3" t="inlineStr">
        <is>
          <t>B08LBVS85Y</t>
        </is>
      </c>
      <c r="C121" s="92" t="inlineStr">
        <is>
          <t>iPhone 12 Pro Max</t>
        </is>
      </c>
      <c r="D121" s="92" t="inlineStr">
        <is>
          <t>红钻石</t>
        </is>
      </c>
    </row>
    <row r="122" ht="31.5" customHeight="1" s="61">
      <c r="A122" s="94" t="inlineStr">
        <is>
          <t>F&amp;X iPhone 12 Pro Max- Stossfest Schwarz
New</t>
        </is>
      </c>
      <c r="B122" s="3" t="inlineStr">
        <is>
          <t>B08LSLJ25Z</t>
        </is>
      </c>
      <c r="C122" s="92" t="inlineStr">
        <is>
          <t>iPhone 12 Pro Max</t>
        </is>
      </c>
      <c r="D122" s="92" t="inlineStr">
        <is>
          <t>气垫防摔（黑）</t>
        </is>
      </c>
    </row>
    <row r="123" ht="31.5" customHeight="1" s="61">
      <c r="A123" s="94" t="inlineStr">
        <is>
          <t>F&amp;X iPhone 12 Pro Max- Stossfest Gold
New</t>
        </is>
      </c>
      <c r="B123" s="3" t="inlineStr">
        <is>
          <t>B08LSMB27C</t>
        </is>
      </c>
      <c r="C123" s="92" t="inlineStr">
        <is>
          <t>iPhone 12 Pro Max</t>
        </is>
      </c>
      <c r="D123" s="92" t="inlineStr">
        <is>
          <t>气垫防摔（金）</t>
        </is>
      </c>
    </row>
    <row r="124" ht="31.5" customHeight="1" s="61">
      <c r="A124" s="94" t="inlineStr">
        <is>
          <t>F&amp;X iPhone 12 Pro Max- Stossfest Silver
New</t>
        </is>
      </c>
      <c r="B124" s="3" t="inlineStr">
        <is>
          <t>B08LSK7ZJC</t>
        </is>
      </c>
      <c r="C124" s="92" t="inlineStr">
        <is>
          <t>iPhone 12 Pro Max</t>
        </is>
      </c>
      <c r="D124" s="92" t="inlineStr">
        <is>
          <t>气垫防摔（银）</t>
        </is>
      </c>
    </row>
    <row r="125" ht="31.5" customHeight="1" s="61">
      <c r="A125" s="94" t="inlineStr">
        <is>
          <t>F&amp;X Samsung A52 - Leopard Pattern
New</t>
        </is>
      </c>
      <c r="B125" s="71" t="inlineStr">
        <is>
          <t>B08ZK1MWH2</t>
        </is>
      </c>
      <c r="C125" s="92" t="inlineStr">
        <is>
          <t>三星A52</t>
        </is>
      </c>
      <c r="D125" s="92" t="inlineStr">
        <is>
          <t>豹纹2</t>
        </is>
      </c>
    </row>
    <row r="126" ht="31.5" customHeight="1" s="61">
      <c r="A126" s="94" t="inlineStr">
        <is>
          <t>F&amp;X Samsung A52 - Leopard
New</t>
        </is>
      </c>
      <c r="B126" s="3" t="inlineStr">
        <is>
          <t>B08ZK1NVHZ</t>
        </is>
      </c>
      <c r="C126" s="92" t="inlineStr">
        <is>
          <t>三星A52</t>
        </is>
      </c>
      <c r="D126" s="92" t="inlineStr">
        <is>
          <t>豹纹</t>
        </is>
      </c>
    </row>
    <row r="127" ht="31.5" customHeight="1" s="61">
      <c r="A127" s="94" t="inlineStr">
        <is>
          <t>F&amp;X Samsung A52 - Zebra Pattern
New</t>
        </is>
      </c>
      <c r="B127" s="3" t="inlineStr">
        <is>
          <t>B08ZJZFJLV</t>
        </is>
      </c>
      <c r="C127" s="92" t="inlineStr">
        <is>
          <t>三星A52</t>
        </is>
      </c>
      <c r="D127" s="92" t="inlineStr">
        <is>
          <t>斑马纹</t>
        </is>
      </c>
    </row>
    <row r="128" ht="31.5" customHeight="1" s="61">
      <c r="A128" s="94" t="inlineStr">
        <is>
          <t>F&amp;X Samsung A52 - Pink Fashion
New</t>
        </is>
      </c>
      <c r="B128" s="3" t="inlineStr">
        <is>
          <t>B08ZK38KJ8</t>
        </is>
      </c>
      <c r="C128" s="92" t="inlineStr">
        <is>
          <t>三星A52</t>
        </is>
      </c>
      <c r="D128" s="92" t="inlineStr">
        <is>
          <t>红钻石</t>
        </is>
      </c>
    </row>
    <row r="129" ht="31.5" customHeight="1" s="61">
      <c r="A129" s="94" t="inlineStr">
        <is>
          <t>F&amp;X Samsung A52 -Real Flower Yellow
New</t>
        </is>
      </c>
      <c r="B129" s="3" t="inlineStr">
        <is>
          <t>B08ZK1FX5D</t>
        </is>
      </c>
      <c r="C129" s="92" t="inlineStr">
        <is>
          <t>三星A52</t>
        </is>
      </c>
      <c r="D129" s="92" t="inlineStr">
        <is>
          <t>干花(黄）</t>
        </is>
      </c>
    </row>
    <row r="130" ht="31.5" customHeight="1" s="61">
      <c r="A130" s="94" t="inlineStr">
        <is>
          <t>F&amp;X Samsung A52 -Real Flower Pink
New</t>
        </is>
      </c>
      <c r="B130" s="3" t="inlineStr">
        <is>
          <t>B08ZJXWP7D</t>
        </is>
      </c>
      <c r="C130" s="92" t="inlineStr">
        <is>
          <t>三星A52</t>
        </is>
      </c>
      <c r="D130" s="92" t="inlineStr">
        <is>
          <t>干花(粉）</t>
        </is>
      </c>
    </row>
    <row r="131" ht="31.5" customHeight="1" s="61">
      <c r="A131" s="94" t="inlineStr">
        <is>
          <t>F&amp;X Samsung A72 - Leopard Pattern
New</t>
        </is>
      </c>
      <c r="B131" s="3" t="inlineStr">
        <is>
          <t>B08ZJZZMP3</t>
        </is>
      </c>
      <c r="C131" s="92" t="inlineStr">
        <is>
          <t>三星A72</t>
        </is>
      </c>
      <c r="D131" s="92" t="inlineStr">
        <is>
          <t>豹纹2</t>
        </is>
      </c>
    </row>
    <row r="132" ht="31.5" customHeight="1" s="61">
      <c r="A132" s="94" t="inlineStr">
        <is>
          <t>F&amp;X Samsung A72 - Leopard
New</t>
        </is>
      </c>
      <c r="B132" s="3" t="inlineStr">
        <is>
          <t>B08ZK1K2SS</t>
        </is>
      </c>
      <c r="C132" s="92" t="inlineStr">
        <is>
          <t>三星A72</t>
        </is>
      </c>
      <c r="D132" s="92" t="inlineStr">
        <is>
          <t>豹纹</t>
        </is>
      </c>
    </row>
    <row r="133" ht="31.5" customHeight="1" s="61">
      <c r="A133" s="94" t="inlineStr">
        <is>
          <t>F&amp;X Samsung A72 - Zebra Pattern
New</t>
        </is>
      </c>
      <c r="B133" s="3" t="inlineStr">
        <is>
          <t>B08ZK2ZKSN</t>
        </is>
      </c>
      <c r="C133" s="92" t="inlineStr">
        <is>
          <t>三星A72</t>
        </is>
      </c>
      <c r="D133" s="92" t="inlineStr">
        <is>
          <t>斑马纹</t>
        </is>
      </c>
    </row>
    <row r="134" ht="31.5" customHeight="1" s="61">
      <c r="A134" s="94" t="inlineStr">
        <is>
          <t>F&amp;X Samsung A72 - Pink Fashion
New</t>
        </is>
      </c>
      <c r="B134" s="3" t="inlineStr">
        <is>
          <t>B08ZK2W9TF</t>
        </is>
      </c>
      <c r="C134" s="92" t="inlineStr">
        <is>
          <t>三星A72</t>
        </is>
      </c>
      <c r="D134" s="92" t="inlineStr">
        <is>
          <t>红钻石</t>
        </is>
      </c>
    </row>
    <row r="135" ht="31.5" customHeight="1" s="61">
      <c r="A135" s="94" t="inlineStr">
        <is>
          <t>F&amp;X Samsung A72 -Real Flower Yellow
New</t>
        </is>
      </c>
      <c r="B135" s="71" t="inlineStr">
        <is>
          <t>B08ZK4K7DW</t>
        </is>
      </c>
      <c r="C135" s="92" t="inlineStr">
        <is>
          <t>三星A72</t>
        </is>
      </c>
      <c r="D135" s="92" t="inlineStr">
        <is>
          <t>干花(黄）</t>
        </is>
      </c>
    </row>
    <row r="136" ht="31.5" customHeight="1" s="61">
      <c r="A136" s="94" t="inlineStr">
        <is>
          <t>F&amp;X Samsung A72 -Real Flower Pink
New</t>
        </is>
      </c>
      <c r="B136" s="71" t="inlineStr">
        <is>
          <t>B08ZJZTFCN</t>
        </is>
      </c>
      <c r="C136" s="92" t="inlineStr">
        <is>
          <t>三星A72</t>
        </is>
      </c>
      <c r="D136" s="92" t="inlineStr">
        <is>
          <t>干花(粉）</t>
        </is>
      </c>
    </row>
    <row r="137" ht="31.5" customHeight="1" s="61">
      <c r="A137" s="94" t="inlineStr">
        <is>
          <t>F&amp;X Samsung A52 - Stossfest Schwarz
New</t>
        </is>
      </c>
      <c r="B137" s="3" t="e">
        <v>#N/A</v>
      </c>
      <c r="C137" s="92" t="inlineStr">
        <is>
          <t>三星A52</t>
        </is>
      </c>
      <c r="D137" s="92" t="inlineStr">
        <is>
          <t>气垫防摔（黑）</t>
        </is>
      </c>
    </row>
    <row r="138" ht="31.5" customHeight="1" s="61">
      <c r="A138" s="94" t="inlineStr">
        <is>
          <t>F&amp;X Samsung A52 - Stossfest Gold
New</t>
        </is>
      </c>
      <c r="B138" s="3" t="e">
        <v>#N/A</v>
      </c>
      <c r="C138" s="92" t="inlineStr">
        <is>
          <t>三星A52</t>
        </is>
      </c>
      <c r="D138" s="92" t="inlineStr">
        <is>
          <t>气垫防摔（金）</t>
        </is>
      </c>
    </row>
    <row r="139" ht="31.5" customHeight="1" s="61">
      <c r="A139" s="94" t="inlineStr">
        <is>
          <t>F&amp;X Samsung A52 - Stossfest Silver
New</t>
        </is>
      </c>
      <c r="B139" s="3" t="e">
        <v>#N/A</v>
      </c>
      <c r="C139" s="92" t="inlineStr">
        <is>
          <t>三星A52</t>
        </is>
      </c>
      <c r="D139" s="92" t="inlineStr">
        <is>
          <t>气垫防摔（银）</t>
        </is>
      </c>
    </row>
    <row r="140" ht="31.5" customHeight="1" s="61">
      <c r="A140" s="94" t="inlineStr">
        <is>
          <t>F&amp;X Samsung A52 - Transparent
New</t>
        </is>
      </c>
      <c r="B140" s="3" t="e">
        <v>#N/A</v>
      </c>
      <c r="C140" s="92" t="inlineStr">
        <is>
          <t>三星A52</t>
        </is>
      </c>
      <c r="D140" s="92" t="inlineStr">
        <is>
          <t>透明</t>
        </is>
      </c>
    </row>
    <row r="141" ht="31.5" customHeight="1" s="61">
      <c r="A141" s="94" t="inlineStr">
        <is>
          <t>F&amp;X Samsung A72 - Stossfest Schwarz
New</t>
        </is>
      </c>
      <c r="B141" s="3" t="e">
        <v>#N/A</v>
      </c>
      <c r="C141" s="92" t="inlineStr">
        <is>
          <t>三星A72</t>
        </is>
      </c>
      <c r="D141" s="92" t="inlineStr">
        <is>
          <t>气垫防摔（黑）</t>
        </is>
      </c>
    </row>
    <row r="142" ht="31.5" customHeight="1" s="61">
      <c r="A142" s="94" t="inlineStr">
        <is>
          <t>F&amp;X Samsung A72 - Stossfest Gold
New</t>
        </is>
      </c>
      <c r="B142" s="3" t="e">
        <v>#N/A</v>
      </c>
      <c r="C142" s="92" t="inlineStr">
        <is>
          <t>三星A72</t>
        </is>
      </c>
      <c r="D142" s="92" t="inlineStr">
        <is>
          <t>气垫防摔（金）</t>
        </is>
      </c>
    </row>
    <row r="143" ht="31.5" customHeight="1" s="61">
      <c r="A143" s="94" t="inlineStr">
        <is>
          <t>F&amp;X Samsung A72 - Stossfest Silver
New</t>
        </is>
      </c>
      <c r="B143" s="3" t="e">
        <v>#N/A</v>
      </c>
      <c r="C143" s="92" t="inlineStr">
        <is>
          <t>三星A72</t>
        </is>
      </c>
      <c r="D143" s="92" t="inlineStr">
        <is>
          <t>气垫防摔（银）</t>
        </is>
      </c>
    </row>
    <row r="144" ht="31.5" customHeight="1" s="61">
      <c r="A144" s="94" t="inlineStr">
        <is>
          <t>F&amp;X Samsung A72 - Transparent
New</t>
        </is>
      </c>
      <c r="B144" s="3" t="e">
        <v>#N/A</v>
      </c>
      <c r="C144" s="92" t="inlineStr">
        <is>
          <t>三星A72</t>
        </is>
      </c>
      <c r="D144" s="92" t="inlineStr">
        <is>
          <t>透明</t>
        </is>
      </c>
    </row>
    <row r="145" ht="31.5" customHeight="1" s="61">
      <c r="A145" s="94" t="inlineStr">
        <is>
          <t>F&amp;X Samsung A52 - little heart black
New</t>
        </is>
      </c>
      <c r="B145" s="71" t="inlineStr">
        <is>
          <t>B093FZ6TQ1</t>
        </is>
      </c>
      <c r="C145" s="92" t="inlineStr">
        <is>
          <t>三星A52</t>
        </is>
      </c>
      <c r="D145" s="92" t="inlineStr">
        <is>
          <t>白底黑心</t>
        </is>
      </c>
    </row>
    <row r="146" ht="31.5" customHeight="1" s="61">
      <c r="A146" s="94" t="inlineStr">
        <is>
          <t>F&amp;X Samsung A72 - little heart black
New</t>
        </is>
      </c>
      <c r="B146" s="3" t="inlineStr">
        <is>
          <t>B093FZNLKR</t>
        </is>
      </c>
      <c r="C146" s="92" t="inlineStr">
        <is>
          <t>三星A72</t>
        </is>
      </c>
      <c r="D146" s="92" t="inlineStr">
        <is>
          <t>白底黑心</t>
        </is>
      </c>
    </row>
    <row r="147" ht="31.5" customHeight="1" s="61">
      <c r="A147" s="94" t="inlineStr">
        <is>
          <t>F&amp;X Xiaomi Note10- little heart black
New</t>
        </is>
      </c>
      <c r="B147" s="3" t="inlineStr">
        <is>
          <t>B093FZ4W7T</t>
        </is>
      </c>
      <c r="C147" s="92" t="inlineStr">
        <is>
          <t>红米Note10</t>
        </is>
      </c>
      <c r="D147" s="92" t="inlineStr">
        <is>
          <t>白底黑心</t>
        </is>
      </c>
    </row>
    <row r="148" ht="31.5" customHeight="1" s="61">
      <c r="A148" s="94" t="inlineStr">
        <is>
          <t>F&amp;X Xiaomi Note10 Pro - little heart black
New</t>
        </is>
      </c>
      <c r="B148" s="3" t="inlineStr">
        <is>
          <t>B093G1QRVR</t>
        </is>
      </c>
      <c r="C148" s="92" t="inlineStr">
        <is>
          <t>红米Note10Pro</t>
        </is>
      </c>
      <c r="D148" s="92" t="inlineStr">
        <is>
          <t>白底黑心</t>
        </is>
      </c>
    </row>
    <row r="149" ht="31.5" customHeight="1" s="61">
      <c r="A149" s="94" t="inlineStr">
        <is>
          <t>F&amp;X Xiaomi Note10 - Leopard Pattern
New</t>
        </is>
      </c>
      <c r="B149" s="3" t="inlineStr">
        <is>
          <t>B093G1ZG36</t>
        </is>
      </c>
      <c r="C149" s="92" t="inlineStr">
        <is>
          <t>红米Note10</t>
        </is>
      </c>
      <c r="D149" s="92" t="inlineStr">
        <is>
          <t>豹纹2</t>
        </is>
      </c>
    </row>
    <row r="150" ht="31.5" customHeight="1" s="61">
      <c r="A150" s="94" t="inlineStr">
        <is>
          <t>F&amp;X Xiaomi Note10- Leopard
New</t>
        </is>
      </c>
      <c r="B150" s="3" t="inlineStr">
        <is>
          <t>B093FZ75XB</t>
        </is>
      </c>
      <c r="C150" s="92" t="inlineStr">
        <is>
          <t>红米Note10</t>
        </is>
      </c>
      <c r="D150" s="92" t="inlineStr">
        <is>
          <t>豹纹</t>
        </is>
      </c>
    </row>
    <row r="151" ht="31.5" customHeight="1" s="61">
      <c r="A151" s="94" t="inlineStr">
        <is>
          <t>F&amp;X Xiaomi Note10- Zebra Pattern
New</t>
        </is>
      </c>
      <c r="B151" t="inlineStr">
        <is>
          <t>B093G22S3J</t>
        </is>
      </c>
      <c r="C151" s="92" t="inlineStr">
        <is>
          <t>红米Note10</t>
        </is>
      </c>
      <c r="D151" s="92" t="inlineStr">
        <is>
          <t>斑马纹</t>
        </is>
      </c>
    </row>
    <row r="152" ht="31.5" customHeight="1" s="61">
      <c r="A152" s="94" t="inlineStr">
        <is>
          <t>F&amp;X Xiaomi Note10Pro - Leopard Pattern
New</t>
        </is>
      </c>
      <c r="B152" t="inlineStr">
        <is>
          <t>B093FZY4XG</t>
        </is>
      </c>
      <c r="C152" s="92" t="inlineStr">
        <is>
          <t>红米Note10Pro</t>
        </is>
      </c>
      <c r="D152" s="92" t="inlineStr">
        <is>
          <t>豹纹2</t>
        </is>
      </c>
    </row>
    <row r="153" ht="31.5" customHeight="1" s="61">
      <c r="A153" s="94" t="inlineStr">
        <is>
          <t>F&amp;X Xiaomi Note10Pro- Leopard
New</t>
        </is>
      </c>
      <c r="B153" t="inlineStr">
        <is>
          <t>B093G14M9L</t>
        </is>
      </c>
      <c r="C153" s="92" t="inlineStr">
        <is>
          <t>红米Note10Pro</t>
        </is>
      </c>
      <c r="D153" s="92" t="inlineStr">
        <is>
          <t>豹纹</t>
        </is>
      </c>
    </row>
    <row r="154" ht="31.5" customHeight="1" s="61">
      <c r="A154" s="94" t="inlineStr">
        <is>
          <t>F&amp;X Xiaomi Note10Pro- Zebra Pattern
New</t>
        </is>
      </c>
      <c r="B154" t="inlineStr">
        <is>
          <t>B093G2QYZ9</t>
        </is>
      </c>
      <c r="C154" s="92" t="inlineStr">
        <is>
          <t>红米Note10Pro</t>
        </is>
      </c>
      <c r="D154" s="92" t="inlineStr">
        <is>
          <t>斑马纹</t>
        </is>
      </c>
    </row>
    <row r="155" ht="31.5" customHeight="1" s="61">
      <c r="A155" s="94" t="inlineStr">
        <is>
          <t>F&amp;X Xiaomi Note10 -Real Flower Yellow
New</t>
        </is>
      </c>
      <c r="B155" t="inlineStr">
        <is>
          <t>B093G1G89F</t>
        </is>
      </c>
      <c r="C155" s="92" t="inlineStr">
        <is>
          <t>红米Note10</t>
        </is>
      </c>
      <c r="D155" s="92" t="inlineStr">
        <is>
          <t>干花(黄）</t>
        </is>
      </c>
    </row>
    <row r="156" ht="31.5" customHeight="1" s="61">
      <c r="A156" s="94" t="inlineStr">
        <is>
          <t>F&amp;X Xiaomi Note10 -Real Flower Pink
New</t>
        </is>
      </c>
      <c r="B156" t="inlineStr">
        <is>
          <t>B093G2HFXC</t>
        </is>
      </c>
      <c r="C156" s="92" t="inlineStr">
        <is>
          <t>红米Note10</t>
        </is>
      </c>
      <c r="D156" s="92" t="inlineStr">
        <is>
          <t>干花(粉）</t>
        </is>
      </c>
    </row>
    <row r="157" ht="31.5" customHeight="1" s="61">
      <c r="A157" s="94" t="inlineStr">
        <is>
          <t>F&amp;X Xiaomi Note10Pro -Real Flower Yellow
New</t>
        </is>
      </c>
      <c r="B157" t="inlineStr">
        <is>
          <t>B093G2NFDV</t>
        </is>
      </c>
      <c r="C157" s="92" t="inlineStr">
        <is>
          <t>红米Note10Pro</t>
        </is>
      </c>
      <c r="D157" s="92" t="inlineStr">
        <is>
          <t>干花(黄）</t>
        </is>
      </c>
    </row>
    <row r="158" ht="31.5" customHeight="1" s="61">
      <c r="A158" s="94" t="inlineStr">
        <is>
          <t>F&amp;X Xiaomi Note10Pro -Real Flower Pink
New</t>
        </is>
      </c>
      <c r="B158" t="inlineStr">
        <is>
          <t>B093G3WNC9</t>
        </is>
      </c>
      <c r="C158" s="92" t="inlineStr">
        <is>
          <t>红米Note10Pro</t>
        </is>
      </c>
      <c r="D158" s="92" t="inlineStr">
        <is>
          <t>干花(粉）</t>
        </is>
      </c>
    </row>
    <row r="159" ht="31.5" customHeight="1" s="61">
      <c r="A159" s="94" t="inlineStr">
        <is>
          <t>F&amp;X Samsung A42 -Real Flower Yellow
New</t>
        </is>
      </c>
      <c r="B159" t="inlineStr">
        <is>
          <t>B093G1VFX2</t>
        </is>
      </c>
      <c r="C159" s="92" t="inlineStr">
        <is>
          <t>三星A42</t>
        </is>
      </c>
      <c r="D159" s="92" t="inlineStr">
        <is>
          <t>干花(黄）</t>
        </is>
      </c>
    </row>
    <row r="160" ht="31.5" customHeight="1" s="61">
      <c r="A160" s="94" t="inlineStr">
        <is>
          <t>F&amp;X Samsung A42 -Real Flower Pink
New</t>
        </is>
      </c>
      <c r="B160" t="inlineStr">
        <is>
          <t>B093G1Z1B7</t>
        </is>
      </c>
      <c r="C160" s="92" t="inlineStr">
        <is>
          <t>三星A42</t>
        </is>
      </c>
      <c r="D160" s="92" t="inlineStr">
        <is>
          <t>干花(粉）</t>
        </is>
      </c>
    </row>
    <row r="161" ht="31.5" customHeight="1" s="61">
      <c r="A161" s="94" t="inlineStr">
        <is>
          <t>F&amp;X Samsung A32 -Real Flower Yellow
New</t>
        </is>
      </c>
      <c r="B161" t="inlineStr">
        <is>
          <t>B093G4117X</t>
        </is>
      </c>
      <c r="C161" s="92" t="inlineStr">
        <is>
          <t>三星A32</t>
        </is>
      </c>
      <c r="D161" s="92" t="inlineStr">
        <is>
          <t>干花(黄）</t>
        </is>
      </c>
    </row>
    <row r="162" ht="31.5" customHeight="1" s="61">
      <c r="A162" s="94" t="inlineStr">
        <is>
          <t>F&amp;X Samsung A32 -Real Flower Pink
New</t>
        </is>
      </c>
      <c r="B162" s="3" t="inlineStr">
        <is>
          <t>B093G1WYQB</t>
        </is>
      </c>
      <c r="C162" s="92" t="inlineStr">
        <is>
          <t>三星A32</t>
        </is>
      </c>
      <c r="D162" s="92" t="inlineStr">
        <is>
          <t>干花(粉）</t>
        </is>
      </c>
    </row>
    <row r="163" ht="31.5" customHeight="1" s="61">
      <c r="A163" s="94" t="inlineStr">
        <is>
          <t>F&amp;X Samsung A12 -Real Flower Yellow
New</t>
        </is>
      </c>
      <c r="B163" s="3" t="inlineStr">
        <is>
          <t>B093G2DGDF</t>
        </is>
      </c>
      <c r="C163" s="92" t="inlineStr">
        <is>
          <t>三星A12</t>
        </is>
      </c>
      <c r="D163" s="92" t="inlineStr">
        <is>
          <t>干花(黄）</t>
        </is>
      </c>
    </row>
    <row r="164" ht="31.5" customHeight="1" s="61">
      <c r="A164" s="94" t="inlineStr">
        <is>
          <t>F&amp;X Samsung A12 -Real Flower Pink
New</t>
        </is>
      </c>
      <c r="B164" s="3" t="inlineStr">
        <is>
          <t>B093G2KNG7</t>
        </is>
      </c>
      <c r="C164" s="92" t="inlineStr">
        <is>
          <t>三星A12</t>
        </is>
      </c>
      <c r="D164" s="92" t="inlineStr">
        <is>
          <t>干花(粉）</t>
        </is>
      </c>
    </row>
    <row r="165" ht="31.5" customHeight="1" s="61">
      <c r="A165" s="94" t="inlineStr">
        <is>
          <t>Cuozaojin-Red
New</t>
        </is>
      </c>
      <c r="B165" s="3" t="inlineStr">
        <is>
          <t>B08K2DCS7S</t>
        </is>
      </c>
      <c r="C165" s="92" t="inlineStr">
        <is>
          <t>搓澡巾</t>
        </is>
      </c>
      <c r="D165" s="92" t="inlineStr">
        <is>
          <t>红</t>
        </is>
      </c>
    </row>
    <row r="166" ht="31.5" customHeight="1" s="61">
      <c r="A166" s="94" t="inlineStr">
        <is>
          <t>Cuozaojin - Yellow
New</t>
        </is>
      </c>
      <c r="B166" s="3" t="inlineStr">
        <is>
          <t>B08K1S6LZ8</t>
        </is>
      </c>
      <c r="C166" s="92" t="inlineStr">
        <is>
          <t>搓澡巾</t>
        </is>
      </c>
      <c r="D166" s="92" t="inlineStr">
        <is>
          <t>黄</t>
        </is>
      </c>
    </row>
    <row r="167" ht="31.5" customHeight="1" s="61">
      <c r="A167" s="94" t="inlineStr">
        <is>
          <t>Cuozaojin - Blue
New</t>
        </is>
      </c>
      <c r="B167" s="3" t="inlineStr">
        <is>
          <t>B08K24PFKB</t>
        </is>
      </c>
      <c r="C167" s="92" t="inlineStr">
        <is>
          <t>搓澡巾</t>
        </is>
      </c>
      <c r="D167" s="92" t="inlineStr">
        <is>
          <t>蓝</t>
        </is>
      </c>
    </row>
    <row r="168" ht="31.5" customHeight="1" s="61">
      <c r="A168" s="94" t="inlineStr">
        <is>
          <t>F&amp;X Samsung A52 -Real Flower Princess Pink
New</t>
        </is>
      </c>
      <c r="B168" s="3" t="inlineStr">
        <is>
          <t>B094WV88G4</t>
        </is>
      </c>
      <c r="C168" s="92" t="inlineStr">
        <is>
          <t>三星A52</t>
        </is>
      </c>
      <c r="D168" s="92" t="inlineStr">
        <is>
          <t>干花公主(粉）</t>
        </is>
      </c>
    </row>
    <row r="169" ht="31.5" customHeight="1" s="61">
      <c r="A169" s="94" t="inlineStr">
        <is>
          <t>F&amp;X Samsung A52 -Real Flower Princess White
New</t>
        </is>
      </c>
      <c r="B169" s="3" t="inlineStr">
        <is>
          <t>B094XCKJ5Z</t>
        </is>
      </c>
      <c r="C169" s="92" t="inlineStr">
        <is>
          <t>三星A52</t>
        </is>
      </c>
      <c r="D169" s="92" t="inlineStr">
        <is>
          <t>干花公主(白）</t>
        </is>
      </c>
    </row>
    <row r="170" ht="31.5" customHeight="1" s="61">
      <c r="A170" s="94" t="inlineStr">
        <is>
          <t>F&amp;X Samsung A52 -Real Flower Kamille1
New</t>
        </is>
      </c>
      <c r="B170" s="3" t="inlineStr">
        <is>
          <t>B094XPJB7P</t>
        </is>
      </c>
      <c r="C170" s="92" t="inlineStr">
        <is>
          <t>三星A52</t>
        </is>
      </c>
      <c r="D170" s="92" t="inlineStr">
        <is>
          <t>小雏菊1</t>
        </is>
      </c>
    </row>
    <row r="171" ht="31.5" customHeight="1" s="61">
      <c r="A171" s="94" t="inlineStr">
        <is>
          <t>F&amp;X Samsung A52 -Real Flower Kamille2
New</t>
        </is>
      </c>
      <c r="B171" s="3" t="inlineStr">
        <is>
          <t>B094XDWD5S</t>
        </is>
      </c>
      <c r="C171" s="92" t="inlineStr">
        <is>
          <t>三星A52</t>
        </is>
      </c>
      <c r="D171" s="92" t="inlineStr">
        <is>
          <t>小雏菊2</t>
        </is>
      </c>
    </row>
    <row r="172" ht="31.5" customHeight="1" s="61">
      <c r="A172" s="94" t="inlineStr">
        <is>
          <t>F&amp;X Samsung A52 -Sunflower Yellow
New</t>
        </is>
      </c>
      <c r="B172" s="3" t="inlineStr">
        <is>
          <t>B094WYL9G5</t>
        </is>
      </c>
      <c r="C172" s="92" t="inlineStr">
        <is>
          <t>三星A52</t>
        </is>
      </c>
      <c r="D172" s="92" t="inlineStr">
        <is>
          <t>小黄菊</t>
        </is>
      </c>
    </row>
    <row r="173" ht="31.5" customHeight="1" s="61">
      <c r="A173" s="94" t="inlineStr">
        <is>
          <t>F&amp;X Xiaomi Poco X3 Pro/NFC - Leopard Pattern
New</t>
        </is>
      </c>
      <c r="B173" s="3" t="inlineStr">
        <is>
          <t>B09D5L58J8</t>
        </is>
      </c>
      <c r="C173" s="92" t="inlineStr">
        <is>
          <t>小米PocoX3Pro</t>
        </is>
      </c>
      <c r="D173" s="92" t="inlineStr">
        <is>
          <t>豹纹2</t>
        </is>
      </c>
    </row>
    <row r="174" ht="31.5" customHeight="1" s="61">
      <c r="A174" s="94" t="inlineStr">
        <is>
          <t>F&amp;X Xiaomi Poco X3 Pro/NFC- Leopard
New</t>
        </is>
      </c>
      <c r="B174" s="3" t="inlineStr">
        <is>
          <t>B09D5SPZ1L</t>
        </is>
      </c>
      <c r="C174" s="92" t="inlineStr">
        <is>
          <t>小米PocoX3Pro</t>
        </is>
      </c>
      <c r="D174" s="92" t="inlineStr">
        <is>
          <t>豹纹</t>
        </is>
      </c>
    </row>
    <row r="175" ht="31.5" customHeight="1" s="61">
      <c r="A175" s="94" t="inlineStr">
        <is>
          <t>F&amp;X Xiaomi Poco X3 Pro/NFC- Zebra Pattern
New</t>
        </is>
      </c>
      <c r="B175" s="3" t="inlineStr">
        <is>
          <t>B09D5RCCJH</t>
        </is>
      </c>
      <c r="C175" s="92" t="inlineStr">
        <is>
          <t>小米PocoX3Pro</t>
        </is>
      </c>
      <c r="D175" s="92" t="inlineStr">
        <is>
          <t>斑马纹</t>
        </is>
      </c>
    </row>
    <row r="176" ht="31.5" customHeight="1" s="61">
      <c r="A176" s="94" t="inlineStr">
        <is>
          <t>F&amp;X Xiaomi Poco X3 Pro/NFC -Real Flower Yellow
New</t>
        </is>
      </c>
      <c r="B176" s="3" t="inlineStr">
        <is>
          <t>B09D5J8MHJ</t>
        </is>
      </c>
      <c r="C176" s="92" t="inlineStr">
        <is>
          <t>小米PocoX3Pro</t>
        </is>
      </c>
      <c r="D176" s="92" t="inlineStr">
        <is>
          <t>干花(黄）</t>
        </is>
      </c>
    </row>
    <row r="177" ht="31.5" customHeight="1" s="61">
      <c r="A177" s="94" t="inlineStr">
        <is>
          <t>F&amp;X Xiaomi Poco X3 Pro/NFC-Real Flower Pink
New</t>
        </is>
      </c>
      <c r="B177" s="3" t="inlineStr">
        <is>
          <t>B09D5X9ZN2</t>
        </is>
      </c>
      <c r="C177" s="92" t="inlineStr">
        <is>
          <t>小米PocoX3Pro</t>
        </is>
      </c>
      <c r="D177" s="92" t="inlineStr">
        <is>
          <t>干花(粉）</t>
        </is>
      </c>
    </row>
    <row r="178" ht="31.5" customHeight="1" s="61">
      <c r="A178" s="94" t="inlineStr">
        <is>
          <t>F&amp;X iPhone 13 Mini- Real Flower Yellow
New</t>
        </is>
      </c>
      <c r="B178" s="3" t="inlineStr">
        <is>
          <t>B09FZW6TPY</t>
        </is>
      </c>
      <c r="C178" s="92" t="inlineStr">
        <is>
          <t>iPhone 13 Mini</t>
        </is>
      </c>
      <c r="D178" s="92" t="inlineStr">
        <is>
          <t>干花(黄）</t>
        </is>
      </c>
    </row>
    <row r="179" ht="31.5" customHeight="1" s="61">
      <c r="A179" s="94" t="inlineStr">
        <is>
          <t>F&amp;X iPhone 13 Mini- Real Flower Pink
New</t>
        </is>
      </c>
      <c r="B179" s="3" t="inlineStr">
        <is>
          <t>B09FZTVR88</t>
        </is>
      </c>
      <c r="C179" s="92" t="inlineStr">
        <is>
          <t>iPhone 13 Mini</t>
        </is>
      </c>
      <c r="D179" s="92" t="inlineStr">
        <is>
          <t>干花(粉）</t>
        </is>
      </c>
    </row>
    <row r="180" ht="31.5" customHeight="1" s="61">
      <c r="A180" s="94" t="inlineStr">
        <is>
          <t>F&amp;X iPhone 13- Real Flower Yellow
New</t>
        </is>
      </c>
      <c r="B180" s="3" t="inlineStr">
        <is>
          <t>B09FZVR7G8</t>
        </is>
      </c>
      <c r="C180" s="92" t="inlineStr">
        <is>
          <t>iPhone 13</t>
        </is>
      </c>
      <c r="D180" s="92" t="inlineStr">
        <is>
          <t>干花(黄）</t>
        </is>
      </c>
    </row>
    <row r="181" ht="31.5" customHeight="1" s="61">
      <c r="A181" s="94" t="inlineStr">
        <is>
          <t>F&amp;X iPhone 13- Real Flower Pink
New</t>
        </is>
      </c>
      <c r="B181" s="3" t="inlineStr">
        <is>
          <t>B09FZT3P62</t>
        </is>
      </c>
      <c r="C181" s="92" t="inlineStr">
        <is>
          <t>iPhone 13</t>
        </is>
      </c>
      <c r="D181" s="92" t="inlineStr">
        <is>
          <t>干花(粉）</t>
        </is>
      </c>
    </row>
    <row r="182" ht="31.5" customHeight="1" s="61">
      <c r="A182" s="94" t="inlineStr">
        <is>
          <t>F&amp;X iPhone 13 Pro- Real Flower Yellow
New</t>
        </is>
      </c>
      <c r="B182" s="3" t="inlineStr">
        <is>
          <t>B09FZTYWBM</t>
        </is>
      </c>
      <c r="C182" s="92" t="inlineStr">
        <is>
          <t>iPhone 13 Pro</t>
        </is>
      </c>
      <c r="D182" s="92" t="inlineStr">
        <is>
          <t>干花(黄）</t>
        </is>
      </c>
    </row>
    <row r="183" ht="31.5" customHeight="1" s="61">
      <c r="A183" s="94" t="inlineStr">
        <is>
          <t>F&amp;X iPhone 13 Pro- Real Flower Pink
New</t>
        </is>
      </c>
      <c r="B183" s="3" t="inlineStr">
        <is>
          <t>B09FZVKG9W</t>
        </is>
      </c>
      <c r="C183" s="92" t="inlineStr">
        <is>
          <t>iPhone 13 Pro</t>
        </is>
      </c>
      <c r="D183" s="92" t="inlineStr">
        <is>
          <t>干花(粉）</t>
        </is>
      </c>
    </row>
    <row r="184" ht="31.5" customHeight="1" s="61">
      <c r="A184" s="94" t="inlineStr">
        <is>
          <t>F&amp;X iPhone 13 ProMax- Real Flower Yellow
New</t>
        </is>
      </c>
      <c r="B184" s="3" t="inlineStr">
        <is>
          <t>B09FZVLTFD</t>
        </is>
      </c>
      <c r="C184" s="92" t="inlineStr">
        <is>
          <t>iPhone 13 ProMax</t>
        </is>
      </c>
      <c r="D184" s="92" t="inlineStr">
        <is>
          <t>干花(黄）</t>
        </is>
      </c>
    </row>
    <row r="185" ht="31.5" customHeight="1" s="61">
      <c r="A185" s="94" t="inlineStr">
        <is>
          <t>F&amp;X iPhone 13 ProMax- Real Flower Pink
New</t>
        </is>
      </c>
      <c r="B185" s="3" t="inlineStr">
        <is>
          <t>B09FZWBFQT</t>
        </is>
      </c>
      <c r="C185" s="92" t="inlineStr">
        <is>
          <t>iPhone 13 ProMax</t>
        </is>
      </c>
      <c r="D185" s="92" t="inlineStr">
        <is>
          <t>干花(粉）</t>
        </is>
      </c>
    </row>
    <row r="186" ht="31.5" customHeight="1" s="61">
      <c r="A186" s="94" t="inlineStr">
        <is>
          <t>F&amp;X iPhone 13- Leopard
New</t>
        </is>
      </c>
      <c r="B186" s="3" t="inlineStr">
        <is>
          <t>B09KMG5C61</t>
        </is>
      </c>
      <c r="C186" s="92" t="inlineStr">
        <is>
          <t>iPhone 13</t>
        </is>
      </c>
      <c r="D186" s="92" t="inlineStr">
        <is>
          <t>豹纹</t>
        </is>
      </c>
    </row>
    <row r="187" ht="31.5" customHeight="1" s="61">
      <c r="A187" s="94" t="inlineStr">
        <is>
          <t>F&amp;X iPhone 13 - Leopard Pattern
New</t>
        </is>
      </c>
      <c r="B187" s="3" t="inlineStr">
        <is>
          <t>B09KMGXKBD</t>
        </is>
      </c>
      <c r="C187" s="92" t="inlineStr">
        <is>
          <t>iPhone 13</t>
        </is>
      </c>
      <c r="D187" s="92" t="inlineStr">
        <is>
          <t>豹纹2</t>
        </is>
      </c>
    </row>
    <row r="188" ht="31.5" customHeight="1" s="61">
      <c r="A188" s="94" t="inlineStr">
        <is>
          <t>F&amp;X iPhone 13- Zebra Pattern
New</t>
        </is>
      </c>
      <c r="B188" s="3" t="inlineStr">
        <is>
          <t>B09KMF642C</t>
        </is>
      </c>
      <c r="C188" s="92" t="inlineStr">
        <is>
          <t>iPhone 13</t>
        </is>
      </c>
      <c r="D188" s="92" t="inlineStr">
        <is>
          <t>斑马纹</t>
        </is>
      </c>
    </row>
    <row r="189" ht="31.5" customHeight="1" s="61">
      <c r="A189" s="94" t="inlineStr">
        <is>
          <t>F&amp;X iPhone 13 Mini- Leopard
New</t>
        </is>
      </c>
      <c r="B189" s="3" t="inlineStr">
        <is>
          <t>B09KMGYFR4</t>
        </is>
      </c>
      <c r="C189" s="92" t="inlineStr">
        <is>
          <t>iPhone 13 Mini</t>
        </is>
      </c>
      <c r="D189" s="92" t="inlineStr">
        <is>
          <t>豹纹</t>
        </is>
      </c>
    </row>
    <row r="190" ht="31.5" customHeight="1" s="61">
      <c r="A190" s="94" t="inlineStr">
        <is>
          <t>F&amp;X iPhone 13 Mini- Leopard Pattern
New</t>
        </is>
      </c>
      <c r="B190" s="3" t="inlineStr">
        <is>
          <t>B09KMHLGNX</t>
        </is>
      </c>
      <c r="C190" s="92" t="inlineStr">
        <is>
          <t>iPhone 13 Mini</t>
        </is>
      </c>
      <c r="D190" s="92" t="inlineStr">
        <is>
          <t>豹纹2</t>
        </is>
      </c>
    </row>
    <row r="191" ht="31.5" customHeight="1" s="61">
      <c r="A191" s="94" t="inlineStr">
        <is>
          <t>F&amp;X iPhone 13 Mini- Zebra Pattern
New</t>
        </is>
      </c>
      <c r="B191" s="3" t="inlineStr">
        <is>
          <t>B09KMDZKG1</t>
        </is>
      </c>
      <c r="C191" s="92" t="inlineStr">
        <is>
          <t>iPhone 13 Mini</t>
        </is>
      </c>
      <c r="D191" s="92" t="inlineStr">
        <is>
          <t>斑马纹</t>
        </is>
      </c>
    </row>
    <row r="192" ht="31.5" customHeight="1" s="61">
      <c r="A192" s="94" t="inlineStr">
        <is>
          <t>F&amp;X iPhone 13 Pro- Leopard
New</t>
        </is>
      </c>
      <c r="B192" s="3" t="inlineStr">
        <is>
          <t>B09KMGYD8N</t>
        </is>
      </c>
      <c r="C192" s="92" t="inlineStr">
        <is>
          <t>iPhone 13 Pro</t>
        </is>
      </c>
      <c r="D192" s="92" t="inlineStr">
        <is>
          <t>豹纹</t>
        </is>
      </c>
    </row>
    <row r="193" ht="31.5" customHeight="1" s="61">
      <c r="A193" s="94" t="inlineStr">
        <is>
          <t>F&amp;X iPhone 13 Pro- Leopard Pattern
New</t>
        </is>
      </c>
      <c r="B193" s="3" t="inlineStr">
        <is>
          <t>B09KMDWGVS</t>
        </is>
      </c>
      <c r="C193" s="92" t="inlineStr">
        <is>
          <t>iPhone 13 Pro</t>
        </is>
      </c>
      <c r="D193" s="92" t="inlineStr">
        <is>
          <t>豹纹2</t>
        </is>
      </c>
    </row>
    <row r="194" ht="31.5" customHeight="1" s="61">
      <c r="A194" s="94" t="inlineStr">
        <is>
          <t>F&amp;X iPhone 13 Pro- Zebra Pattern
New</t>
        </is>
      </c>
      <c r="B194" s="3" t="inlineStr">
        <is>
          <t>B09KMH2N9C</t>
        </is>
      </c>
      <c r="C194" s="92" t="inlineStr">
        <is>
          <t>iPhone 13 Pro</t>
        </is>
      </c>
      <c r="D194" s="92" t="inlineStr">
        <is>
          <t>斑马纹</t>
        </is>
      </c>
    </row>
    <row r="195" ht="31.5" customHeight="1" s="61">
      <c r="A195" s="94" t="inlineStr">
        <is>
          <t>F&amp;X iPhone 13 ProMax- Leopard
New</t>
        </is>
      </c>
      <c r="B195" s="3" t="inlineStr">
        <is>
          <t>B09KMHRHN1</t>
        </is>
      </c>
      <c r="C195" s="92" t="inlineStr">
        <is>
          <t>iPhone 13 ProMax</t>
        </is>
      </c>
      <c r="D195" s="92" t="inlineStr">
        <is>
          <t>豹纹</t>
        </is>
      </c>
    </row>
    <row r="196" ht="31.5" customHeight="1" s="61">
      <c r="A196" s="94" t="inlineStr">
        <is>
          <t>F&amp;X iPhone 13 ProMax- Leopard Pattern
New</t>
        </is>
      </c>
      <c r="B196" s="3" t="inlineStr">
        <is>
          <t>B09KMFK79G</t>
        </is>
      </c>
      <c r="C196" s="92" t="inlineStr">
        <is>
          <t>iPhone 13 ProMax</t>
        </is>
      </c>
      <c r="D196" s="92" t="inlineStr">
        <is>
          <t>豹纹2</t>
        </is>
      </c>
    </row>
    <row r="197" ht="31.5" customHeight="1" s="61">
      <c r="A197" s="94" t="inlineStr">
        <is>
          <t>F&amp;X iPhone 13 ProMax- Zebra Pattern
New</t>
        </is>
      </c>
      <c r="B197" s="3" t="inlineStr">
        <is>
          <t>B09KMHCR1M</t>
        </is>
      </c>
      <c r="C197" s="92" t="inlineStr">
        <is>
          <t>iPhone 13 ProMax</t>
        </is>
      </c>
      <c r="D197" s="92" t="inlineStr">
        <is>
          <t>斑马纹</t>
        </is>
      </c>
    </row>
    <row r="198" ht="31.5" customHeight="1" s="61">
      <c r="A198" s="94" t="inlineStr">
        <is>
          <t>F&amp;X iPhone 13 - small heart black
New</t>
        </is>
      </c>
      <c r="B198" s="3" t="inlineStr">
        <is>
          <t>B09KMGB233</t>
        </is>
      </c>
      <c r="C198" s="92" t="inlineStr">
        <is>
          <t>iPhone 13</t>
        </is>
      </c>
      <c r="D198" s="92" t="inlineStr">
        <is>
          <t>白底黑心</t>
        </is>
      </c>
    </row>
    <row r="199" ht="31.5" customHeight="1" s="61">
      <c r="A199" s="94" t="inlineStr">
        <is>
          <t>F&amp;X iPhone 13 Mini- small heart black
New</t>
        </is>
      </c>
      <c r="B199" s="3" t="inlineStr">
        <is>
          <t>B09KMFVWDX</t>
        </is>
      </c>
      <c r="C199" s="92" t="inlineStr">
        <is>
          <t>iPhone 13 Mini</t>
        </is>
      </c>
      <c r="D199" s="92" t="inlineStr">
        <is>
          <t>白底黑心</t>
        </is>
      </c>
    </row>
    <row r="200" ht="31.5" customHeight="1" s="61">
      <c r="A200" s="94" t="inlineStr">
        <is>
          <t>F&amp;X iPhone 13 Pro - small heart black
New</t>
        </is>
      </c>
      <c r="B200" s="3" t="inlineStr">
        <is>
          <t>B09KMHLM34</t>
        </is>
      </c>
      <c r="C200" s="92" t="inlineStr">
        <is>
          <t>iPhone 13 Pro</t>
        </is>
      </c>
      <c r="D200" s="92" t="inlineStr">
        <is>
          <t>白底黑心</t>
        </is>
      </c>
    </row>
    <row r="201" ht="31.5" customHeight="1" s="61">
      <c r="A201" s="94" t="inlineStr">
        <is>
          <t>F&amp;X iPhone 13 ProMax- small heart black
New</t>
        </is>
      </c>
      <c r="B201" s="3" t="inlineStr">
        <is>
          <t>B09KMD992H</t>
        </is>
      </c>
      <c r="C201" s="92" t="inlineStr">
        <is>
          <t>iPhone 13 ProMax</t>
        </is>
      </c>
      <c r="D201" s="92" t="inlineStr">
        <is>
          <t>白底黑心</t>
        </is>
      </c>
    </row>
    <row r="202" ht="31.5" customHeight="1" s="61">
      <c r="A202" s="94" t="inlineStr">
        <is>
          <t>F&amp;X iPhone 13 - Real chamomile white
New</t>
        </is>
      </c>
      <c r="B202" s="3" t="inlineStr">
        <is>
          <t>B09L69H2C3</t>
        </is>
      </c>
      <c r="C202" s="92" t="inlineStr">
        <is>
          <t>iPhone 13</t>
        </is>
      </c>
      <c r="D202" s="92" t="inlineStr">
        <is>
          <t>小雏菊2</t>
        </is>
      </c>
    </row>
    <row r="203" ht="31.5" customHeight="1" s="61">
      <c r="A203" s="94" t="inlineStr">
        <is>
          <t>F&amp;X iPhone 13 Mini- Real chamomile white
New</t>
        </is>
      </c>
      <c r="B203" s="3" t="inlineStr">
        <is>
          <t>B09L69LK3Z</t>
        </is>
      </c>
      <c r="C203" s="92" t="inlineStr">
        <is>
          <t>iPhone 13 Mini</t>
        </is>
      </c>
      <c r="D203" s="92" t="inlineStr">
        <is>
          <t>小雏菊2</t>
        </is>
      </c>
    </row>
    <row r="204" ht="31.5" customHeight="1" s="61">
      <c r="A204" s="94" t="inlineStr">
        <is>
          <t>F&amp;X iPhone 13 Pro - Real chamomile white
New</t>
        </is>
      </c>
      <c r="B204" s="3" t="inlineStr">
        <is>
          <t>B09L67Q2RW</t>
        </is>
      </c>
      <c r="C204" s="92" t="inlineStr">
        <is>
          <t>iPhone 13 Pro</t>
        </is>
      </c>
      <c r="D204" s="92" t="inlineStr">
        <is>
          <t>小雏菊2</t>
        </is>
      </c>
    </row>
    <row r="205" ht="31.5" customHeight="1" s="61">
      <c r="A205" s="94" t="inlineStr">
        <is>
          <t>F&amp;X iPhone 13 ProMax- Real chamomile white
New</t>
        </is>
      </c>
      <c r="B205" s="3" t="inlineStr">
        <is>
          <t>B09L6B4KTV</t>
        </is>
      </c>
      <c r="C205" s="92" t="inlineStr">
        <is>
          <t>iPhone 13 ProMax</t>
        </is>
      </c>
      <c r="D205" s="92" t="inlineStr">
        <is>
          <t>小雏菊2</t>
        </is>
      </c>
    </row>
    <row r="206" ht="31.5" customHeight="1" s="61">
      <c r="A206" s="94" t="inlineStr">
        <is>
          <t>F&amp;X Samsung A72 -Real chamomile white
New</t>
        </is>
      </c>
      <c r="B206" s="3" t="inlineStr">
        <is>
          <t>B09L6F9DRF</t>
        </is>
      </c>
      <c r="C206" s="92" t="inlineStr">
        <is>
          <t>三星A72</t>
        </is>
      </c>
      <c r="D206" s="92" t="inlineStr">
        <is>
          <t>小雏菊2</t>
        </is>
      </c>
    </row>
    <row r="207" ht="31.5" customHeight="1" s="61">
      <c r="A207" s="94" t="inlineStr">
        <is>
          <t>F&amp;X iPhone 13- Real Flower Yellow
New</t>
        </is>
      </c>
      <c r="B207" s="3" t="inlineStr">
        <is>
          <t>B09PCCXXQV</t>
        </is>
      </c>
      <c r="C207" s="92" t="inlineStr">
        <is>
          <t>iPhone 13</t>
        </is>
      </c>
      <c r="D207" s="92" t="inlineStr">
        <is>
          <t>干花(黄)新</t>
        </is>
      </c>
    </row>
    <row r="208" ht="31.5" customHeight="1" s="61">
      <c r="A208" s="94" t="inlineStr">
        <is>
          <t>F&amp;X iPhone 13- Real Flower Pink
New</t>
        </is>
      </c>
      <c r="B208" s="3" t="inlineStr">
        <is>
          <t>B09PCWWRN8</t>
        </is>
      </c>
      <c r="C208" s="92" t="inlineStr">
        <is>
          <t>iPhone 13</t>
        </is>
      </c>
      <c r="D208" s="92" t="inlineStr">
        <is>
          <t>干花(粉)新</t>
        </is>
      </c>
    </row>
    <row r="209" ht="31.5" customHeight="1" s="61">
      <c r="A209" s="94" t="inlineStr">
        <is>
          <t>F&amp;X iPhone 13 Pro- Real Flower Yellow
New</t>
        </is>
      </c>
      <c r="B209" s="3" t="inlineStr">
        <is>
          <t>B09PCBFZK6</t>
        </is>
      </c>
      <c r="C209" s="92" t="inlineStr">
        <is>
          <t>iPhone 13 Pro</t>
        </is>
      </c>
      <c r="D209" s="92" t="inlineStr">
        <is>
          <t>干花(黄)新</t>
        </is>
      </c>
    </row>
    <row r="210" ht="31.5" customHeight="1" s="61">
      <c r="A210" s="94" t="inlineStr">
        <is>
          <t>F&amp;X iPhone 13 Pro- Real Flower Pink
New</t>
        </is>
      </c>
      <c r="B210" s="3" t="inlineStr">
        <is>
          <t>B09PCBB6DL</t>
        </is>
      </c>
      <c r="C210" s="92" t="inlineStr">
        <is>
          <t>iPhone 13 Pro</t>
        </is>
      </c>
      <c r="D210" s="92" t="inlineStr">
        <is>
          <t>干花(粉)新</t>
        </is>
      </c>
    </row>
    <row r="211" ht="31.5" customHeight="1" s="61">
      <c r="A211" s="100" t="inlineStr">
        <is>
          <t>F&amp;X iPhone 13 ProMax- Real Flower Yellow
New</t>
        </is>
      </c>
      <c r="B211" s="3" t="inlineStr">
        <is>
          <t>B09PCDJLVJ</t>
        </is>
      </c>
      <c r="C211" s="101" t="inlineStr">
        <is>
          <t>iPhone 13 ProMax</t>
        </is>
      </c>
      <c r="D211" s="101" t="inlineStr">
        <is>
          <t>干花(黄)新</t>
        </is>
      </c>
    </row>
    <row r="212" ht="31.5" customHeight="1" s="61">
      <c r="A212" s="94" t="inlineStr">
        <is>
          <t>F&amp;X iPhone 13 ProMax- Real Flower Pink
New</t>
        </is>
      </c>
      <c r="B212" s="19" t="inlineStr">
        <is>
          <t>B09PD46MKQ</t>
        </is>
      </c>
      <c r="C212" s="19" t="inlineStr">
        <is>
          <t>iPhone 13 ProMax</t>
        </is>
      </c>
      <c r="D212" s="19" t="inlineStr">
        <is>
          <t>干花(粉)新</t>
        </is>
      </c>
    </row>
    <row r="213" ht="31.5" customHeight="1" s="61">
      <c r="A213" s="94" t="inlineStr">
        <is>
          <t>F&amp;X Samsung A53 -Real Flower Yellow
New</t>
        </is>
      </c>
      <c r="B213" s="19" t="inlineStr">
        <is>
          <t>B09SYFLGZ7</t>
        </is>
      </c>
      <c r="C213" s="19" t="inlineStr">
        <is>
          <t>三星A53</t>
        </is>
      </c>
      <c r="D213" s="19" t="inlineStr">
        <is>
          <t>干花(黄）</t>
        </is>
      </c>
    </row>
    <row r="214" ht="31.5" customHeight="1" s="61">
      <c r="A214" s="94" t="inlineStr">
        <is>
          <t>F&amp;X Samsung A53 -Real Flower Pink
New</t>
        </is>
      </c>
      <c r="B214" s="19" t="inlineStr">
        <is>
          <t>B09SYDVNYR</t>
        </is>
      </c>
      <c r="C214" s="19" t="inlineStr">
        <is>
          <t>三星A53</t>
        </is>
      </c>
      <c r="D214" s="19" t="inlineStr">
        <is>
          <t>干花(粉）</t>
        </is>
      </c>
    </row>
    <row r="215" ht="31.5" customHeight="1" s="61">
      <c r="A215" s="94" t="inlineStr">
        <is>
          <t>F&amp;X Samsung A73 -Real Flower Yellow
New</t>
        </is>
      </c>
      <c r="B215" s="19" t="inlineStr">
        <is>
          <t>B09TJTBDBM</t>
        </is>
      </c>
      <c r="C215" s="19" t="inlineStr">
        <is>
          <t>三星A73</t>
        </is>
      </c>
      <c r="D215" s="19" t="inlineStr">
        <is>
          <t>干花(黄）</t>
        </is>
      </c>
    </row>
    <row r="216" ht="31.5" customHeight="1" s="61">
      <c r="A216" s="94" t="inlineStr">
        <is>
          <t>F&amp;X Samsung A73 -Real Flower Pink
New</t>
        </is>
      </c>
      <c r="B216" s="19" t="inlineStr">
        <is>
          <t>B09TJS94R3</t>
        </is>
      </c>
      <c r="C216" s="19" t="inlineStr">
        <is>
          <t>三星A73</t>
        </is>
      </c>
      <c r="D216" s="19" t="inlineStr">
        <is>
          <t>干花(粉）</t>
        </is>
      </c>
    </row>
    <row r="217" ht="31.5" customHeight="1" s="61">
      <c r="A217" s="94" t="inlineStr">
        <is>
          <t>F&amp;X Samsung A33 -Real Flower Yellow
New</t>
        </is>
      </c>
      <c r="B217" s="19" t="inlineStr">
        <is>
          <t>B09TJRH2ZW</t>
        </is>
      </c>
      <c r="C217" s="19" t="inlineStr">
        <is>
          <t>三星A33</t>
        </is>
      </c>
      <c r="D217" s="19" t="inlineStr">
        <is>
          <t>干花(黄）</t>
        </is>
      </c>
    </row>
    <row r="218" ht="31.5" customHeight="1" s="61">
      <c r="A218" s="94" t="inlineStr">
        <is>
          <t>F&amp;X Samsung A33 -Real Flower Pink
New</t>
        </is>
      </c>
      <c r="B218" s="19" t="inlineStr">
        <is>
          <t>B09TJTQ9RV</t>
        </is>
      </c>
      <c r="C218" s="19" t="inlineStr">
        <is>
          <t>三星A33</t>
        </is>
      </c>
      <c r="D218" s="19" t="inlineStr">
        <is>
          <t>干花(粉）</t>
        </is>
      </c>
    </row>
    <row r="219" ht="31.5" customHeight="1" s="61">
      <c r="A219" s="94" t="inlineStr">
        <is>
          <t>F&amp;X Samsung A53 - Leopard Pattern
New</t>
        </is>
      </c>
      <c r="B219" s="19" t="inlineStr">
        <is>
          <t>B09TYDDSWF</t>
        </is>
      </c>
      <c r="C219" s="19" t="inlineStr">
        <is>
          <t>三星A53</t>
        </is>
      </c>
      <c r="D219" s="19" t="inlineStr">
        <is>
          <t>豹纹2</t>
        </is>
      </c>
    </row>
    <row r="220" ht="31.5" customHeight="1" s="61">
      <c r="A220" s="94" t="inlineStr">
        <is>
          <t>F&amp;X Samsung A53 - Leopard
New</t>
        </is>
      </c>
      <c r="B220" s="19" t="inlineStr">
        <is>
          <t>B09TYBSS2H</t>
        </is>
      </c>
      <c r="C220" s="19" t="inlineStr">
        <is>
          <t>三星A53</t>
        </is>
      </c>
      <c r="D220" s="19" t="inlineStr">
        <is>
          <t>豹纹</t>
        </is>
      </c>
    </row>
    <row r="221" ht="31.5" customHeight="1" s="61">
      <c r="A221" s="94" t="inlineStr">
        <is>
          <t>F&amp;X Samsung A53 - Zebra Pattern
New</t>
        </is>
      </c>
      <c r="B221" s="19" t="inlineStr">
        <is>
          <t>B09TYDWMTR</t>
        </is>
      </c>
      <c r="C221" s="19" t="inlineStr">
        <is>
          <t>三星A53</t>
        </is>
      </c>
      <c r="D221" s="19" t="inlineStr">
        <is>
          <t>斑马纹</t>
        </is>
      </c>
    </row>
    <row r="222" ht="31.5" customHeight="1" s="61">
      <c r="A222" s="94" t="inlineStr">
        <is>
          <t>F&amp;X Samsung A53 - little heart black
New</t>
        </is>
      </c>
      <c r="B222" s="19" t="inlineStr">
        <is>
          <t>B09TYCMH3M</t>
        </is>
      </c>
      <c r="C222" s="19" t="inlineStr">
        <is>
          <t>三星A53</t>
        </is>
      </c>
      <c r="D222" s="19" t="inlineStr">
        <is>
          <t>白底黑心</t>
        </is>
      </c>
    </row>
    <row r="223" ht="31.5" customHeight="1" s="61">
      <c r="A223" s="94" t="inlineStr">
        <is>
          <t>F&amp;X Redmi Note11/S -Real Flower Yellow
New</t>
        </is>
      </c>
      <c r="B223" s="19" t="inlineStr">
        <is>
          <t>B09WM3KL86</t>
        </is>
      </c>
      <c r="C223" s="19" t="inlineStr">
        <is>
          <t>Redmi Note11/S</t>
        </is>
      </c>
      <c r="D223" s="19" t="inlineStr">
        <is>
          <t>干花(黄）</t>
        </is>
      </c>
    </row>
    <row r="224" ht="31.5" customHeight="1" s="61">
      <c r="A224" s="94" t="inlineStr">
        <is>
          <t>F&amp;X Redmi Note11/S -Real Flower Pink
New</t>
        </is>
      </c>
      <c r="B224" s="19" t="inlineStr">
        <is>
          <t>B09WM38PF1</t>
        </is>
      </c>
      <c r="C224" s="19" t="inlineStr">
        <is>
          <t>Redmi Note11/S</t>
        </is>
      </c>
      <c r="D224" s="19" t="inlineStr">
        <is>
          <t>干花(粉）</t>
        </is>
      </c>
    </row>
    <row r="225" ht="31.5" customHeight="1" s="61">
      <c r="A225" s="94" t="inlineStr">
        <is>
          <t>F&amp;X Redmi Note11/S - Leopard Pattern
New</t>
        </is>
      </c>
      <c r="B225" s="19" t="inlineStr">
        <is>
          <t>B09WM6M9RN</t>
        </is>
      </c>
      <c r="C225" s="19" t="inlineStr">
        <is>
          <t>Redmi Note11/S</t>
        </is>
      </c>
      <c r="D225" s="19" t="inlineStr">
        <is>
          <t>豹纹2</t>
        </is>
      </c>
    </row>
    <row r="226" ht="31.5" customHeight="1" s="61">
      <c r="A226" s="94" t="inlineStr">
        <is>
          <t>F&amp;X Redmi Note11/S - Leopard
New</t>
        </is>
      </c>
      <c r="B226" s="19" t="inlineStr">
        <is>
          <t>B09WM35T4R</t>
        </is>
      </c>
      <c r="C226" s="19" t="inlineStr">
        <is>
          <t>Redmi Note11/S</t>
        </is>
      </c>
      <c r="D226" s="19" t="inlineStr">
        <is>
          <t>豹纹</t>
        </is>
      </c>
    </row>
    <row r="227" ht="31.5" customHeight="1" s="61">
      <c r="A227" s="94" t="inlineStr">
        <is>
          <t>F&amp;X Redmi Note11/S - Zebra Pattern
New</t>
        </is>
      </c>
      <c r="B227" s="19" t="inlineStr">
        <is>
          <t>B09WM3PXMF</t>
        </is>
      </c>
      <c r="C227" s="19" t="inlineStr">
        <is>
          <t>Redmi Note11/S</t>
        </is>
      </c>
      <c r="D227" s="19" t="inlineStr">
        <is>
          <t>斑马纹</t>
        </is>
      </c>
    </row>
    <row r="228" ht="31.5" customHeight="1" s="61">
      <c r="A228" s="94" t="inlineStr">
        <is>
          <t>F&amp;X Redmi Note11/S - little heart black
New</t>
        </is>
      </c>
      <c r="B228" s="19" t="inlineStr">
        <is>
          <t>B09WPZ4VMW</t>
        </is>
      </c>
      <c r="C228" s="19" t="inlineStr">
        <is>
          <t>Redmi Note11/S</t>
        </is>
      </c>
      <c r="D228" s="19" t="inlineStr">
        <is>
          <t>白底黑心</t>
        </is>
      </c>
    </row>
  </sheetData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OceanXu</dc:creator>
  <dcterms:created xmlns:dcterms="http://purl.org/dc/terms/" xmlns:xsi="http://www.w3.org/2001/XMLSchema-instance" xsi:type="dcterms:W3CDTF">2020-04-10T13:31:03Z</dcterms:created>
  <dcterms:modified xmlns:dcterms="http://purl.org/dc/terms/" xmlns:xsi="http://www.w3.org/2001/XMLSchema-instance" xsi:type="dcterms:W3CDTF">2022-05-16T14:52:10Z</dcterms:modified>
  <cp:lastModifiedBy>Huan Fu</cp:lastModifiedBy>
</cp:coreProperties>
</file>