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Height="13050" windowWidth="28695"/>
  </bookViews>
  <sheets>
    <sheet name="员工填写" r:id="rId1" sheetId="2"/>
    <sheet name="部门负责人" r:id="rId2" sheetId="11"/>
    <sheet name="规则表" r:id="rId3" sheetId="3" state="hidden"/>
    <sheet name="部门" r:id="rId4" sheetId="12" state="hidden"/>
  </sheets>
  <definedNames>
    <definedName hidden="1" localSheetId="2" name="_xlnm._FilterDatabase">规则表!$C$1:$E$245</definedName>
    <definedName hidden="1" localSheetId="3" name="_xlnm._FilterDatabase">部门!$A$1:$A$32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<sst xmlns="http://schemas.openxmlformats.org/spreadsheetml/2006/main" count="73" uniqueCount="3">
  <si>
    <t>XXX部门XX月工作餐费统计表</t>
  </si>
  <si>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</si>
  <si>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</si>
  <si>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</si>
  <si>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二级部门</t>
  </si>
  <si>
    <t>岗位</t>
  </si>
  <si>
    <t>日期</t>
  </si>
  <si>
    <t>类型</t>
  </si>
  <si>
    <t>餐费类型</t>
  </si>
  <si>
    <t>工作餐费</t>
  </si>
  <si>
    <t>员工只需要填写黄色区域（餐费类型和餐费金额直接生成）</t>
  </si>
  <si>
    <t>日期格式为:5-1或5/1即可</t>
  </si>
  <si>
    <t>请按日期、类型分行填写，不要删除多余空行</t>
  </si>
  <si>
    <t>注：日常加班请选择“现场”</t>
  </si>
  <si>
    <t>合计</t>
  </si>
  <si>
    <t>日常</t>
  </si>
  <si>
    <t>周末</t>
  </si>
  <si>
    <t>法定节假日</t>
  </si>
  <si>
    <t>天数</t>
  </si>
  <si>
    <t>现场</t>
  </si>
  <si>
    <t>远程</t>
  </si>
  <si>
    <t>注意：请右键点击黄色区域任意处，刷新此透视表，否则无法统计正确加班情况</t>
  </si>
  <si>
    <t>行标签</t>
  </si>
  <si>
    <t/>
  </si>
  <si>
    <t>(空白)</t>
  </si>
  <si>
    <t>月份</t>
  </si>
  <si>
    <t>星期</t>
  </si>
  <si>
    <t>检索</t>
  </si>
  <si>
    <t>餐补标准</t>
  </si>
  <si>
    <t>注意：修改月份</t>
  </si>
  <si>
    <t>注意：过年请修改价格</t>
  </si>
  <si>
    <t>注意：法定节假日自行修改</t>
  </si>
  <si>
    <t>部门</t>
  </si>
  <si>
    <t>联络云服务部/产品市场部</t>
  </si>
  <si>
    <t>联络云服务部/融合通讯/北京</t>
  </si>
  <si>
    <t>联络云服务部/融合通讯/福建</t>
  </si>
  <si>
    <t>联络云服务部/融合通讯/甘肃</t>
  </si>
  <si>
    <t>联络云服务部/融合通讯/广东</t>
  </si>
  <si>
    <t>联络云服务部/融合通讯/海南</t>
  </si>
  <si>
    <t>联络云服务部/融合通讯/江苏</t>
  </si>
  <si>
    <t>联络云服务部/融合通讯/江西</t>
  </si>
  <si>
    <t>联络云服务部/融合通讯/上海</t>
  </si>
  <si>
    <t>联络云服务部/融合通讯/四川</t>
  </si>
  <si>
    <t>联络云服务部/融合通讯/云南</t>
  </si>
  <si>
    <t>联络云服务部/研发中心/产品架构</t>
  </si>
  <si>
    <t>联络云服务部/研发中心/产品后台</t>
  </si>
  <si>
    <t>联络云服务部/研发中心/产品前端</t>
  </si>
  <si>
    <t>联络云服务部/研发中心/项目开发</t>
  </si>
  <si>
    <t>联络云服务部/业务支撑部/后援支撑</t>
  </si>
  <si>
    <t>联络云服务部/研发中心/移动开发</t>
  </si>
  <si>
    <t>联络云服务部/研发中心/应用开发</t>
  </si>
  <si>
    <t>联络云服务部/研发中心/质量保障</t>
  </si>
  <si>
    <t>联络云服务部/业务支撑部/大地支撑</t>
  </si>
  <si>
    <t>联络云服务部/业务支撑部/平安支撑</t>
  </si>
  <si>
    <t>联络云服务部/业务支撑部/阳光支撑</t>
  </si>
  <si>
    <t>联络云服务部/业务支撑部/营销支撑</t>
  </si>
  <si>
    <t>联络云服务部/业务支撑部/CCOD支撑</t>
  </si>
  <si>
    <t>联络云服务部/业务支撑部/RHTX支撑</t>
  </si>
  <si>
    <t>联络云服务部/业务支撑部/工具开发组</t>
  </si>
  <si>
    <t>联络云服务部/运营服务部/计费管理</t>
  </si>
  <si>
    <t>联络云服务部/运营服务部/运营商务</t>
  </si>
  <si>
    <t>联络云服务部/一站式服务中心/客服</t>
  </si>
  <si>
    <t>联络云服务部/一站式服务中心/信息支持</t>
  </si>
  <si>
    <t>14015</t>
  </si>
  <si>
    <t>刘循光</t>
  </si>
  <si>
    <t>软件开发工程师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</si>
</sst>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_ * #,##0_ ;_ * \-#,##0_ ;_ * &quot;-&quot;??_ ;_ @_ "/>
    <numFmt numFmtId="179" formatCode="0.00;[Red]0.00"/>
  </numFmts>
  <fonts count="38"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sz val="8"/>
      <color indexed="8"/>
      <name val="微软雅黑"/>
      <charset val="134"/>
    </font>
    <font>
      <b/>
      <sz val="14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微软雅黑"/>
      <charset val="134"/>
    </font>
    <font>
      <b/>
      <sz val="16"/>
      <color theme="1"/>
      <name val="华文细黑"/>
      <charset val="134"/>
    </font>
    <font>
      <sz val="10"/>
      <name val="华文细黑"/>
      <charset val="134"/>
    </font>
    <font>
      <sz val="9"/>
      <color indexed="8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borderId="0" fillId="0" fontId="0" numFmtId="0">
      <alignment vertical="center"/>
    </xf>
    <xf applyAlignment="0" applyBorder="0" applyFill="0" applyFont="0" applyProtection="0" borderId="0" fillId="0" fontId="17" numFmtId="42">
      <alignment vertical="center"/>
    </xf>
    <xf applyAlignment="0" applyBorder="0" applyNumberFormat="0" applyProtection="0" borderId="0" fillId="16" fontId="19" numFmtId="0">
      <alignment vertical="center"/>
    </xf>
    <xf applyAlignment="0" applyNumberFormat="0" applyProtection="0" borderId="8" fillId="17" fontId="27" numFmtId="0">
      <alignment vertical="center"/>
    </xf>
    <xf applyAlignment="0" applyBorder="0" applyFill="0" applyFont="0" applyProtection="0" borderId="0" fillId="0" fontId="17" numFmtId="44">
      <alignment vertical="center"/>
    </xf>
    <xf applyAlignment="0" applyBorder="0" applyFill="0" applyFont="0" applyProtection="0" borderId="0" fillId="0" fontId="17" numFmtId="41">
      <alignment vertical="center"/>
    </xf>
    <xf applyAlignment="0" applyBorder="0" applyNumberFormat="0" applyProtection="0" borderId="0" fillId="12" fontId="19" numFmtId="0">
      <alignment vertical="center"/>
    </xf>
    <xf applyAlignment="0" applyBorder="0" applyNumberFormat="0" applyProtection="0" borderId="0" fillId="8" fontId="24" numFmtId="0">
      <alignment vertical="center"/>
    </xf>
    <xf applyAlignment="0" applyBorder="0" applyFill="0" applyFont="0" applyProtection="0" borderId="0" fillId="0" fontId="2" numFmtId="43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Font="0" applyProtection="0" borderId="0" fillId="0" fontId="17" numFmtId="9">
      <alignment vertical="center"/>
    </xf>
    <xf applyAlignment="0" applyBorder="0" applyFill="0" applyNumberFormat="0" applyProtection="0" borderId="0" fillId="0" fontId="30" numFmtId="0">
      <alignment vertical="center"/>
    </xf>
    <xf applyAlignment="0" applyFont="0" applyNumberFormat="0" applyProtection="0" borderId="12" fillId="26" fontId="17" numFmtId="0">
      <alignment vertical="center"/>
    </xf>
    <xf applyAlignment="0" applyBorder="0" applyNumberFormat="0" applyProtection="0" borderId="0" fillId="21" fontId="2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2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35" numFmtId="0">
      <alignment vertical="center"/>
    </xf>
    <xf applyAlignment="0" applyFill="0" applyNumberFormat="0" applyProtection="0" borderId="11" fillId="0" fontId="33" numFmtId="0">
      <alignment vertical="center"/>
    </xf>
    <xf applyAlignment="0" applyFill="0" applyNumberFormat="0" applyProtection="0" borderId="11" fillId="0" fontId="28" numFmtId="0">
      <alignment vertical="center"/>
    </xf>
    <xf applyAlignment="0" applyBorder="0" applyNumberFormat="0" applyProtection="0" borderId="0" fillId="29" fontId="20" numFmtId="0">
      <alignment vertical="center"/>
    </xf>
    <xf applyAlignment="0" applyFill="0" applyNumberFormat="0" applyProtection="0" borderId="9" fillId="0" fontId="22" numFmtId="0">
      <alignment vertical="center"/>
    </xf>
    <xf applyAlignment="0" applyBorder="0" applyNumberFormat="0" applyProtection="0" borderId="0" fillId="25" fontId="20" numFmtId="0">
      <alignment vertical="center"/>
    </xf>
    <xf applyAlignment="0" applyNumberFormat="0" applyProtection="0" borderId="10" fillId="7" fontId="25" numFmtId="0">
      <alignment vertical="center"/>
    </xf>
    <xf applyAlignment="0" applyNumberFormat="0" applyProtection="0" borderId="8" fillId="7" fontId="21" numFmtId="0">
      <alignment vertical="center"/>
    </xf>
    <xf applyAlignment="0" applyNumberFormat="0" applyProtection="0" borderId="14" fillId="33" fontId="36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28" fontId="20" numFmtId="0">
      <alignment vertical="center"/>
    </xf>
    <xf applyAlignment="0" applyFill="0" applyNumberFormat="0" applyProtection="0" borderId="15" fillId="0" fontId="37" numFmtId="0">
      <alignment vertical="center"/>
    </xf>
    <xf applyAlignment="0" applyFill="0" applyNumberFormat="0" applyProtection="0" borderId="13" fillId="0" fontId="34" numFmtId="0">
      <alignment vertical="center"/>
    </xf>
    <xf applyAlignment="0" applyBorder="0" applyNumberFormat="0" applyProtection="0" borderId="0" fillId="24" fontId="32" numFmtId="0">
      <alignment vertical="center"/>
    </xf>
    <xf applyAlignment="0" applyBorder="0" applyNumberFormat="0" applyProtection="0" borderId="0" fillId="15" fontId="26" numFmtId="0">
      <alignment vertical="center"/>
    </xf>
    <xf applyAlignment="0" applyBorder="0" applyNumberFormat="0" applyProtection="0" borderId="0" fillId="35" fontId="19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6" fontId="20" numFmtId="0">
      <alignment vertical="center"/>
    </xf>
    <xf applyAlignment="0" applyBorder="0" applyNumberFormat="0" applyProtection="0" borderId="0" fillId="13" fontId="20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9" fontId="19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5" fontId="19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18" fontId="20" numFmtId="0">
      <alignment vertical="center"/>
    </xf>
    <xf borderId="0" fillId="0" fontId="31" numFmtId="0"/>
  </cellStyleXfs>
  <cellXfs count="56">
    <xf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borderId="1" fillId="0" fontId="1" numFmtId="0" xfId="49">
      <alignment horizontal="center" vertical="center" wrapText="1"/>
    </xf>
    <xf applyAlignment="1" applyBorder="1" applyFont="1" borderId="2" fillId="0" fontId="1" numFmtId="0" xfId="49">
      <alignment horizontal="center" vertical="center" wrapText="1"/>
    </xf>
    <xf applyFill="1" applyFont="1" borderId="0" fillId="2" fontId="2" numFmtId="0" xfId="0">
      <alignment vertical="center"/>
    </xf>
    <xf applyFill="1" applyNumberFormat="1" borderId="0" fillId="2" fontId="0" numFmtId="14" xfId="0">
      <alignment vertical="center"/>
    </xf>
    <xf applyFont="1" borderId="0" fillId="0" fontId="2" numFmtId="0" xfId="0">
      <alignment vertical="center"/>
    </xf>
    <xf applyFont="1" borderId="0" fillId="0" fontId="3" numFmtId="0" xfId="0">
      <alignment vertical="center"/>
    </xf>
    <xf applyNumberFormat="1" borderId="0" fillId="0" fontId="0" numFmtId="14" xfId="0">
      <alignment vertical="center"/>
    </xf>
    <xf applyFill="1" borderId="0" fillId="2" fontId="0" numFmtId="0" xfId="0">
      <alignment vertical="center"/>
    </xf>
    <xf applyFill="1" applyFont="1" borderId="0" fillId="0" fontId="2" numFmtId="0" xfId="0">
      <alignment vertical="center"/>
    </xf>
    <xf applyFill="1" borderId="0" fillId="0" fontId="0" numFmtId="0" xfId="0">
      <alignment vertical="center"/>
    </xf>
    <xf applyAlignment="1" applyFont="1" borderId="0" fillId="0" fontId="4" numFmtId="0" xfId="0">
      <alignment vertical="center"/>
    </xf>
    <xf applyFont="1" borderId="0" fillId="0" fontId="5" numFmtId="0" xfId="0">
      <alignment vertical="center"/>
    </xf>
    <xf applyAlignment="1" applyBorder="1" applyFill="1" applyFont="1" borderId="3" fillId="3" fontId="6" numFmtId="0" xfId="0">
      <alignment horizontal="center" vertical="center" wrapText="1"/>
    </xf>
    <xf applyAlignment="1" applyBorder="1" applyFill="1" applyFont="1" borderId="3" fillId="3" fontId="6" numFmtId="0" xfId="0">
      <alignment horizontal="center" vertical="center"/>
    </xf>
    <xf applyAlignment="1" applyBorder="1" applyFill="1" applyFont="1" applyNumberFormat="1" borderId="3" fillId="3" fontId="6" numFmtId="178" xfId="8">
      <alignment horizontal="center" vertical="center"/>
    </xf>
    <xf applyAlignment="1" applyBorder="1" applyFill="1" applyFont="1" borderId="3" fillId="0" fontId="7" numFmtId="0" xfId="0">
      <alignment horizontal="center" vertical="center" wrapText="1"/>
    </xf>
    <xf applyAlignment="1" applyBorder="1" applyFill="1" applyFont="1" applyNumberFormat="1" borderId="3" fillId="0" fontId="7" numFmtId="176" xfId="0">
      <alignment horizontal="left" vertical="center" wrapText="1"/>
    </xf>
    <xf applyAlignment="1" applyBorder="1" applyFill="1" applyFont="1" borderId="3" fillId="0" fontId="7" numFmtId="43" xfId="8">
      <alignment horizontal="center" vertical="center" wrapText="1"/>
    </xf>
    <xf applyAlignment="1" applyBorder="1" applyFill="1" applyFont="1" borderId="4" fillId="3" fontId="8" numFmtId="0" xfId="0">
      <alignment horizontal="center" vertical="center"/>
    </xf>
    <xf applyAlignment="1" applyBorder="1" applyFill="1" applyFont="1" borderId="5" fillId="3" fontId="8" numFmtId="0" xfId="0">
      <alignment horizontal="center" vertical="center"/>
    </xf>
    <xf applyAlignment="1" applyBorder="1" applyFill="1" applyFont="1" borderId="6" fillId="3" fontId="8" numFmtId="0" xfId="0">
      <alignment horizontal="center" vertical="center"/>
    </xf>
    <xf applyAlignment="1" applyBorder="1" applyFill="1" applyFont="1" borderId="3" fillId="3" fontId="8" numFmtId="0" xfId="0">
      <alignment horizontal="left" vertical="center"/>
    </xf>
    <xf applyAlignment="1" applyBorder="1" applyFill="1" applyFont="1" borderId="3" fillId="3" fontId="8" numFmtId="0" xfId="0">
      <alignment horizontal="center" vertical="center"/>
    </xf>
    <xf applyAlignment="1" applyBorder="1" applyFill="1" applyFont="1" borderId="3" fillId="3" fontId="8" numFmtId="43" xfId="8">
      <alignment horizontal="center" vertical="center"/>
    </xf>
    <xf applyAlignment="1" applyBorder="1" applyFill="1" applyFont="1" borderId="0" fillId="0" fontId="7" numFmtId="0" xfId="0">
      <alignment horizontal="center" vertical="center" wrapText="1"/>
    </xf>
    <xf applyAlignment="1" applyBorder="1" applyFill="1" applyFont="1" borderId="0" fillId="0" fontId="7" numFmtId="0" xfId="0">
      <alignment horizontal="left" vertical="center" wrapText="1"/>
    </xf>
    <xf applyAlignment="1" applyBorder="1" applyFill="1" applyFont="1" borderId="0" fillId="0" fontId="9" numFmtId="0" xfId="0">
      <alignment horizontal="left" vertical="center" wrapText="1"/>
    </xf>
    <xf applyAlignment="1" applyBorder="1" applyFill="1" applyFont="1" applyNumberFormat="1" borderId="0" fillId="0" fontId="7" numFmtId="176" xfId="0">
      <alignment horizontal="left" vertical="center" wrapText="1"/>
    </xf>
    <xf applyAlignment="1" applyBorder="1" applyFill="1" applyFont="1" applyNumberFormat="1" borderId="0" fillId="0" fontId="7" numFmtId="179" xfId="8">
      <alignment horizontal="center" vertical="center" wrapText="1"/>
    </xf>
    <xf applyFont="1" borderId="0" fillId="0" fontId="10" numFmtId="0" xfId="0">
      <alignment vertical="center"/>
    </xf>
    <xf applyBorder="1" applyFill="1" applyFont="1" borderId="0" fillId="4" fontId="11" numFmtId="43" xfId="8">
      <alignment vertical="center"/>
    </xf>
    <xf applyAlignment="1" applyFill="1" borderId="0" fillId="2" fontId="0" numFmtId="0" xfId="0">
      <alignment horizontal="left" vertical="center"/>
    </xf>
    <xf applyAlignment="1" borderId="0" fillId="0" fontId="0" numFmtId="0" xfId="0">
      <alignment horizontal="left" vertical="center"/>
    </xf>
    <xf applyAlignment="1" applyNumberFormat="1" borderId="0" fillId="0" fontId="0" numFmtId="14" xfId="0">
      <alignment horizontal="left" indent="1" vertical="center"/>
    </xf>
    <xf applyAlignment="1" applyBorder="1" applyFill="1" applyFont="1" borderId="3" fillId="3" fontId="12" numFmtId="0" xfId="0">
      <alignment horizontal="center" vertical="center"/>
    </xf>
    <xf applyAlignment="1" applyBorder="1" applyFill="1" applyFont="1" applyNumberFormat="1" borderId="3" fillId="0" fontId="7" numFmtId="0" xfId="0">
      <alignment horizontal="center" vertical="center" wrapText="1"/>
    </xf>
    <xf applyBorder="1" applyFill="1" applyFont="1" borderId="3" fillId="3" fontId="8" numFmtId="0" xfId="0">
      <alignment vertical="center"/>
    </xf>
    <xf applyAlignment="1" applyBorder="1" applyFill="1" applyFont="1" applyNumberFormat="1" borderId="0" fillId="0" fontId="7" numFmtId="0" xfId="0">
      <alignment horizontal="center" vertical="center" wrapText="1"/>
    </xf>
    <xf applyAlignment="1" applyBorder="1" applyFill="1" applyFont="1" applyNumberFormat="1" borderId="0" fillId="0" fontId="7" numFmtId="177" xfId="8">
      <alignment horizontal="center" vertical="center" wrapText="1"/>
    </xf>
    <xf applyAlignment="1" applyFont="1" borderId="0" fillId="0" fontId="13" numFmtId="0" xfId="0">
      <alignment horizontal="center" vertical="center"/>
    </xf>
    <xf applyAlignment="1" applyBorder="1" applyFont="1" borderId="7" fillId="0" fontId="14" numFmtId="0" xfId="0">
      <alignment horizontal="left" vertical="center" wrapText="1"/>
    </xf>
    <xf applyAlignment="1" applyBorder="1" applyFill="1" applyFont="1" applyNumberFormat="1" borderId="3" fillId="2" fontId="8" numFmtId="49" xfId="0">
      <alignment horizontal="center" vertical="center" wrapText="1"/>
    </xf>
    <xf applyAlignment="1" applyBorder="1" applyFill="1" applyFont="1" borderId="3" fillId="2" fontId="8" numFmtId="0" xfId="0">
      <alignment horizontal="center" vertical="center" wrapText="1"/>
    </xf>
    <xf applyAlignment="1" applyBorder="1" applyFill="1" applyFont="1" borderId="3" fillId="2" fontId="15" numFmtId="0" xfId="0">
      <alignment horizontal="center" vertical="center" wrapText="1"/>
    </xf>
    <xf applyAlignment="1" applyBorder="1" applyFill="1" applyFont="1" applyNumberFormat="1" borderId="3" fillId="2" fontId="8" numFmtId="14" xfId="0">
      <alignment horizontal="left" vertical="center" wrapText="1"/>
    </xf>
    <xf applyAlignment="1" applyBorder="1" applyFill="1" applyFont="1" borderId="3" fillId="0" fontId="8" numFmtId="0" xfId="0">
      <alignment horizontal="center" vertical="center" wrapText="1"/>
    </xf>
    <xf applyAlignment="1" applyBorder="1" applyFill="1" applyFont="1" applyNumberFormat="1" borderId="3" fillId="0" fontId="8" numFmtId="49" xfId="0">
      <alignment horizontal="center" vertical="center" wrapText="1"/>
    </xf>
    <xf applyAlignment="1" applyBorder="1" applyFill="1" applyFont="1" borderId="4" fillId="3" fontId="7" numFmtId="0" xfId="0">
      <alignment horizontal="center" vertical="center"/>
    </xf>
    <xf applyAlignment="1" applyBorder="1" applyFill="1" applyFont="1" borderId="5" fillId="3" fontId="7" numFmtId="0" xfId="0">
      <alignment horizontal="center" vertical="center"/>
    </xf>
    <xf applyAlignment="1" applyBorder="1" applyFill="1" applyFont="1" borderId="6" fillId="3" fontId="7" numFmtId="0" xfId="0">
      <alignment horizontal="center" vertical="center"/>
    </xf>
    <xf applyAlignment="1" applyBorder="1" applyFill="1" applyFont="1" borderId="3" fillId="3" fontId="7" numFmtId="0" xfId="0">
      <alignment horizontal="left" vertical="center"/>
    </xf>
    <xf applyAlignment="1" applyBorder="1" applyFill="1" applyFont="1" borderId="3" fillId="3" fontId="7" numFmtId="0" xfId="0">
      <alignment horizontal="center" vertical="center"/>
    </xf>
    <xf applyBorder="1" applyFill="1" applyFont="1" applyNumberFormat="1" borderId="3" fillId="3" fontId="7" numFmtId="179" xfId="8">
      <alignment vertical="center"/>
    </xf>
    <xf applyAlignment="1" applyBorder="1" applyFill="1" applyFont="1" borderId="0" fillId="0" fontId="16" numFmtId="0" xfId="0">
      <alignment horizontal="left" vertical="center"/>
    </xf>
  </cellXfs>
  <cellStyles count="5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31" refreshedBy="sunyan" refreshedDate="43258.6322989583" refreshedVersion="4">
  <cacheSource type="worksheet">
    <worksheetSource ref="A3:H34" sheet="员工填写"/>
  </cacheSource>
  <cacheFields count="8">
    <cacheField name="职员编号" numFmtId="49"/>
    <cacheField name="姓名" numFmtId="0"/>
    <cacheField name="二级部门" numFmtId="0"/>
    <cacheField name="岗位" numFmtId="0"/>
    <cacheField name="日期" numFmtId="14">
      <sharedItems containsBlank="1" containsDate="1" containsNonDate="0" containsString="0" count="62" maxDate="2018-06-20T00:00:00" minDate="2018-04-21T00:00:00">
        <m/>
        <d u="1" v="2018-05-12T00:00:00"/>
        <d u="1" v="2018-04-26T00:00:00"/>
        <d u="1" v="2018-06-17T00:00:00"/>
        <d u="1" v="2018-05-31T00:00:00"/>
        <d u="1" v="2018-05-05T00:00:00"/>
        <d u="1" v="2018-06-10T00:00:00"/>
        <d u="1" v="2018-05-24T00:00:00"/>
        <d u="1" v="2018-06-03T00:00:00"/>
        <d u="1" v="2018-05-17T00:00:00"/>
        <d u="1" v="2018-05-10T00:00:00"/>
        <d u="1" v="2018-04-24T00:00:00"/>
        <d u="1" v="2018-06-15T00:00:00"/>
        <d u="1" v="2018-05-29T00:00:00"/>
        <d u="1" v="2018-05-03T00:00:00"/>
        <d u="1" v="2018-06-08T00:00:00"/>
        <d u="1" v="2018-05-22T00:00:00"/>
        <d u="1" v="2018-06-01T00:00:00"/>
        <d u="1" v="2018-05-15T00:00:00"/>
        <d u="1" v="2018-04-29T00:00:00"/>
        <d u="1" v="2018-06-20T00:00:00"/>
        <d u="1" v="2018-05-08T00:00:00"/>
        <d u="1" v="2018-04-22T00:00:00"/>
        <d u="1" v="2018-06-13T00:00:00"/>
        <d u="1" v="2018-05-27T00:00:00"/>
        <d u="1" v="2018-05-01T00:00:00"/>
        <d u="1" v="2018-06-06T00:00:00"/>
        <d u="1" v="2018-05-20T00:00:00"/>
        <d u="1" v="2018-05-13T00:00:00"/>
        <d u="1" v="2018-04-27T00:00:00"/>
        <d u="1" v="2018-06-18T00:00:00"/>
        <d u="1" v="2018-05-06T00:00:00"/>
        <d u="1" v="2018-06-11T00:00:00"/>
        <d u="1" v="2018-05-25T00:00:00"/>
        <d u="1" v="2018-06-04T00:00:00"/>
        <d u="1" v="2018-05-18T00:00:00"/>
        <d u="1" v="2018-05-11T00:00:00"/>
        <d u="1" v="2018-04-25T00:00:00"/>
        <d u="1" v="2018-06-16T00:00:00"/>
        <d u="1" v="2018-05-30T00:00:00"/>
        <d u="1" v="2018-05-04T00:00:00"/>
        <d u="1" v="2018-06-09T00:00:00"/>
        <d u="1" v="2018-05-23T00:00:00"/>
        <d u="1" v="2018-06-02T00:00:00"/>
        <d u="1" v="2018-05-16T00:00:00"/>
        <d u="1" v="2018-04-30T00:00:00"/>
        <d u="1" v="2018-05-09T00:00:00"/>
        <d u="1" v="2018-04-23T00:00:00"/>
        <d u="1" v="2018-06-14T00:00:00"/>
        <d u="1" v="2018-05-28T00:00:00"/>
        <d u="1" v="2018-05-02T00:00:00"/>
        <d u="1" v="2018-06-07T00:00:00"/>
        <d u="1" v="2018-05-21T00:00:00"/>
        <d u="1" v="2018-05-14T00:00:00"/>
        <d u="1" v="2018-04-28T00:00:00"/>
        <d u="1" v="2018-06-19T00:00:00"/>
        <d u="1" v="2018-05-07T00:00:00"/>
        <d u="1" v="2018-04-21T00:00:00"/>
        <d u="1" v="2018-06-12T00:00:00"/>
        <d u="1" v="2018-05-26T00:00:00"/>
        <d u="1" v="2018-06-05T00:00:00"/>
        <d u="1" v="2018-05-19T00:00:00"/>
      </sharedItems>
    </cacheField>
    <cacheField name="类型" numFmtId="0">
      <sharedItems containsBlank="1" count="3">
        <m/>
        <s u="1" v="现场"/>
        <s u="1" v="远程"/>
      </sharedItems>
    </cacheField>
    <cacheField name="餐费类型" numFmtId="0">
      <sharedItems count="4">
        <s v=""/>
        <s u="1" v="法定节假日"/>
        <s u="1" v="日常"/>
        <s u="1" v="周末"/>
      </sharedItems>
    </cacheField>
    <cacheField name="工作餐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autoFormatId="1" cacheId="0" colGrandTotals="0" createdVersion="6" dataCaption="值" indent="0" minRefreshableVersion="3" multipleFieldFilters="0" name="数据透视表4" outline="1" outlineData="1" rowGrandTotals="0" showDrill="1" updatedVersion="4" useAutoFormatting="1">
  <location firstDataCol="2" firstDataRow="1" firstHeaderRow="1" ref="A8:B10"/>
  <pivotFields count="8"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numFmtId="14" showAll="0">
      <items count="62">
        <item m="1" x="57"/>
        <item m="1" x="22"/>
        <item m="1" x="47"/>
        <item m="1" x="11"/>
        <item m="1" x="37"/>
        <item m="1" x="2"/>
        <item m="1" x="29"/>
        <item m="1" x="54"/>
        <item m="1" x="19"/>
        <item m="1" x="45"/>
        <item m="1" x="25"/>
        <item m="1" x="50"/>
        <item m="1" x="14"/>
        <item m="1" x="40"/>
        <item m="1" x="5"/>
        <item m="1" x="31"/>
        <item m="1" x="56"/>
        <item m="1" x="21"/>
        <item m="1" x="46"/>
        <item m="1" x="10"/>
        <item m="1" x="36"/>
        <item m="1" x="1"/>
        <item m="1" x="28"/>
        <item m="1" x="53"/>
        <item m="1" x="18"/>
        <item m="1" x="44"/>
        <item m="1" x="9"/>
        <item m="1" x="35"/>
        <item m="1" x="61"/>
        <item m="1" x="27"/>
        <item m="1" x="39"/>
        <item m="1" x="59"/>
        <item m="1" x="52"/>
        <item m="1" x="16"/>
        <item m="1" x="42"/>
        <item m="1" x="7"/>
        <item m="1" x="33"/>
        <item m="1" x="24"/>
        <item m="1" x="49"/>
        <item m="1" x="13"/>
        <item m="1" x="4"/>
        <item m="1" x="17"/>
        <item m="1" x="43"/>
        <item m="1" x="8"/>
        <item m="1" x="34"/>
        <item m="1" x="60"/>
        <item m="1" x="26"/>
        <item m="1" x="51"/>
        <item m="1" x="15"/>
        <item m="1" x="41"/>
        <item m="1" x="6"/>
        <item m="1" x="32"/>
        <item m="1" x="58"/>
        <item m="1" x="23"/>
        <item m="1" x="48"/>
        <item m="1" x="12"/>
        <item m="1" x="38"/>
        <item m="1" x="3"/>
        <item m="1" x="30"/>
        <item m="1" x="55"/>
        <item m="1"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showAl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outline="0" showAll="0">
      <items count="4">
        <item m="1" x="1"/>
        <item m="1" x="2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2">
    <i>
      <x v="3"/>
      <x v="2"/>
    </i>
    <i r="2">
      <x v="61"/>
    </i>
  </rowItems>
  <colItems count="1">
    <i/>
  </colItems>
  <formats count="8">
    <format dxfId="0">
      <pivotArea dataOnly="0" fieldPosition="0" labelOnly="1">
        <references count="1">
          <reference count="0" field="6"/>
        </references>
      </pivotArea>
    </format>
    <format dxfId="1">
      <pivotArea dataOnly="0" fieldPosition="0" labelOnly="1">
        <references count="2">
          <reference count="1" field="5">
            <x v="0"/>
          </reference>
          <reference count="1" field="6" selected="0">
            <x v="0"/>
          </reference>
        </references>
      </pivotArea>
    </format>
    <format dxfId="2">
      <pivotArea dataOnly="0" fieldPosition="0" labelOnly="1">
        <references count="2">
          <reference count="0" field="5"/>
          <reference count="1" field="6" selected="0">
            <x v="1"/>
          </reference>
        </references>
      </pivotArea>
    </format>
    <format dxfId="3">
      <pivotArea dataOnly="0" fieldPosition="0" labelOnly="1">
        <references count="2">
          <reference count="1" field="5">
            <x v="0"/>
          </reference>
          <reference count="1" field="6" selected="0">
            <x v="2"/>
          </reference>
        </references>
      </pivotArea>
    </format>
    <format dxfId="4">
      <pivotArea dataOnly="0" fieldPosition="0" labelOnly="1">
        <references count="3">
          <reference count="1" field="4">
            <x v="10"/>
          </reference>
          <reference count="1" field="5" selected="0">
            <x v="0"/>
          </reference>
          <reference count="1" field="6" selected="0">
            <x v="0"/>
          </reference>
        </references>
      </pivotArea>
    </format>
    <format dxfId="5">
      <pivotArea dataOnly="0" fieldPosition="0" labelOnly="1">
        <references count="3">
          <reference count="18" field="4">
            <x v="2"/>
            <x v="3"/>
            <x v="4"/>
            <x v="5"/>
            <x v="6"/>
            <x v="7"/>
            <x v="11"/>
            <x v="12"/>
            <x v="13"/>
            <x v="16"/>
            <x v="17"/>
            <x v="18"/>
            <x v="19"/>
            <x v="20"/>
            <x v="23"/>
            <x v="24"/>
            <x v="26"/>
            <x v="27"/>
          </reference>
          <reference count="1" field="5" selected="0">
            <x v="0"/>
          </reference>
          <reference count="1" field="6" selected="0">
            <x v="1"/>
          </reference>
        </references>
      </pivotArea>
    </format>
    <format dxfId="6">
      <pivotArea dataOnly="0" fieldPosition="0" labelOnly="1">
        <references count="3">
          <reference count="1" field="4">
            <x v="25"/>
          </reference>
          <reference count="1" field="5" selected="0">
            <x v="1"/>
          </reference>
          <reference count="1" field="6" selected="0">
            <x v="1"/>
          </reference>
        </references>
      </pivotArea>
    </format>
    <format dxfId="7">
      <pivotArea dataOnly="0" fieldPosition="0" labelOnly="1">
        <references count="3">
          <reference count="10" field="4">
            <x v="0"/>
            <x v="1"/>
            <x v="8"/>
            <x v="9"/>
            <x v="14"/>
            <x v="15"/>
            <x v="21"/>
            <x v="22"/>
            <x v="28"/>
            <x v="29"/>
          </reference>
          <reference count="1" field="5" selected="0">
            <x v="0"/>
          </reference>
          <reference count="1" field="6" selected="0">
            <x v="2"/>
          </reference>
        </references>
      </pivotArea>
    </format>
  </formats>
  <pivotTableStyleInfo name="PivotStyleLight16" showColHeaders="1" showLastColumn="1" showRow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displayName="表1" id="1" name="表1" ref="I1:L7" totalsRowShown="0">
  <autoFilter ref="I1:L7"/>
  <tableColumns count="4">
    <tableColumn dataDxfId="8" id="1" name="餐费类型"/>
    <tableColumn dataDxfId="9" id="2" name="类型"/>
    <tableColumn dataDxfId="10" id="3" name="检索"/>
    <tableColumn dataDxfId="11" id="4" name="餐补标准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35"/>
  <sheetViews>
    <sheetView tabSelected="1" workbookViewId="0">
      <selection activeCell="A5" sqref="A5"/>
    </sheetView>
  </sheetViews>
  <sheetFormatPr defaultColWidth="9" defaultRowHeight="12"/>
  <cols>
    <col min="1" max="1" customWidth="true" width="13.1428571428571" collapsed="false"/>
    <col min="2" max="2" customWidth="true" width="12.7142857142857" collapsed="false"/>
    <col min="3" max="3" customWidth="true" width="34.5714285714286" collapsed="false"/>
    <col min="4" max="4" customWidth="true" width="15.4285714285714" collapsed="false"/>
    <col min="5" max="5" customWidth="true" width="13.1428571428571" collapsed="false"/>
    <col min="6" max="6" customWidth="true" width="11.0" collapsed="false"/>
    <col min="7" max="7" customWidth="true" width="13.1428571428571" collapsed="false"/>
    <col min="8" max="8" customWidth="true" width="13.5714285714286" collapsed="false"/>
    <col min="9" max="9" customWidth="true" width="32.0" collapsed="false"/>
    <col min="10" max="10" customWidth="true" width="9.14285714285714" collapsed="false"/>
    <col min="11" max="13" customWidth="true" width="12.2857142857143" collapsed="false"/>
    <col min="14" max="17" customWidth="true" width="11.0" collapsed="false"/>
    <col min="18" max="18" customWidth="true" width="5.71428571428571" collapsed="false"/>
  </cols>
  <sheetData>
    <row ht="22.5" r="1" spans="1:8">
      <c r="A1" s="41" t="s">
        <v>0</v>
      </c>
      <c r="B1" s="41"/>
      <c r="C1" s="41"/>
      <c r="D1" s="41"/>
      <c r="E1" s="41"/>
      <c r="F1" s="41"/>
      <c r="G1" s="41"/>
      <c r="H1" s="41"/>
    </row>
    <row customHeight="1" ht="39.75" r="2" spans="1:8">
      <c r="A2" s="42" t="s">
        <v>1</v>
      </c>
      <c r="B2" s="42"/>
      <c r="C2" s="42"/>
      <c r="D2" s="42"/>
      <c r="E2" s="42"/>
      <c r="F2" s="42"/>
      <c r="G2" s="42"/>
      <c r="H2" s="42"/>
    </row>
    <row ht="16.5" r="3" spans="1:9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6" t="s">
        <v>9</v>
      </c>
      <c r="I3" s="55" t="s">
        <v>10</v>
      </c>
    </row>
    <row ht="15" r="4" spans="1:9">
      <c r="A4" s="43" t="s">
        <v>63</v>
      </c>
      <c r="B4" s="44" t="s">
        <v>64</v>
      </c>
      <c r="C4" s="44" t="s">
        <v>50</v>
      </c>
      <c r="D4" s="45" t="s">
        <v>65</v>
      </c>
      <c r="E4" s="46" t="n">
        <v>43273.0</v>
      </c>
      <c r="F4" s="44" t="s">
        <v>19</v>
      </c>
      <c r="G4" s="47" t="str">
        <f>IFERROR(VLOOKUP(E4,规则表!C:E,3,FALSE),"")</f>
        <v/>
      </c>
      <c r="H4" s="47">
        <f>IFERROR(VLOOKUP(G4&amp;F4,规则表!K:L,2,FALSE),0)</f>
        <v>0</v>
      </c>
      <c r="I4" s="55" t="s">
        <v>11</v>
      </c>
    </row>
    <row ht="15" r="5" spans="1:9">
      <c r="A5" s="48">
        <f>A4</f>
        <v>0</v>
      </c>
      <c r="B5" s="47">
        <f ref="B5:D5" si="0" t="shared">B4</f>
        <v>0</v>
      </c>
      <c r="C5" s="47">
        <f si="0" t="shared"/>
        <v>0</v>
      </c>
      <c r="D5" s="47">
        <f si="0" t="shared"/>
        <v>0</v>
      </c>
      <c r="E5" s="46" t="n">
        <v>43277.0</v>
      </c>
      <c r="F5" s="44" t="s">
        <v>19</v>
      </c>
      <c r="G5" s="47" t="str">
        <f>IFERROR(VLOOKUP(E5,规则表!C:E,3,FALSE),"")</f>
        <v/>
      </c>
      <c r="H5" s="47">
        <f>IFERROR(VLOOKUP(G5&amp;F5,规则表!K:L,2,FALSE),0)</f>
        <v>0</v>
      </c>
      <c r="I5" s="55" t="s">
        <v>12</v>
      </c>
    </row>
    <row ht="15" r="6" spans="1:9">
      <c r="A6" s="48">
        <f ref="A6:A9" si="1" t="shared">A5</f>
        <v>0</v>
      </c>
      <c r="B6" s="47">
        <f ref="B6:B9" si="2" t="shared">B5</f>
        <v>0</v>
      </c>
      <c r="C6" s="47">
        <f ref="C6:C9" si="3" t="shared">C5</f>
        <v>0</v>
      </c>
      <c r="D6" s="47">
        <f ref="D6:D9" si="4" t="shared">D5</f>
        <v>0</v>
      </c>
      <c r="E6" s="46" t="n">
        <v>43278.0</v>
      </c>
      <c r="F6" s="44" t="s">
        <v>19</v>
      </c>
      <c r="G6" s="47" t="str">
        <f>IFERROR(VLOOKUP(E6,规则表!C:E,3,FALSE),"")</f>
        <v/>
      </c>
      <c r="H6" s="47">
        <f>IFERROR(VLOOKUP(G6&amp;F6,规则表!K:L,2,FALSE),0)</f>
        <v>0</v>
      </c>
      <c r="I6" s="55" t="s">
        <v>13</v>
      </c>
    </row>
    <row ht="15" r="7" spans="1:9">
      <c r="A7" s="48">
        <f si="1" t="shared"/>
        <v>0</v>
      </c>
      <c r="B7" s="47">
        <f si="2" t="shared"/>
        <v>0</v>
      </c>
      <c r="C7" s="47">
        <f si="3" t="shared"/>
        <v>0</v>
      </c>
      <c r="D7" s="47">
        <f si="4" t="shared"/>
        <v>0</v>
      </c>
      <c r="E7" s="46" t="n">
        <v>43279.0</v>
      </c>
      <c r="F7" s="44" t="s">
        <v>19</v>
      </c>
      <c r="G7" s="47" t="str">
        <f>IFERROR(VLOOKUP(E7,规则表!C:E,3,FALSE),"")</f>
        <v/>
      </c>
      <c r="H7" s="47">
        <f>IFERROR(VLOOKUP(G7&amp;F7,规则表!K:L,2,FALSE),0)</f>
        <v>0</v>
      </c>
      <c r="I7" s="55"/>
    </row>
    <row ht="14.25" r="8" spans="1:8">
      <c r="A8" s="48">
        <f si="1" t="shared"/>
        <v>0</v>
      </c>
      <c r="B8" s="47">
        <f si="2" t="shared"/>
        <v>0</v>
      </c>
      <c r="C8" s="47">
        <f si="3" t="shared"/>
        <v>0</v>
      </c>
      <c r="D8" s="47">
        <f si="4" t="shared"/>
        <v>0</v>
      </c>
      <c r="E8" s="46" t="n">
        <v>43280.0</v>
      </c>
      <c r="F8" s="44" t="s">
        <v>19</v>
      </c>
      <c r="G8" s="47" t="str">
        <f>IFERROR(VLOOKUP(E8,规则表!C:E,3,FALSE),"")</f>
        <v/>
      </c>
      <c r="H8" s="47">
        <f>IFERROR(VLOOKUP(G8&amp;F8,规则表!K:L,2,FALSE),0)</f>
        <v>0</v>
      </c>
    </row>
    <row ht="14.25" r="9" spans="1:8">
      <c r="A9" s="48">
        <f si="1" t="shared"/>
        <v>0</v>
      </c>
      <c r="B9" s="47">
        <f si="2" t="shared"/>
        <v>0</v>
      </c>
      <c r="C9" s="47">
        <f si="3" t="shared"/>
        <v>0</v>
      </c>
      <c r="D9" s="47">
        <f si="4" t="shared"/>
        <v>0</v>
      </c>
      <c r="E9" s="46" t="n">
        <v>43281.0</v>
      </c>
      <c r="F9" s="44" t="s">
        <v>19</v>
      </c>
      <c r="G9" s="47" t="str">
        <f>IFERROR(VLOOKUP(E9,规则表!C:E,3,FALSE),"")</f>
        <v/>
      </c>
      <c r="H9" s="47">
        <f>IFERROR(VLOOKUP(G9&amp;F9,规则表!K:L,2,FALSE),0)</f>
        <v>0</v>
      </c>
    </row>
    <row ht="14.25" r="10" spans="1:8">
      <c r="A10" s="48">
        <f ref="A10:A25" si="5" t="shared">A9</f>
        <v>0</v>
      </c>
      <c r="B10" s="47">
        <f ref="B10:B25" si="6" t="shared">B9</f>
        <v>0</v>
      </c>
      <c r="C10" s="47">
        <f ref="C10:C25" si="7" t="shared">C9</f>
        <v>0</v>
      </c>
      <c r="D10" s="47">
        <f ref="D10:D25" si="8" t="shared">D9</f>
        <v>0</v>
      </c>
      <c r="E10" s="46"/>
      <c r="F10" s="44"/>
      <c r="G10" s="47" t="str">
        <f>IFERROR(VLOOKUP(E10,规则表!C:E,3,FALSE),"")</f>
        <v/>
      </c>
      <c r="H10" s="47">
        <f>IFERROR(VLOOKUP(G10&amp;F10,规则表!K:L,2,FALSE),0)</f>
        <v>0</v>
      </c>
    </row>
    <row ht="14.25" r="11" spans="1:8">
      <c r="A11" s="48">
        <f si="5" t="shared"/>
        <v>0</v>
      </c>
      <c r="B11" s="47">
        <f si="6" t="shared"/>
        <v>0</v>
      </c>
      <c r="C11" s="47">
        <f si="7" t="shared"/>
        <v>0</v>
      </c>
      <c r="D11" s="47">
        <f si="8" t="shared"/>
        <v>0</v>
      </c>
      <c r="E11" s="46"/>
      <c r="F11" s="44"/>
      <c r="G11" s="47" t="str">
        <f>IFERROR(VLOOKUP(E11,规则表!C:E,3,FALSE),"")</f>
        <v/>
      </c>
      <c r="H11" s="47">
        <f>IFERROR(VLOOKUP(G11&amp;F11,规则表!K:L,2,FALSE),0)</f>
        <v>0</v>
      </c>
    </row>
    <row ht="14.25" r="12" spans="1:8">
      <c r="A12" s="48">
        <f si="5" t="shared"/>
        <v>0</v>
      </c>
      <c r="B12" s="47">
        <f si="6" t="shared"/>
        <v>0</v>
      </c>
      <c r="C12" s="47">
        <f si="7" t="shared"/>
        <v>0</v>
      </c>
      <c r="D12" s="47">
        <f si="8" t="shared"/>
        <v>0</v>
      </c>
      <c r="E12" s="46"/>
      <c r="F12" s="44"/>
      <c r="G12" s="47" t="str">
        <f>IFERROR(VLOOKUP(E12,规则表!C:E,3,FALSE),"")</f>
        <v/>
      </c>
      <c r="H12" s="47">
        <f>IFERROR(VLOOKUP(G12&amp;F12,规则表!K:L,2,FALSE),0)</f>
        <v>0</v>
      </c>
    </row>
    <row ht="14.25" r="13" spans="1:8">
      <c r="A13" s="48">
        <f si="5" t="shared"/>
        <v>0</v>
      </c>
      <c r="B13" s="47">
        <f si="6" t="shared"/>
        <v>0</v>
      </c>
      <c r="C13" s="47">
        <f si="7" t="shared"/>
        <v>0</v>
      </c>
      <c r="D13" s="47">
        <f si="8" t="shared"/>
        <v>0</v>
      </c>
      <c r="E13" s="46"/>
      <c r="F13" s="44"/>
      <c r="G13" s="47" t="str">
        <f>IFERROR(VLOOKUP(E13,规则表!C:E,3,FALSE),"")</f>
        <v/>
      </c>
      <c r="H13" s="47">
        <f>IFERROR(VLOOKUP(G13&amp;F13,规则表!K:L,2,FALSE),0)</f>
        <v>0</v>
      </c>
    </row>
    <row ht="14.25" r="14" spans="1:8">
      <c r="A14" s="48">
        <f si="5" t="shared"/>
        <v>0</v>
      </c>
      <c r="B14" s="47">
        <f si="6" t="shared"/>
        <v>0</v>
      </c>
      <c r="C14" s="47">
        <f si="7" t="shared"/>
        <v>0</v>
      </c>
      <c r="D14" s="47">
        <f si="8" t="shared"/>
        <v>0</v>
      </c>
      <c r="E14" s="46"/>
      <c r="F14" s="44"/>
      <c r="G14" s="47" t="str">
        <f>IFERROR(VLOOKUP(E14,规则表!C:E,3,FALSE),"")</f>
        <v/>
      </c>
      <c r="H14" s="47">
        <f>IFERROR(VLOOKUP(G14&amp;F14,规则表!K:L,2,FALSE),0)</f>
        <v>0</v>
      </c>
    </row>
    <row ht="14.25" r="15" spans="1:8">
      <c r="A15" s="48">
        <f si="5" t="shared"/>
        <v>0</v>
      </c>
      <c r="B15" s="47">
        <f si="6" t="shared"/>
        <v>0</v>
      </c>
      <c r="C15" s="47">
        <f si="7" t="shared"/>
        <v>0</v>
      </c>
      <c r="D15" s="47">
        <f si="8" t="shared"/>
        <v>0</v>
      </c>
      <c r="E15" s="46"/>
      <c r="F15" s="44"/>
      <c r="G15" s="47" t="str">
        <f>IFERROR(VLOOKUP(E15,规则表!C:E,3,FALSE),"")</f>
        <v/>
      </c>
      <c r="H15" s="47">
        <f>IFERROR(VLOOKUP(G15&amp;F15,规则表!K:L,2,FALSE),0)</f>
        <v>0</v>
      </c>
    </row>
    <row ht="14.25" r="16" spans="1:8">
      <c r="A16" s="48">
        <f si="5" t="shared"/>
        <v>0</v>
      </c>
      <c r="B16" s="47">
        <f si="6" t="shared"/>
        <v>0</v>
      </c>
      <c r="C16" s="47">
        <f si="7" t="shared"/>
        <v>0</v>
      </c>
      <c r="D16" s="47">
        <f si="8" t="shared"/>
        <v>0</v>
      </c>
      <c r="E16" s="46"/>
      <c r="F16" s="44"/>
      <c r="G16" s="47" t="str">
        <f>IFERROR(VLOOKUP(E16,规则表!C:E,3,FALSE),"")</f>
        <v/>
      </c>
      <c r="H16" s="47">
        <f>IFERROR(VLOOKUP(G16&amp;F16,规则表!K:L,2,FALSE),0)</f>
        <v>0</v>
      </c>
    </row>
    <row ht="14.25" r="17" spans="1:8">
      <c r="A17" s="48">
        <f si="5" t="shared"/>
        <v>0</v>
      </c>
      <c r="B17" s="47">
        <f si="6" t="shared"/>
        <v>0</v>
      </c>
      <c r="C17" s="47">
        <f si="7" t="shared"/>
        <v>0</v>
      </c>
      <c r="D17" s="47">
        <f si="8" t="shared"/>
        <v>0</v>
      </c>
      <c r="E17" s="46"/>
      <c r="F17" s="44"/>
      <c r="G17" s="47" t="str">
        <f>IFERROR(VLOOKUP(E17,规则表!C:E,3,FALSE),"")</f>
        <v/>
      </c>
      <c r="H17" s="47">
        <f>IFERROR(VLOOKUP(G17&amp;F17,规则表!K:L,2,FALSE),0)</f>
        <v>0</v>
      </c>
    </row>
    <row ht="14.25" r="18" spans="1:8">
      <c r="A18" s="48">
        <f si="5" t="shared"/>
        <v>0</v>
      </c>
      <c r="B18" s="47">
        <f si="6" t="shared"/>
        <v>0</v>
      </c>
      <c r="C18" s="47">
        <f si="7" t="shared"/>
        <v>0</v>
      </c>
      <c r="D18" s="47">
        <f si="8" t="shared"/>
        <v>0</v>
      </c>
      <c r="E18" s="46"/>
      <c r="F18" s="44"/>
      <c r="G18" s="47" t="str">
        <f>IFERROR(VLOOKUP(E18,规则表!C:E,3,FALSE),"")</f>
        <v/>
      </c>
      <c r="H18" s="47">
        <f>IFERROR(VLOOKUP(G18&amp;F18,规则表!K:L,2,FALSE),0)</f>
        <v>0</v>
      </c>
    </row>
    <row ht="14.25" r="19" spans="1:8">
      <c r="A19" s="48">
        <f si="5" t="shared"/>
        <v>0</v>
      </c>
      <c r="B19" s="47">
        <f si="6" t="shared"/>
        <v>0</v>
      </c>
      <c r="C19" s="47">
        <f si="7" t="shared"/>
        <v>0</v>
      </c>
      <c r="D19" s="47">
        <f si="8" t="shared"/>
        <v>0</v>
      </c>
      <c r="E19" s="46"/>
      <c r="F19" s="44"/>
      <c r="G19" s="47" t="str">
        <f>IFERROR(VLOOKUP(E19,规则表!C:E,3,FALSE),"")</f>
        <v/>
      </c>
      <c r="H19" s="47">
        <f>IFERROR(VLOOKUP(G19&amp;F19,规则表!K:L,2,FALSE),0)</f>
        <v>0</v>
      </c>
    </row>
    <row ht="14.25" r="20" spans="1:8">
      <c r="A20" s="48">
        <f si="5" t="shared"/>
        <v>0</v>
      </c>
      <c r="B20" s="47">
        <f si="6" t="shared"/>
        <v>0</v>
      </c>
      <c r="C20" s="47">
        <f si="7" t="shared"/>
        <v>0</v>
      </c>
      <c r="D20" s="47">
        <f si="8" t="shared"/>
        <v>0</v>
      </c>
      <c r="E20" s="46"/>
      <c r="F20" s="44"/>
      <c r="G20" s="47" t="str">
        <f>IFERROR(VLOOKUP(E20,规则表!C:E,3,FALSE),"")</f>
        <v/>
      </c>
      <c r="H20" s="47">
        <f>IFERROR(VLOOKUP(G20&amp;F20,规则表!K:L,2,FALSE),0)</f>
        <v>0</v>
      </c>
    </row>
    <row ht="14.25" r="21" spans="1:8">
      <c r="A21" s="48">
        <f si="5" t="shared"/>
        <v>0</v>
      </c>
      <c r="B21" s="47">
        <f si="6" t="shared"/>
        <v>0</v>
      </c>
      <c r="C21" s="47">
        <f si="7" t="shared"/>
        <v>0</v>
      </c>
      <c r="D21" s="47">
        <f si="8" t="shared"/>
        <v>0</v>
      </c>
      <c r="E21" s="46"/>
      <c r="F21" s="44"/>
      <c r="G21" s="47" t="str">
        <f>IFERROR(VLOOKUP(E21,规则表!C:E,3,FALSE),"")</f>
        <v/>
      </c>
      <c r="H21" s="47">
        <f>IFERROR(VLOOKUP(G21&amp;F21,规则表!K:L,2,FALSE),0)</f>
        <v>0</v>
      </c>
    </row>
    <row ht="14.25" r="22" spans="1:8">
      <c r="A22" s="48">
        <f si="5" t="shared"/>
        <v>0</v>
      </c>
      <c r="B22" s="47">
        <f si="6" t="shared"/>
        <v>0</v>
      </c>
      <c r="C22" s="47">
        <f si="7" t="shared"/>
        <v>0</v>
      </c>
      <c r="D22" s="47">
        <f si="8" t="shared"/>
        <v>0</v>
      </c>
      <c r="E22" s="46"/>
      <c r="F22" s="44"/>
      <c r="G22" s="47" t="str">
        <f>IFERROR(VLOOKUP(E22,规则表!C:E,3,FALSE),"")</f>
        <v/>
      </c>
      <c r="H22" s="47">
        <f>IFERROR(VLOOKUP(G22&amp;F22,规则表!K:L,2,FALSE),0)</f>
        <v>0</v>
      </c>
    </row>
    <row ht="14.25" r="23" spans="1:8">
      <c r="A23" s="48">
        <f si="5" t="shared"/>
        <v>0</v>
      </c>
      <c r="B23" s="47">
        <f si="6" t="shared"/>
        <v>0</v>
      </c>
      <c r="C23" s="47">
        <f si="7" t="shared"/>
        <v>0</v>
      </c>
      <c r="D23" s="47">
        <f si="8" t="shared"/>
        <v>0</v>
      </c>
      <c r="E23" s="46"/>
      <c r="F23" s="44"/>
      <c r="G23" s="47" t="str">
        <f>IFERROR(VLOOKUP(E23,规则表!C:E,3,FALSE),"")</f>
        <v/>
      </c>
      <c r="H23" s="47">
        <f>IFERROR(VLOOKUP(G23&amp;F23,规则表!K:L,2,FALSE),0)</f>
        <v>0</v>
      </c>
    </row>
    <row ht="14.25" r="24" spans="1:8">
      <c r="A24" s="48">
        <f si="5" t="shared"/>
        <v>0</v>
      </c>
      <c r="B24" s="47">
        <f si="6" t="shared"/>
        <v>0</v>
      </c>
      <c r="C24" s="47">
        <f si="7" t="shared"/>
        <v>0</v>
      </c>
      <c r="D24" s="47">
        <f si="8" t="shared"/>
        <v>0</v>
      </c>
      <c r="E24" s="46"/>
      <c r="F24" s="44"/>
      <c r="G24" s="47" t="str">
        <f>IFERROR(VLOOKUP(E24,规则表!C:E,3,FALSE),"")</f>
        <v/>
      </c>
      <c r="H24" s="47">
        <f>IFERROR(VLOOKUP(G24&amp;F24,规则表!K:L,2,FALSE),0)</f>
        <v>0</v>
      </c>
    </row>
    <row ht="14.25" r="25" spans="1:8">
      <c r="A25" s="48">
        <f si="5" t="shared"/>
        <v>0</v>
      </c>
      <c r="B25" s="47">
        <f si="6" t="shared"/>
        <v>0</v>
      </c>
      <c r="C25" s="47">
        <f si="7" t="shared"/>
        <v>0</v>
      </c>
      <c r="D25" s="47">
        <f si="8" t="shared"/>
        <v>0</v>
      </c>
      <c r="E25" s="46"/>
      <c r="F25" s="44"/>
      <c r="G25" s="47" t="str">
        <f>IFERROR(VLOOKUP(E25,规则表!C:E,3,FALSE),"")</f>
        <v/>
      </c>
      <c r="H25" s="47">
        <f>IFERROR(VLOOKUP(G25&amp;F25,规则表!K:L,2,FALSE),0)</f>
        <v>0</v>
      </c>
    </row>
    <row ht="14.25" r="26" spans="1:8">
      <c r="A26" s="48">
        <f ref="A26:A33" si="9" t="shared">A25</f>
        <v>0</v>
      </c>
      <c r="B26" s="47">
        <f ref="B26:B33" si="10" t="shared">B25</f>
        <v>0</v>
      </c>
      <c r="C26" s="47">
        <f ref="C26:C33" si="11" t="shared">C25</f>
        <v>0</v>
      </c>
      <c r="D26" s="47">
        <f ref="D26:D33" si="12" t="shared">D25</f>
        <v>0</v>
      </c>
      <c r="E26" s="46"/>
      <c r="F26" s="44"/>
      <c r="G26" s="47" t="str">
        <f>IFERROR(VLOOKUP(E26,规则表!C:E,3,FALSE),"")</f>
        <v/>
      </c>
      <c r="H26" s="47">
        <f>IFERROR(VLOOKUP(G26&amp;F26,规则表!K:L,2,FALSE),0)</f>
        <v>0</v>
      </c>
    </row>
    <row ht="14.25" r="27" spans="1:8">
      <c r="A27" s="48">
        <f si="9" t="shared"/>
        <v>0</v>
      </c>
      <c r="B27" s="47">
        <f si="10" t="shared"/>
        <v>0</v>
      </c>
      <c r="C27" s="47">
        <f si="11" t="shared"/>
        <v>0</v>
      </c>
      <c r="D27" s="47">
        <f si="12" t="shared"/>
        <v>0</v>
      </c>
      <c r="E27" s="46"/>
      <c r="F27" s="44"/>
      <c r="G27" s="47" t="str">
        <f>IFERROR(VLOOKUP(E27,规则表!C:E,3,FALSE),"")</f>
        <v/>
      </c>
      <c r="H27" s="47">
        <f>IFERROR(VLOOKUP(G27&amp;F27,规则表!K:L,2,FALSE),0)</f>
        <v>0</v>
      </c>
    </row>
    <row ht="14.25" r="28" spans="1:8">
      <c r="A28" s="48">
        <f si="9" t="shared"/>
        <v>0</v>
      </c>
      <c r="B28" s="47">
        <f si="10" t="shared"/>
        <v>0</v>
      </c>
      <c r="C28" s="47">
        <f si="11" t="shared"/>
        <v>0</v>
      </c>
      <c r="D28" s="47">
        <f si="12" t="shared"/>
        <v>0</v>
      </c>
      <c r="E28" s="46"/>
      <c r="F28" s="44"/>
      <c r="G28" s="47" t="str">
        <f>IFERROR(VLOOKUP(E28,规则表!C:E,3,FALSE),"")</f>
        <v/>
      </c>
      <c r="H28" s="47">
        <f>IFERROR(VLOOKUP(G28&amp;F28,规则表!K:L,2,FALSE),0)</f>
        <v>0</v>
      </c>
    </row>
    <row ht="14.25" r="29" spans="1:8">
      <c r="A29" s="48">
        <f si="9" t="shared"/>
        <v>0</v>
      </c>
      <c r="B29" s="47">
        <f si="10" t="shared"/>
        <v>0</v>
      </c>
      <c r="C29" s="47">
        <f si="11" t="shared"/>
        <v>0</v>
      </c>
      <c r="D29" s="47">
        <f si="12" t="shared"/>
        <v>0</v>
      </c>
      <c r="E29" s="46"/>
      <c r="F29" s="44"/>
      <c r="G29" s="47" t="str">
        <f>IFERROR(VLOOKUP(E29,规则表!C:E,3,FALSE),"")</f>
        <v/>
      </c>
      <c r="H29" s="47">
        <f>IFERROR(VLOOKUP(G29&amp;F29,规则表!K:L,2,FALSE),0)</f>
        <v>0</v>
      </c>
    </row>
    <row ht="14.25" r="30" spans="1:8">
      <c r="A30" s="48">
        <f si="9" t="shared"/>
        <v>0</v>
      </c>
      <c r="B30" s="47">
        <f si="10" t="shared"/>
        <v>0</v>
      </c>
      <c r="C30" s="47">
        <f si="11" t="shared"/>
        <v>0</v>
      </c>
      <c r="D30" s="47">
        <f si="12" t="shared"/>
        <v>0</v>
      </c>
      <c r="E30" s="46"/>
      <c r="F30" s="44"/>
      <c r="G30" s="47" t="str">
        <f>IFERROR(VLOOKUP(E30,规则表!C:E,3,FALSE),"")</f>
        <v/>
      </c>
      <c r="H30" s="47">
        <f>IFERROR(VLOOKUP(G30&amp;F30,规则表!K:L,2,FALSE),0)</f>
        <v>0</v>
      </c>
    </row>
    <row ht="14.25" r="31" spans="1:8">
      <c r="A31" s="48">
        <f si="9" t="shared"/>
        <v>0</v>
      </c>
      <c r="B31" s="47">
        <f si="10" t="shared"/>
        <v>0</v>
      </c>
      <c r="C31" s="47">
        <f si="11" t="shared"/>
        <v>0</v>
      </c>
      <c r="D31" s="47">
        <f si="12" t="shared"/>
        <v>0</v>
      </c>
      <c r="E31" s="46"/>
      <c r="F31" s="44"/>
      <c r="G31" s="47" t="str">
        <f>IFERROR(VLOOKUP(E31,规则表!C:E,3,FALSE),"")</f>
        <v/>
      </c>
      <c r="H31" s="47">
        <f>IFERROR(VLOOKUP(G31&amp;F31,规则表!K:L,2,FALSE),0)</f>
        <v>0</v>
      </c>
    </row>
    <row ht="14.25" r="32" spans="1:8">
      <c r="A32" s="48">
        <f si="9" t="shared"/>
        <v>0</v>
      </c>
      <c r="B32" s="47">
        <f si="10" t="shared"/>
        <v>0</v>
      </c>
      <c r="C32" s="47">
        <f si="11" t="shared"/>
        <v>0</v>
      </c>
      <c r="D32" s="47">
        <f si="12" t="shared"/>
        <v>0</v>
      </c>
      <c r="E32" s="46"/>
      <c r="F32" s="44"/>
      <c r="G32" s="47" t="str">
        <f>IFERROR(VLOOKUP(E32,规则表!C:E,3,FALSE),"")</f>
        <v/>
      </c>
      <c r="H32" s="47">
        <f>IFERROR(VLOOKUP(G32&amp;F32,规则表!K:L,2,FALSE),0)</f>
        <v>0</v>
      </c>
    </row>
    <row ht="14.25" r="33" spans="1:8">
      <c r="A33" s="48">
        <f si="9" t="shared"/>
        <v>0</v>
      </c>
      <c r="B33" s="47">
        <f si="10" t="shared"/>
        <v>0</v>
      </c>
      <c r="C33" s="47">
        <f si="11" t="shared"/>
        <v>0</v>
      </c>
      <c r="D33" s="47">
        <f si="12" t="shared"/>
        <v>0</v>
      </c>
      <c r="E33" s="46"/>
      <c r="F33" s="44"/>
      <c r="G33" s="47" t="str">
        <f>IFERROR(VLOOKUP(E33,规则表!C:E,3,FALSE),"")</f>
        <v/>
      </c>
      <c r="H33" s="47">
        <f>IFERROR(VLOOKUP(G33&amp;F33,规则表!K:L,2,FALSE),0)</f>
        <v>0</v>
      </c>
    </row>
    <row ht="14.25" r="34" spans="1:8">
      <c r="A34" s="48">
        <f>A32</f>
        <v>0</v>
      </c>
      <c r="B34" s="47">
        <f>B32</f>
        <v>0</v>
      </c>
      <c r="C34" s="47">
        <f>C32</f>
        <v>0</v>
      </c>
      <c r="D34" s="47">
        <f>D32</f>
        <v>0</v>
      </c>
      <c r="E34" s="46"/>
      <c r="F34" s="44"/>
      <c r="G34" s="47" t="str">
        <f>IFERROR(VLOOKUP(E34,规则表!C:E,3,FALSE),"")</f>
        <v/>
      </c>
      <c r="H34" s="47">
        <f>IFERROR(VLOOKUP(G34&amp;F34,规则表!K:L,2,FALSE),0)</f>
        <v>0</v>
      </c>
    </row>
    <row ht="13.5" r="35" spans="1:8">
      <c r="A35" s="49" t="s">
        <v>14</v>
      </c>
      <c r="B35" s="50"/>
      <c r="C35" s="50"/>
      <c r="D35" s="51"/>
      <c r="E35" s="52"/>
      <c r="F35" s="53"/>
      <c r="G35" s="53"/>
      <c r="H35" s="54">
        <f>SUM(H4:H34)</f>
        <v>0</v>
      </c>
    </row>
  </sheetData>
  <sheetProtection selectLockedCells="1"/>
  <mergeCells count="3">
    <mergeCell ref="A1:H1"/>
    <mergeCell ref="A2:H2"/>
    <mergeCell ref="A35:D35"/>
  </mergeCells>
  <dataValidations count="3">
    <dataValidation allowBlank="1" showErrorMessage="1" showInputMessage="1" sqref="C4" type="list">
      <formula1>部门!$A$2:$A$32</formula1>
    </dataValidation>
    <dataValidation allowBlank="1" operator="between" showErrorMessage="1" showInputMessage="1" sqref="A4:A34" type="textLength">
      <formula1>4</formula1>
      <formula2>4</formula2>
    </dataValidation>
    <dataValidation allowBlank="1" showErrorMessage="1" showInputMessage="1" sqref="F4:F34" type="list">
      <formula1>"现场,远程"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48"/>
  <sheetViews>
    <sheetView topLeftCell="B1" workbookViewId="0">
      <selection activeCell="B3" sqref="B3"/>
    </sheetView>
  </sheetViews>
  <sheetFormatPr defaultColWidth="9" defaultRowHeight="12"/>
  <cols>
    <col min="1" max="1" customWidth="true" width="10.0" collapsed="false"/>
    <col min="2" max="2" customWidth="true" width="13.4285714285714" collapsed="false"/>
    <col min="3" max="3" customWidth="true" width="15.1428571428571" collapsed="false"/>
    <col min="4" max="4" customWidth="true" width="13.1428571428571" collapsed="false"/>
    <col min="5" max="5" customWidth="true" width="15.4285714285714" collapsed="false"/>
    <col min="6" max="6" customWidth="true" width="9.71428571428571" collapsed="false"/>
    <col min="7" max="7" customWidth="true" width="11.4285714285714" collapsed="false"/>
    <col min="8" max="8" customWidth="true" width="15.4285714285714" collapsed="false"/>
    <col min="11" max="11" customWidth="true" width="11.5714285714286" collapsed="false"/>
    <col min="12" max="12" customWidth="true" width="16.5714285714286" collapsed="false"/>
    <col min="13" max="13" customWidth="true" width="10.7142857142857" collapsed="false"/>
    <col min="14" max="14" customWidth="true" width="8.71428571428571" collapsed="false"/>
    <col min="15" max="15" customWidth="true" width="10.4285714285714" collapsed="false"/>
    <col min="16" max="21" customWidth="true" width="12.2857142857143" collapsed="false"/>
    <col min="22" max="25" customWidth="true" width="11.0" collapsed="false"/>
    <col min="26" max="26" customWidth="true" width="5.71428571428571" collapsed="false"/>
  </cols>
  <sheetData>
    <row ht="16.5" r="1" spans="1:16">
      <c r="A1" s="14" t="s">
        <v>2</v>
      </c>
      <c r="B1" s="15" t="s">
        <v>3</v>
      </c>
      <c r="C1" s="15" t="s">
        <v>4</v>
      </c>
      <c r="D1" s="15" t="s">
        <v>5</v>
      </c>
      <c r="E1" s="15" t="s">
        <v>15</v>
      </c>
      <c r="F1" s="15"/>
      <c r="G1" s="15"/>
      <c r="H1" s="15" t="s">
        <v>16</v>
      </c>
      <c r="I1" s="15"/>
      <c r="J1" s="15"/>
      <c r="K1" s="15"/>
      <c r="L1" s="15" t="s">
        <v>17</v>
      </c>
      <c r="M1" s="15"/>
      <c r="N1" s="15"/>
      <c r="O1" s="15"/>
      <c r="P1" s="16" t="s">
        <v>14</v>
      </c>
    </row>
    <row ht="16.5" r="2" spans="1:16">
      <c r="A2" s="14"/>
      <c r="B2" s="15"/>
      <c r="C2" s="15"/>
      <c r="D2" s="15"/>
      <c r="E2" s="15" t="s">
        <v>6</v>
      </c>
      <c r="F2" s="15" t="s">
        <v>18</v>
      </c>
      <c r="G2" s="16" t="s">
        <v>9</v>
      </c>
      <c r="H2" s="15" t="s">
        <v>6</v>
      </c>
      <c r="I2" s="36" t="s">
        <v>7</v>
      </c>
      <c r="J2" s="15" t="s">
        <v>18</v>
      </c>
      <c r="K2" s="16" t="s">
        <v>9</v>
      </c>
      <c r="L2" s="15" t="s">
        <v>6</v>
      </c>
      <c r="M2" s="15" t="s">
        <v>7</v>
      </c>
      <c r="N2" s="15" t="s">
        <v>18</v>
      </c>
      <c r="O2" s="16" t="s">
        <v>9</v>
      </c>
      <c r="P2" s="16"/>
    </row>
    <row customFormat="1" ht="13.5" r="3" s="12" spans="1:16">
      <c r="A3" s="17">
        <f>员工填写!A4</f>
        <v>0</v>
      </c>
      <c r="B3" s="17">
        <f>员工填写!B4</f>
        <v>0</v>
      </c>
      <c r="C3" s="17">
        <f>员工填写!C4</f>
        <v>0</v>
      </c>
      <c r="D3" s="17">
        <f>员工填写!D4</f>
        <v>0</v>
      </c>
      <c r="E3" s="18" t="str">
        <f>IFERROR(VLOOKUP(E1,A8:E43,5,FALSE),"")</f>
        <v/>
      </c>
      <c r="F3" s="17">
        <f>COUNTIFS(员工填写!G3:G35,E1)</f>
        <v>0</v>
      </c>
      <c r="G3" s="19">
        <f>SUMIFS(员工填写!H4:H34,员工填写!G4:G34,E1)</f>
        <v>0</v>
      </c>
      <c r="H3" s="18" t="str">
        <f>IFERROR(VLOOKUP(H1&amp;I3,D8:E43,2,FALSE),"")</f>
        <v/>
      </c>
      <c r="I3" s="17" t="s">
        <v>19</v>
      </c>
      <c r="J3" s="37">
        <f>COUNTIFS(员工填写!G4:G35,H1,员工填写!F4:F35,I3)</f>
        <v>0</v>
      </c>
      <c r="K3" s="19">
        <f>SUMIFS(员工填写!H4:H35,员工填写!G4:G35,H1,员工填写!F4:F35,I3)</f>
        <v>0</v>
      </c>
      <c r="L3" s="18" t="str">
        <f>IFERROR(VLOOKUP(L1&amp;M3,D8:E43,2,FALSE),"")</f>
        <v/>
      </c>
      <c r="M3" s="17" t="s">
        <v>19</v>
      </c>
      <c r="N3" s="17">
        <f>COUNTIFS(员工填写!G4:G35,L1,员工填写!F4:F35,M3)</f>
        <v>0</v>
      </c>
      <c r="O3" s="19">
        <f>SUMIFS(员工填写!H4:H35,员工填写!G4:G35,L1,员工填写!F4:F35,M3)</f>
        <v>0</v>
      </c>
      <c r="P3" s="19">
        <f>G3+K3+O3</f>
        <v>0</v>
      </c>
    </row>
    <row customFormat="1" ht="13.5" r="4" s="12" spans="1:16">
      <c r="A4" s="17">
        <f>A3</f>
        <v>0</v>
      </c>
      <c r="B4" s="17">
        <f ref="B4:D4" si="0" t="shared">B3</f>
        <v>0</v>
      </c>
      <c r="C4" s="17">
        <f si="0" t="shared"/>
        <v>0</v>
      </c>
      <c r="D4" s="17">
        <f si="0" t="shared"/>
        <v>0</v>
      </c>
      <c r="E4" s="18"/>
      <c r="F4" s="17"/>
      <c r="G4" s="19"/>
      <c r="H4" s="18" t="str">
        <f>IFERROR(VLOOKUP(H1&amp;I4,D8:E43,2,FALSE),"")</f>
        <v/>
      </c>
      <c r="I4" s="17" t="s">
        <v>20</v>
      </c>
      <c r="J4" s="37">
        <f>COUNTIFS(员工填写!G4:G35,H1,员工填写!F4:F35,I4)</f>
        <v>0</v>
      </c>
      <c r="K4" s="19">
        <f>SUMIFS(员工填写!H4:H35,员工填写!G4:G35,H1,员工填写!F4:F35,I4)</f>
        <v>0</v>
      </c>
      <c r="L4" s="18" t="str">
        <f>IFERROR(VLOOKUP(L1&amp;M4,D8:E43,2,FALSE),"")</f>
        <v/>
      </c>
      <c r="M4" s="17" t="s">
        <v>20</v>
      </c>
      <c r="N4" s="17">
        <f>COUNTIFS(员工填写!G4:G35,L1,员工填写!F4:F35,M4)</f>
        <v>0</v>
      </c>
      <c r="O4" s="19">
        <f>SUMIFS(员工填写!H4:H35,员工填写!G4:G35,L1,员工填写!F4:F35,M4)</f>
        <v>0</v>
      </c>
      <c r="P4" s="19">
        <f>G4+K4+O4</f>
        <v>0</v>
      </c>
    </row>
    <row customFormat="1" ht="14.25" r="5" s="13" spans="1:16">
      <c r="A5" s="20" t="s">
        <v>14</v>
      </c>
      <c r="B5" s="21"/>
      <c r="C5" s="21"/>
      <c r="D5" s="22"/>
      <c r="E5" s="23"/>
      <c r="F5" s="24">
        <f>SUM(F3:F4)</f>
        <v>0</v>
      </c>
      <c r="G5" s="25">
        <f>SUM(G3:G4)</f>
        <v>0</v>
      </c>
      <c r="H5" s="23"/>
      <c r="I5" s="38"/>
      <c r="J5" s="24">
        <f ref="J5:K5" si="1" t="shared">SUM(J3:J4)</f>
        <v>0</v>
      </c>
      <c r="K5" s="25">
        <f si="1" t="shared"/>
        <v>0</v>
      </c>
      <c r="L5" s="38"/>
      <c r="M5" s="38"/>
      <c r="N5" s="24">
        <f ref="N5:P5" si="2" t="shared">SUM(N3:N4)</f>
        <v>0</v>
      </c>
      <c r="O5" s="25">
        <f si="2" t="shared"/>
        <v>0</v>
      </c>
      <c r="P5" s="25">
        <f si="2" t="shared"/>
        <v>0</v>
      </c>
    </row>
    <row ht="13.5" r="6" spans="1:16">
      <c r="A6" s="26"/>
      <c r="B6" s="26"/>
      <c r="C6" s="27"/>
      <c r="D6" s="28"/>
      <c r="E6" s="29"/>
      <c r="F6" s="26"/>
      <c r="G6" s="30"/>
      <c r="H6" s="29"/>
      <c r="I6" s="26"/>
      <c r="J6" s="39"/>
      <c r="K6" s="40"/>
      <c r="L6" s="29"/>
      <c r="M6" s="26"/>
      <c r="N6" s="26"/>
      <c r="O6" s="40"/>
      <c r="P6" s="40"/>
    </row>
    <row ht="21" r="7" spans="1:15">
      <c r="A7" s="31" t="s">
        <v>21</v>
      </c>
      <c r="O7" s="6"/>
    </row>
    <row r="8" spans="1:4">
      <c r="A8" t="s">
        <v>22</v>
      </c>
      <c r="B8" t="s">
        <v>7</v>
      </c>
      <c r="C8" s="32" t="e">
        <f>IF(B8="","",VALUE(MONTH(B8)&amp;"."&amp;DAY(B8)))</f>
        <v>#VALUE!</v>
      </c>
      <c r="D8" s="8" t="str">
        <f>A8&amp;B8</f>
        <v>行标签类型</v>
      </c>
    </row>
    <row r="9" spans="1:5">
      <c r="A9" s="33" t="s">
        <v>23</v>
      </c>
      <c r="B9" s="34" t="s">
        <v>24</v>
      </c>
      <c r="C9" s="32" t="e">
        <f ref="C9:C42" si="3" t="shared">IF(B9="","",VALUE(MONTH(B9)&amp;"."&amp;DAY(B9)))</f>
        <v>#VALUE!</v>
      </c>
      <c r="D9" s="8" t="str">
        <f ref="D9:D27" si="4" t="shared">A9&amp;B9</f>
        <v>(空白)</v>
      </c>
      <c r="E9" s="8" t="str">
        <f ref="E9:E48" si="5" t="shared">IF(ISNUMBER(C10),MONTH(B10)&amp;"."&amp;DAY(B10)&amp;"/"&amp;E10,"")</f>
        <v/>
      </c>
    </row>
    <row r="10" spans="1:5">
      <c r="A10" s="33"/>
      <c r="B10" s="35" t="s">
        <v>24</v>
      </c>
      <c r="C10" s="32" t="e">
        <f si="3" t="shared"/>
        <v>#VALUE!</v>
      </c>
      <c r="D10" s="8" t="str">
        <f si="4" t="shared"/>
        <v>(空白)</v>
      </c>
      <c r="E10" s="8" t="str">
        <f si="5" t="shared"/>
        <v/>
      </c>
    </row>
    <row r="11" spans="3:5">
      <c r="C11" s="32" t="str">
        <f si="3" t="shared"/>
        <v/>
      </c>
      <c r="D11" s="8" t="str">
        <f si="4" t="shared"/>
        <v/>
      </c>
      <c r="E11" s="8" t="str">
        <f si="5" t="shared"/>
        <v/>
      </c>
    </row>
    <row r="12" spans="3:16">
      <c r="C12" s="32" t="str">
        <f si="3" t="shared"/>
        <v/>
      </c>
      <c r="D12" s="8" t="str">
        <f si="4" t="shared"/>
        <v/>
      </c>
      <c r="E12" s="8" t="str">
        <f si="5" t="shared"/>
        <v/>
      </c>
      <c r="P12" t="str">
        <f ca="1">PHONETIC(E12:E12)</f>
        <v/>
      </c>
    </row>
    <row r="13" spans="3:16">
      <c r="C13" s="32" t="str">
        <f si="3" t="shared"/>
        <v/>
      </c>
      <c r="D13" s="8" t="str">
        <f si="4" t="shared"/>
        <v/>
      </c>
      <c r="E13" s="8" t="str">
        <f si="5" t="shared"/>
        <v/>
      </c>
      <c r="P13" t="str">
        <f ca="1">PHONETIC(E13:E13)</f>
        <v/>
      </c>
    </row>
    <row r="14" spans="3:16">
      <c r="C14" s="32" t="str">
        <f si="3" t="shared"/>
        <v/>
      </c>
      <c r="D14" s="8" t="str">
        <f si="4" t="shared"/>
        <v/>
      </c>
      <c r="E14" s="8" t="str">
        <f si="5" t="shared"/>
        <v/>
      </c>
      <c r="P14" s="6"/>
    </row>
    <row r="15" spans="3:16">
      <c r="C15" s="32" t="str">
        <f si="3" t="shared"/>
        <v/>
      </c>
      <c r="D15" s="8" t="str">
        <f si="4" t="shared"/>
        <v/>
      </c>
      <c r="E15" s="8" t="str">
        <f si="5" t="shared"/>
        <v/>
      </c>
      <c r="P15" s="6"/>
    </row>
    <row r="16" spans="3:16">
      <c r="C16" s="32" t="str">
        <f si="3" t="shared"/>
        <v/>
      </c>
      <c r="D16" s="8" t="str">
        <f si="4" t="shared"/>
        <v/>
      </c>
      <c r="E16" s="8" t="str">
        <f si="5" t="shared"/>
        <v/>
      </c>
      <c r="P16" t="str">
        <f ca="1">PHONETIC(E16:E16)</f>
        <v/>
      </c>
    </row>
    <row r="17" spans="3:16">
      <c r="C17" s="32" t="str">
        <f si="3" t="shared"/>
        <v/>
      </c>
      <c r="D17" s="8" t="str">
        <f si="4" t="shared"/>
        <v/>
      </c>
      <c r="E17" s="8" t="str">
        <f si="5" t="shared"/>
        <v/>
      </c>
      <c r="P17" t="str">
        <f ca="1">PHONETIC(E17:E17)</f>
        <v/>
      </c>
    </row>
    <row r="18" spans="3:16">
      <c r="C18" s="32" t="str">
        <f si="3" t="shared"/>
        <v/>
      </c>
      <c r="D18" s="8" t="str">
        <f si="4" t="shared"/>
        <v/>
      </c>
      <c r="E18" s="8" t="str">
        <f si="5" t="shared"/>
        <v/>
      </c>
      <c r="P18" t="str">
        <f ca="1">PHONETIC(E18:E18)</f>
        <v/>
      </c>
    </row>
    <row r="19" spans="3:16">
      <c r="C19" s="32" t="str">
        <f si="3" t="shared"/>
        <v/>
      </c>
      <c r="D19" s="8" t="str">
        <f si="4" t="shared"/>
        <v/>
      </c>
      <c r="E19" s="8" t="str">
        <f si="5" t="shared"/>
        <v/>
      </c>
      <c r="P19" t="str">
        <f ca="1">PHONETIC(E19:E19)</f>
        <v/>
      </c>
    </row>
    <row r="20" spans="3:5">
      <c r="C20" s="32" t="str">
        <f si="3" t="shared"/>
        <v/>
      </c>
      <c r="D20" s="8" t="str">
        <f si="4" t="shared"/>
        <v/>
      </c>
      <c r="E20" s="8" t="str">
        <f si="5" t="shared"/>
        <v/>
      </c>
    </row>
    <row r="21" spans="3:5">
      <c r="C21" s="32" t="str">
        <f si="3" t="shared"/>
        <v/>
      </c>
      <c r="D21" s="8" t="str">
        <f si="4" t="shared"/>
        <v/>
      </c>
      <c r="E21" s="8" t="str">
        <f si="5" t="shared"/>
        <v/>
      </c>
    </row>
    <row r="22" spans="3:5">
      <c r="C22" s="32" t="str">
        <f si="3" t="shared"/>
        <v/>
      </c>
      <c r="D22" s="8" t="str">
        <f si="4" t="shared"/>
        <v/>
      </c>
      <c r="E22" s="8" t="str">
        <f si="5" t="shared"/>
        <v/>
      </c>
    </row>
    <row r="23" spans="3:5">
      <c r="C23" s="32" t="str">
        <f si="3" t="shared"/>
        <v/>
      </c>
      <c r="D23" s="8" t="str">
        <f si="4" t="shared"/>
        <v/>
      </c>
      <c r="E23" s="8" t="str">
        <f si="5" t="shared"/>
        <v/>
      </c>
    </row>
    <row r="24" spans="3:5">
      <c r="C24" s="32" t="str">
        <f si="3" t="shared"/>
        <v/>
      </c>
      <c r="D24" s="8" t="str">
        <f si="4" t="shared"/>
        <v/>
      </c>
      <c r="E24" s="8" t="str">
        <f si="5" t="shared"/>
        <v/>
      </c>
    </row>
    <row r="25" spans="3:5">
      <c r="C25" s="32" t="str">
        <f si="3" t="shared"/>
        <v/>
      </c>
      <c r="D25" s="8" t="str">
        <f si="4" t="shared"/>
        <v/>
      </c>
      <c r="E25" s="8" t="str">
        <f si="5" t="shared"/>
        <v/>
      </c>
    </row>
    <row r="26" spans="3:5">
      <c r="C26" s="32" t="str">
        <f si="3" t="shared"/>
        <v/>
      </c>
      <c r="D26" s="8" t="str">
        <f si="4" t="shared"/>
        <v/>
      </c>
      <c r="E26" s="8" t="str">
        <f si="5" t="shared"/>
        <v/>
      </c>
    </row>
    <row r="27" spans="3:5">
      <c r="C27" s="32" t="str">
        <f si="3" t="shared"/>
        <v/>
      </c>
      <c r="D27" s="8" t="str">
        <f si="4" t="shared"/>
        <v/>
      </c>
      <c r="E27" s="8" t="str">
        <f si="5" t="shared"/>
        <v/>
      </c>
    </row>
    <row r="28" spans="3:5">
      <c r="C28" s="32" t="str">
        <f si="3" t="shared"/>
        <v/>
      </c>
      <c r="D28" s="8" t="str">
        <f ref="D28:D42" si="6" t="shared">A28&amp;B28</f>
        <v/>
      </c>
      <c r="E28" s="8" t="str">
        <f si="5" t="shared"/>
        <v/>
      </c>
    </row>
    <row r="29" spans="3:5">
      <c r="C29" s="32" t="str">
        <f si="3" t="shared"/>
        <v/>
      </c>
      <c r="D29" s="8" t="str">
        <f si="6" t="shared"/>
        <v/>
      </c>
      <c r="E29" s="8" t="str">
        <f si="5" t="shared"/>
        <v/>
      </c>
    </row>
    <row r="30" spans="3:5">
      <c r="C30" s="32" t="str">
        <f si="3" t="shared"/>
        <v/>
      </c>
      <c r="D30" s="8" t="str">
        <f si="6" t="shared"/>
        <v/>
      </c>
      <c r="E30" s="8" t="str">
        <f si="5" t="shared"/>
        <v/>
      </c>
    </row>
    <row r="31" spans="3:5">
      <c r="C31" s="32" t="str">
        <f si="3" t="shared"/>
        <v/>
      </c>
      <c r="D31" s="8" t="str">
        <f si="6" t="shared"/>
        <v/>
      </c>
      <c r="E31" s="8" t="str">
        <f si="5" t="shared"/>
        <v/>
      </c>
    </row>
    <row r="32" spans="3:5">
      <c r="C32" s="32" t="str">
        <f si="3" t="shared"/>
        <v/>
      </c>
      <c r="D32" s="8" t="str">
        <f si="6" t="shared"/>
        <v/>
      </c>
      <c r="E32" s="8" t="str">
        <f si="5" t="shared"/>
        <v/>
      </c>
    </row>
    <row r="33" spans="3:5">
      <c r="C33" s="32" t="str">
        <f si="3" t="shared"/>
        <v/>
      </c>
      <c r="D33" s="8" t="str">
        <f si="6" t="shared"/>
        <v/>
      </c>
      <c r="E33" s="8" t="str">
        <f si="5" t="shared"/>
        <v/>
      </c>
    </row>
    <row r="34" spans="3:5">
      <c r="C34" s="32" t="str">
        <f si="3" t="shared"/>
        <v/>
      </c>
      <c r="D34" s="8" t="str">
        <f si="6" t="shared"/>
        <v/>
      </c>
      <c r="E34" s="8" t="str">
        <f si="5" t="shared"/>
        <v/>
      </c>
    </row>
    <row r="35" spans="3:5">
      <c r="C35" s="32" t="str">
        <f si="3" t="shared"/>
        <v/>
      </c>
      <c r="D35" s="8" t="str">
        <f si="6" t="shared"/>
        <v/>
      </c>
      <c r="E35" s="8" t="str">
        <f si="5" t="shared"/>
        <v/>
      </c>
    </row>
    <row r="36" spans="3:5">
      <c r="C36" s="32" t="str">
        <f si="3" t="shared"/>
        <v/>
      </c>
      <c r="D36" s="8" t="str">
        <f si="6" t="shared"/>
        <v/>
      </c>
      <c r="E36" s="8" t="str">
        <f si="5" t="shared"/>
        <v/>
      </c>
    </row>
    <row r="37" spans="3:5">
      <c r="C37" s="32" t="str">
        <f si="3" t="shared"/>
        <v/>
      </c>
      <c r="D37" s="8" t="str">
        <f si="6" t="shared"/>
        <v/>
      </c>
      <c r="E37" s="8" t="str">
        <f si="5" t="shared"/>
        <v/>
      </c>
    </row>
    <row r="38" spans="3:5">
      <c r="C38" s="32" t="str">
        <f si="3" t="shared"/>
        <v/>
      </c>
      <c r="D38" s="8" t="str">
        <f si="6" t="shared"/>
        <v/>
      </c>
      <c r="E38" s="8" t="str">
        <f si="5" t="shared"/>
        <v/>
      </c>
    </row>
    <row r="39" spans="3:5">
      <c r="C39" s="32" t="str">
        <f si="3" t="shared"/>
        <v/>
      </c>
      <c r="D39" s="8" t="str">
        <f si="6" t="shared"/>
        <v/>
      </c>
      <c r="E39" s="8" t="str">
        <f si="5" t="shared"/>
        <v/>
      </c>
    </row>
    <row r="40" spans="3:5">
      <c r="C40" s="32" t="str">
        <f si="3" t="shared"/>
        <v/>
      </c>
      <c r="D40" s="8" t="str">
        <f si="6" t="shared"/>
        <v/>
      </c>
      <c r="E40" s="8" t="str">
        <f si="5" t="shared"/>
        <v/>
      </c>
    </row>
    <row r="41" spans="3:5">
      <c r="C41" s="32" t="str">
        <f si="3" t="shared"/>
        <v/>
      </c>
      <c r="D41" s="8" t="str">
        <f si="6" t="shared"/>
        <v/>
      </c>
      <c r="E41" s="8" t="str">
        <f si="5" t="shared"/>
        <v/>
      </c>
    </row>
    <row r="42" spans="3:5">
      <c r="C42" s="32" t="str">
        <f si="3" t="shared"/>
        <v/>
      </c>
      <c r="D42" s="8" t="str">
        <f si="6" t="shared"/>
        <v/>
      </c>
      <c r="E42" s="8" t="str">
        <f si="5" t="shared"/>
        <v/>
      </c>
    </row>
    <row r="43" spans="5:5">
      <c r="E43" s="8" t="str">
        <f si="5" t="shared"/>
        <v/>
      </c>
    </row>
    <row r="44" spans="5:5">
      <c r="E44" s="8" t="str">
        <f si="5" t="shared"/>
        <v/>
      </c>
    </row>
    <row r="45" spans="5:5">
      <c r="E45" s="8" t="str">
        <f si="5" t="shared"/>
        <v/>
      </c>
    </row>
    <row r="46" spans="5:5">
      <c r="E46" s="8" t="str">
        <f si="5" t="shared"/>
        <v/>
      </c>
    </row>
    <row r="47" spans="5:5">
      <c r="E47" s="8" t="str">
        <f si="5" t="shared"/>
        <v/>
      </c>
    </row>
    <row r="48" spans="5:5">
      <c r="E48" s="8" t="str">
        <f si="5" t="shared"/>
        <v/>
      </c>
    </row>
  </sheetData>
  <sheetProtection objects="1" password="C71F" scenarios="1" sheet="1"/>
  <mergeCells count="9">
    <mergeCell ref="E1:G1"/>
    <mergeCell ref="H1:K1"/>
    <mergeCell ref="L1:O1"/>
    <mergeCell ref="A5:D5"/>
    <mergeCell ref="A1:A2"/>
    <mergeCell ref="B1:B2"/>
    <mergeCell ref="C1:C2"/>
    <mergeCell ref="D1:D2"/>
    <mergeCell ref="P1:P2"/>
  </mergeCells>
  <dataValidations count="1">
    <dataValidation allowBlank="1" showErrorMessage="1" showInputMessage="1" sqref="I6 F10:F23 I2:I4 M1:M6" type="list">
      <formula1>"现场,远程"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N245"/>
  <sheetViews>
    <sheetView workbookViewId="0">
      <selection activeCell="H62" sqref="H62"/>
    </sheetView>
  </sheetViews>
  <sheetFormatPr defaultColWidth="9" defaultRowHeight="12"/>
  <cols>
    <col min="1" max="2" customWidth="true" width="9.71428571428571" collapsed="false"/>
    <col min="3" max="3" customWidth="true" width="10.7142857142857" collapsed="false"/>
    <col min="5" max="5" customWidth="true" width="11.1428571428571" collapsed="false"/>
    <col min="9" max="10" customWidth="true" width="11.1428571428571" collapsed="false"/>
    <col min="11" max="11" customWidth="true" width="15.2857142857143" collapsed="false"/>
    <col min="12" max="12" customWidth="true" width="11.1428571428571" collapsed="false"/>
  </cols>
  <sheetData>
    <row r="1" spans="1:12">
      <c r="A1" s="4" t="s">
        <v>25</v>
      </c>
      <c r="B1" s="5">
        <v>43191</v>
      </c>
      <c r="C1" s="6" t="s">
        <v>6</v>
      </c>
      <c r="D1" s="6" t="s">
        <v>26</v>
      </c>
      <c r="E1" s="6" t="s">
        <v>8</v>
      </c>
      <c r="I1" s="6" t="s">
        <v>8</v>
      </c>
      <c r="J1" s="6" t="s">
        <v>7</v>
      </c>
      <c r="K1" s="6" t="s">
        <v>27</v>
      </c>
      <c r="L1" s="6" t="s">
        <v>28</v>
      </c>
    </row>
    <row ht="18" r="2" spans="1:12">
      <c r="A2" s="7" t="s">
        <v>29</v>
      </c>
      <c r="B2" s="7"/>
      <c r="C2" s="8">
        <f>DATE(YEAR($B$1),MONTH($B$1),DAY(21))</f>
        <v>43211</v>
      </c>
      <c r="D2" t="str">
        <f>CHOOSE(WEEKDAY(C2,11),"星期一","星期二","星期三","星期四","星期五","星期六","星期日")</f>
        <v>星期六</v>
      </c>
      <c r="E2" s="6" t="str">
        <f>IF(OR(D2="星期六",D2="星期日"),"周末","日常")</f>
        <v>周末</v>
      </c>
      <c r="I2" s="6" t="s">
        <v>15</v>
      </c>
      <c r="J2" s="6" t="s">
        <v>19</v>
      </c>
      <c r="K2" s="6" t="str">
        <f>表1[[#This Row],[餐费类型]]&amp;表1[[#This Row],[类型]]</f>
        <v>日常现场</v>
      </c>
      <c r="L2">
        <v>40</v>
      </c>
    </row>
    <row r="3" spans="3:12">
      <c r="C3" s="8">
        <f>C2+1</f>
        <v>43212</v>
      </c>
      <c r="D3" t="str">
        <f ref="D3:D66" si="0" t="shared">CHOOSE(WEEKDAY(C3,11),"星期一","星期二","星期三","星期四","星期五","星期六","星期日")</f>
        <v>星期日</v>
      </c>
      <c r="E3" s="6" t="str">
        <f ref="E3:E8" si="1" t="shared">IF(OR(D3="星期六",D3="星期日"),"周末","日常")</f>
        <v>周末</v>
      </c>
      <c r="I3" s="6" t="s">
        <v>16</v>
      </c>
      <c r="J3" s="6" t="s">
        <v>19</v>
      </c>
      <c r="K3" s="6" t="str">
        <f>表1[[#This Row],[餐费类型]]&amp;表1[[#This Row],[类型]]</f>
        <v>周末现场</v>
      </c>
      <c r="L3">
        <v>100</v>
      </c>
    </row>
    <row ht="18" r="4" spans="3:13">
      <c r="C4" s="8">
        <f ref="C4:C31" si="2" t="shared">C3+1</f>
        <v>43213</v>
      </c>
      <c r="D4" t="str">
        <f si="0" t="shared"/>
        <v>星期一</v>
      </c>
      <c r="E4" s="6" t="str">
        <f si="1" t="shared"/>
        <v>日常</v>
      </c>
      <c r="I4" s="4" t="s">
        <v>17</v>
      </c>
      <c r="J4" s="4" t="s">
        <v>19</v>
      </c>
      <c r="K4" s="4" t="str">
        <f>表1[[#This Row],[餐费类型]]&amp;表1[[#This Row],[类型]]</f>
        <v>法定节假日现场</v>
      </c>
      <c r="L4" s="9">
        <v>300</v>
      </c>
      <c r="M4" s="7" t="s">
        <v>30</v>
      </c>
    </row>
    <row ht="18" r="5" spans="3:13">
      <c r="C5" s="8">
        <f si="2" t="shared"/>
        <v>43214</v>
      </c>
      <c r="D5" t="str">
        <f si="0" t="shared"/>
        <v>星期二</v>
      </c>
      <c r="E5" s="6" t="str">
        <f si="1" t="shared"/>
        <v>日常</v>
      </c>
      <c r="I5" s="6" t="s">
        <v>15</v>
      </c>
      <c r="J5" s="6" t="s">
        <v>20</v>
      </c>
      <c r="K5" s="6" t="str">
        <f>表1[[#This Row],[餐费类型]]&amp;表1[[#This Row],[类型]]</f>
        <v>日常远程</v>
      </c>
      <c r="L5">
        <v>40</v>
      </c>
      <c r="M5" s="7"/>
    </row>
    <row ht="18" r="6" spans="3:13">
      <c r="C6" s="8">
        <f si="2" t="shared"/>
        <v>43215</v>
      </c>
      <c r="D6" t="str">
        <f si="0" t="shared"/>
        <v>星期三</v>
      </c>
      <c r="E6" s="6" t="str">
        <f si="1" t="shared"/>
        <v>日常</v>
      </c>
      <c r="I6" s="6" t="s">
        <v>16</v>
      </c>
      <c r="J6" s="6" t="s">
        <v>20</v>
      </c>
      <c r="K6" s="6" t="str">
        <f>表1[[#This Row],[餐费类型]]&amp;表1[[#This Row],[类型]]</f>
        <v>周末远程</v>
      </c>
      <c r="L6">
        <v>30</v>
      </c>
      <c r="M6" s="7"/>
    </row>
    <row ht="18" r="7" spans="3:13">
      <c r="C7" s="8">
        <f si="2" t="shared"/>
        <v>43216</v>
      </c>
      <c r="D7" t="str">
        <f si="0" t="shared"/>
        <v>星期四</v>
      </c>
      <c r="E7" s="6" t="str">
        <f si="1" t="shared"/>
        <v>日常</v>
      </c>
      <c r="I7" s="10" t="s">
        <v>17</v>
      </c>
      <c r="J7" s="10" t="s">
        <v>20</v>
      </c>
      <c r="K7" s="10" t="str">
        <f>表1[[#This Row],[餐费类型]]&amp;表1[[#This Row],[类型]]</f>
        <v>法定节假日远程</v>
      </c>
      <c r="L7" s="11">
        <v>50</v>
      </c>
      <c r="M7" s="7"/>
    </row>
    <row r="8" spans="3:5">
      <c r="C8" s="8">
        <f si="2" t="shared"/>
        <v>43217</v>
      </c>
      <c r="D8" t="str">
        <f si="0" t="shared"/>
        <v>星期五</v>
      </c>
      <c r="E8" s="6" t="str">
        <f si="1" t="shared"/>
        <v>日常</v>
      </c>
    </row>
    <row ht="18" r="9" spans="3:6">
      <c r="C9" s="5">
        <f si="2" t="shared"/>
        <v>43218</v>
      </c>
      <c r="D9" s="9" t="str">
        <f si="0" t="shared"/>
        <v>星期六</v>
      </c>
      <c r="E9" s="4" t="s">
        <v>15</v>
      </c>
      <c r="F9" s="7" t="s">
        <v>31</v>
      </c>
    </row>
    <row r="10" spans="3:5">
      <c r="C10" s="5">
        <f si="2" t="shared"/>
        <v>43219</v>
      </c>
      <c r="D10" s="9" t="str">
        <f si="0" t="shared"/>
        <v>星期日</v>
      </c>
      <c r="E10" s="4" t="str">
        <f>IF(OR(D10="星期六",D10="星期日"),"周末","日常")</f>
        <v>周末</v>
      </c>
    </row>
    <row ht="18" r="11" spans="3:6">
      <c r="C11" s="5">
        <f si="2" t="shared"/>
        <v>43220</v>
      </c>
      <c r="D11" s="9" t="str">
        <f si="0" t="shared"/>
        <v>星期一</v>
      </c>
      <c r="E11" s="4" t="s">
        <v>16</v>
      </c>
      <c r="F11" s="7" t="s">
        <v>31</v>
      </c>
    </row>
    <row ht="18" r="12" spans="3:6">
      <c r="C12" s="5">
        <f si="2" t="shared"/>
        <v>43221</v>
      </c>
      <c r="D12" s="9" t="str">
        <f si="0" t="shared"/>
        <v>星期二</v>
      </c>
      <c r="E12" s="4" t="s">
        <v>17</v>
      </c>
      <c r="F12" s="7" t="s">
        <v>31</v>
      </c>
    </row>
    <row r="13" spans="3:5">
      <c r="C13" s="8">
        <f si="2" t="shared"/>
        <v>43222</v>
      </c>
      <c r="D13" t="str">
        <f si="0" t="shared"/>
        <v>星期三</v>
      </c>
      <c r="E13" s="6" t="str">
        <f ref="E13:E66" si="3" t="shared">IF(OR(D13="星期六",D13="星期日"),"周末","日常")</f>
        <v>日常</v>
      </c>
    </row>
    <row r="14" spans="3:5">
      <c r="C14" s="8">
        <f si="2" t="shared"/>
        <v>43223</v>
      </c>
      <c r="D14" t="str">
        <f si="0" t="shared"/>
        <v>星期四</v>
      </c>
      <c r="E14" s="6" t="str">
        <f si="3" t="shared"/>
        <v>日常</v>
      </c>
    </row>
    <row r="15" spans="3:5">
      <c r="C15" s="8">
        <f si="2" t="shared"/>
        <v>43224</v>
      </c>
      <c r="D15" t="str">
        <f si="0" t="shared"/>
        <v>星期五</v>
      </c>
      <c r="E15" s="6" t="str">
        <f si="3" t="shared"/>
        <v>日常</v>
      </c>
    </row>
    <row r="16" spans="3:5">
      <c r="C16" s="8">
        <f si="2" t="shared"/>
        <v>43225</v>
      </c>
      <c r="D16" t="str">
        <f si="0" t="shared"/>
        <v>星期六</v>
      </c>
      <c r="E16" s="6" t="str">
        <f si="3" t="shared"/>
        <v>周末</v>
      </c>
    </row>
    <row r="17" spans="3:5">
      <c r="C17" s="8">
        <f si="2" t="shared"/>
        <v>43226</v>
      </c>
      <c r="D17" t="str">
        <f si="0" t="shared"/>
        <v>星期日</v>
      </c>
      <c r="E17" s="6" t="str">
        <f si="3" t="shared"/>
        <v>周末</v>
      </c>
    </row>
    <row r="18" spans="3:5">
      <c r="C18" s="8">
        <f si="2" t="shared"/>
        <v>43227</v>
      </c>
      <c r="D18" t="str">
        <f si="0" t="shared"/>
        <v>星期一</v>
      </c>
      <c r="E18" s="6" t="str">
        <f si="3" t="shared"/>
        <v>日常</v>
      </c>
    </row>
    <row r="19" spans="3:5">
      <c r="C19" s="8">
        <f si="2" t="shared"/>
        <v>43228</v>
      </c>
      <c r="D19" t="str">
        <f si="0" t="shared"/>
        <v>星期二</v>
      </c>
      <c r="E19" s="6" t="str">
        <f si="3" t="shared"/>
        <v>日常</v>
      </c>
    </row>
    <row r="20" spans="3:5">
      <c r="C20" s="8">
        <f si="2" t="shared"/>
        <v>43229</v>
      </c>
      <c r="D20" t="str">
        <f si="0" t="shared"/>
        <v>星期三</v>
      </c>
      <c r="E20" s="6" t="str">
        <f si="3" t="shared"/>
        <v>日常</v>
      </c>
    </row>
    <row r="21" spans="3:5">
      <c r="C21" s="8">
        <f si="2" t="shared"/>
        <v>43230</v>
      </c>
      <c r="D21" t="str">
        <f si="0" t="shared"/>
        <v>星期四</v>
      </c>
      <c r="E21" s="6" t="str">
        <f si="3" t="shared"/>
        <v>日常</v>
      </c>
    </row>
    <row r="22" spans="3:5">
      <c r="C22" s="8">
        <f si="2" t="shared"/>
        <v>43231</v>
      </c>
      <c r="D22" t="str">
        <f si="0" t="shared"/>
        <v>星期五</v>
      </c>
      <c r="E22" s="6" t="str">
        <f si="3" t="shared"/>
        <v>日常</v>
      </c>
    </row>
    <row r="23" spans="3:5">
      <c r="C23" s="8">
        <f si="2" t="shared"/>
        <v>43232</v>
      </c>
      <c r="D23" t="str">
        <f si="0" t="shared"/>
        <v>星期六</v>
      </c>
      <c r="E23" s="6" t="str">
        <f si="3" t="shared"/>
        <v>周末</v>
      </c>
    </row>
    <row r="24" spans="3:5">
      <c r="C24" s="8">
        <f si="2" t="shared"/>
        <v>43233</v>
      </c>
      <c r="D24" t="str">
        <f si="0" t="shared"/>
        <v>星期日</v>
      </c>
      <c r="E24" s="6" t="str">
        <f si="3" t="shared"/>
        <v>周末</v>
      </c>
    </row>
    <row r="25" spans="3:5">
      <c r="C25" s="8">
        <f si="2" t="shared"/>
        <v>43234</v>
      </c>
      <c r="D25" t="str">
        <f si="0" t="shared"/>
        <v>星期一</v>
      </c>
      <c r="E25" s="6" t="str">
        <f si="3" t="shared"/>
        <v>日常</v>
      </c>
    </row>
    <row r="26" spans="3:5">
      <c r="C26" s="8">
        <f si="2" t="shared"/>
        <v>43235</v>
      </c>
      <c r="D26" t="str">
        <f si="0" t="shared"/>
        <v>星期二</v>
      </c>
      <c r="E26" s="6" t="str">
        <f si="3" t="shared"/>
        <v>日常</v>
      </c>
    </row>
    <row r="27" spans="3:5">
      <c r="C27" s="8">
        <f si="2" t="shared"/>
        <v>43236</v>
      </c>
      <c r="D27" t="str">
        <f si="0" t="shared"/>
        <v>星期三</v>
      </c>
      <c r="E27" s="6" t="str">
        <f si="3" t="shared"/>
        <v>日常</v>
      </c>
    </row>
    <row r="28" spans="3:5">
      <c r="C28" s="8">
        <f si="2" t="shared"/>
        <v>43237</v>
      </c>
      <c r="D28" t="str">
        <f si="0" t="shared"/>
        <v>星期四</v>
      </c>
      <c r="E28" s="6" t="str">
        <f si="3" t="shared"/>
        <v>日常</v>
      </c>
    </row>
    <row r="29" spans="3:5">
      <c r="C29" s="8">
        <f si="2" t="shared"/>
        <v>43238</v>
      </c>
      <c r="D29" t="str">
        <f si="0" t="shared"/>
        <v>星期五</v>
      </c>
      <c r="E29" s="6" t="str">
        <f si="3" t="shared"/>
        <v>日常</v>
      </c>
    </row>
    <row r="30" spans="3:5">
      <c r="C30" s="8">
        <f si="2" t="shared"/>
        <v>43239</v>
      </c>
      <c r="D30" t="str">
        <f si="0" t="shared"/>
        <v>星期六</v>
      </c>
      <c r="E30" s="6" t="str">
        <f si="3" t="shared"/>
        <v>周末</v>
      </c>
    </row>
    <row r="31" spans="3:5">
      <c r="C31" s="8">
        <f si="2" t="shared"/>
        <v>43240</v>
      </c>
      <c r="D31" t="str">
        <f si="0" t="shared"/>
        <v>星期日</v>
      </c>
      <c r="E31" s="6" t="str">
        <f si="3" t="shared"/>
        <v>周末</v>
      </c>
    </row>
    <row r="32" spans="3:5">
      <c r="C32" s="8">
        <f ref="C32:C95" si="4" t="shared">C31+1</f>
        <v>43241</v>
      </c>
      <c r="D32" t="str">
        <f si="0" t="shared"/>
        <v>星期一</v>
      </c>
      <c r="E32" s="6" t="str">
        <f si="3" t="shared"/>
        <v>日常</v>
      </c>
    </row>
    <row r="33" spans="3:5">
      <c r="C33" s="8">
        <f si="4" t="shared"/>
        <v>43242</v>
      </c>
      <c r="D33" t="str">
        <f si="0" t="shared"/>
        <v>星期二</v>
      </c>
      <c r="E33" s="6" t="str">
        <f si="3" t="shared"/>
        <v>日常</v>
      </c>
    </row>
    <row r="34" spans="3:5">
      <c r="C34" s="8">
        <f si="4" t="shared"/>
        <v>43243</v>
      </c>
      <c r="D34" t="str">
        <f si="0" t="shared"/>
        <v>星期三</v>
      </c>
      <c r="E34" s="6" t="str">
        <f si="3" t="shared"/>
        <v>日常</v>
      </c>
    </row>
    <row r="35" spans="3:5">
      <c r="C35" s="8">
        <f si="4" t="shared"/>
        <v>43244</v>
      </c>
      <c r="D35" t="str">
        <f si="0" t="shared"/>
        <v>星期四</v>
      </c>
      <c r="E35" s="6" t="str">
        <f si="3" t="shared"/>
        <v>日常</v>
      </c>
    </row>
    <row r="36" spans="3:5">
      <c r="C36" s="8">
        <f si="4" t="shared"/>
        <v>43245</v>
      </c>
      <c r="D36" t="str">
        <f si="0" t="shared"/>
        <v>星期五</v>
      </c>
      <c r="E36" s="6" t="str">
        <f si="3" t="shared"/>
        <v>日常</v>
      </c>
    </row>
    <row r="37" spans="3:5">
      <c r="C37" s="8">
        <f si="4" t="shared"/>
        <v>43246</v>
      </c>
      <c r="D37" t="str">
        <f si="0" t="shared"/>
        <v>星期六</v>
      </c>
      <c r="E37" s="6" t="str">
        <f si="3" t="shared"/>
        <v>周末</v>
      </c>
    </row>
    <row r="38" spans="3:5">
      <c r="C38" s="8">
        <f si="4" t="shared"/>
        <v>43247</v>
      </c>
      <c r="D38" t="str">
        <f si="0" t="shared"/>
        <v>星期日</v>
      </c>
      <c r="E38" s="6" t="str">
        <f si="3" t="shared"/>
        <v>周末</v>
      </c>
    </row>
    <row r="39" spans="3:5">
      <c r="C39" s="8">
        <f si="4" t="shared"/>
        <v>43248</v>
      </c>
      <c r="D39" t="str">
        <f si="0" t="shared"/>
        <v>星期一</v>
      </c>
      <c r="E39" s="6" t="str">
        <f si="3" t="shared"/>
        <v>日常</v>
      </c>
    </row>
    <row r="40" spans="3:5">
      <c r="C40" s="8">
        <f si="4" t="shared"/>
        <v>43249</v>
      </c>
      <c r="D40" t="str">
        <f si="0" t="shared"/>
        <v>星期二</v>
      </c>
      <c r="E40" s="6" t="str">
        <f si="3" t="shared"/>
        <v>日常</v>
      </c>
    </row>
    <row r="41" spans="3:5">
      <c r="C41" s="8">
        <f si="4" t="shared"/>
        <v>43250</v>
      </c>
      <c r="D41" t="str">
        <f si="0" t="shared"/>
        <v>星期三</v>
      </c>
      <c r="E41" s="6" t="str">
        <f si="3" t="shared"/>
        <v>日常</v>
      </c>
    </row>
    <row r="42" spans="3:5">
      <c r="C42" s="8">
        <f si="4" t="shared"/>
        <v>43251</v>
      </c>
      <c r="D42" t="str">
        <f si="0" t="shared"/>
        <v>星期四</v>
      </c>
      <c r="E42" s="6" t="str">
        <f si="3" t="shared"/>
        <v>日常</v>
      </c>
    </row>
    <row r="43" spans="3:5">
      <c r="C43" s="8">
        <f si="4" t="shared"/>
        <v>43252</v>
      </c>
      <c r="D43" t="str">
        <f si="0" t="shared"/>
        <v>星期五</v>
      </c>
      <c r="E43" s="6" t="str">
        <f si="3" t="shared"/>
        <v>日常</v>
      </c>
    </row>
    <row r="44" spans="3:5">
      <c r="C44" s="8">
        <f si="4" t="shared"/>
        <v>43253</v>
      </c>
      <c r="D44" t="str">
        <f si="0" t="shared"/>
        <v>星期六</v>
      </c>
      <c r="E44" s="6" t="str">
        <f si="3" t="shared"/>
        <v>周末</v>
      </c>
    </row>
    <row r="45" spans="3:5">
      <c r="C45" s="8">
        <f si="4" t="shared"/>
        <v>43254</v>
      </c>
      <c r="D45" t="str">
        <f si="0" t="shared"/>
        <v>星期日</v>
      </c>
      <c r="E45" s="6" t="str">
        <f si="3" t="shared"/>
        <v>周末</v>
      </c>
    </row>
    <row r="46" spans="3:5">
      <c r="C46" s="8">
        <f si="4" t="shared"/>
        <v>43255</v>
      </c>
      <c r="D46" t="str">
        <f si="0" t="shared"/>
        <v>星期一</v>
      </c>
      <c r="E46" s="6" t="str">
        <f si="3" t="shared"/>
        <v>日常</v>
      </c>
    </row>
    <row r="47" spans="3:5">
      <c r="C47" s="8">
        <f si="4" t="shared"/>
        <v>43256</v>
      </c>
      <c r="D47" t="str">
        <f si="0" t="shared"/>
        <v>星期二</v>
      </c>
      <c r="E47" s="6" t="str">
        <f si="3" t="shared"/>
        <v>日常</v>
      </c>
    </row>
    <row r="48" spans="3:5">
      <c r="C48" s="8">
        <f si="4" t="shared"/>
        <v>43257</v>
      </c>
      <c r="D48" t="str">
        <f si="0" t="shared"/>
        <v>星期三</v>
      </c>
      <c r="E48" s="6" t="str">
        <f si="3" t="shared"/>
        <v>日常</v>
      </c>
    </row>
    <row r="49" spans="3:5">
      <c r="C49" s="8">
        <f si="4" t="shared"/>
        <v>43258</v>
      </c>
      <c r="D49" t="str">
        <f si="0" t="shared"/>
        <v>星期四</v>
      </c>
      <c r="E49" s="6" t="str">
        <f si="3" t="shared"/>
        <v>日常</v>
      </c>
    </row>
    <row r="50" spans="3:5">
      <c r="C50" s="8">
        <f si="4" t="shared"/>
        <v>43259</v>
      </c>
      <c r="D50" t="str">
        <f si="0" t="shared"/>
        <v>星期五</v>
      </c>
      <c r="E50" s="6" t="str">
        <f si="3" t="shared"/>
        <v>日常</v>
      </c>
    </row>
    <row r="51" spans="3:5">
      <c r="C51" s="8">
        <f si="4" t="shared"/>
        <v>43260</v>
      </c>
      <c r="D51" t="str">
        <f si="0" t="shared"/>
        <v>星期六</v>
      </c>
      <c r="E51" s="6" t="str">
        <f si="3" t="shared"/>
        <v>周末</v>
      </c>
    </row>
    <row r="52" spans="3:5">
      <c r="C52" s="8">
        <f si="4" t="shared"/>
        <v>43261</v>
      </c>
      <c r="D52" t="str">
        <f si="0" t="shared"/>
        <v>星期日</v>
      </c>
      <c r="E52" s="6" t="str">
        <f si="3" t="shared"/>
        <v>周末</v>
      </c>
    </row>
    <row r="53" spans="3:5">
      <c r="C53" s="8">
        <f si="4" t="shared"/>
        <v>43262</v>
      </c>
      <c r="D53" t="str">
        <f si="0" t="shared"/>
        <v>星期一</v>
      </c>
      <c r="E53" s="6" t="str">
        <f si="3" t="shared"/>
        <v>日常</v>
      </c>
    </row>
    <row r="54" spans="3:5">
      <c r="C54" s="8">
        <f si="4" t="shared"/>
        <v>43263</v>
      </c>
      <c r="D54" t="str">
        <f si="0" t="shared"/>
        <v>星期二</v>
      </c>
      <c r="E54" s="6" t="str">
        <f si="3" t="shared"/>
        <v>日常</v>
      </c>
    </row>
    <row r="55" spans="3:5">
      <c r="C55" s="8">
        <f si="4" t="shared"/>
        <v>43264</v>
      </c>
      <c r="D55" t="str">
        <f si="0" t="shared"/>
        <v>星期三</v>
      </c>
      <c r="E55" s="6" t="str">
        <f si="3" t="shared"/>
        <v>日常</v>
      </c>
    </row>
    <row r="56" spans="3:5">
      <c r="C56" s="8">
        <f si="4" t="shared"/>
        <v>43265</v>
      </c>
      <c r="D56" t="str">
        <f si="0" t="shared"/>
        <v>星期四</v>
      </c>
      <c r="E56" s="6" t="str">
        <f si="3" t="shared"/>
        <v>日常</v>
      </c>
    </row>
    <row r="57" spans="3:5">
      <c r="C57" s="8">
        <f si="4" t="shared"/>
        <v>43266</v>
      </c>
      <c r="D57" t="str">
        <f si="0" t="shared"/>
        <v>星期五</v>
      </c>
      <c r="E57" s="6" t="str">
        <f si="3" t="shared"/>
        <v>日常</v>
      </c>
    </row>
    <row r="58" spans="3:5">
      <c r="C58" s="5">
        <f si="4" t="shared"/>
        <v>43267</v>
      </c>
      <c r="D58" s="9" t="str">
        <f si="0" t="shared"/>
        <v>星期六</v>
      </c>
      <c r="E58" s="4" t="str">
        <f si="3" t="shared"/>
        <v>周末</v>
      </c>
    </row>
    <row r="59" spans="3:5">
      <c r="C59" s="5">
        <f si="4" t="shared"/>
        <v>43268</v>
      </c>
      <c r="D59" s="9" t="str">
        <f si="0" t="shared"/>
        <v>星期日</v>
      </c>
      <c r="E59" s="4" t="str">
        <f si="3" t="shared"/>
        <v>周末</v>
      </c>
    </row>
    <row ht="18" r="60" spans="3:6">
      <c r="C60" s="5">
        <f si="4" t="shared"/>
        <v>43269</v>
      </c>
      <c r="D60" s="9" t="str">
        <f si="0" t="shared"/>
        <v>星期一</v>
      </c>
      <c r="E60" s="4" t="s">
        <v>17</v>
      </c>
      <c r="F60" s="7" t="s">
        <v>31</v>
      </c>
    </row>
    <row r="61" spans="3:5">
      <c r="C61" s="8">
        <f si="4" t="shared"/>
        <v>43270</v>
      </c>
      <c r="D61" t="str">
        <f si="0" t="shared"/>
        <v>星期二</v>
      </c>
      <c r="E61" s="6" t="str">
        <f si="3" t="shared"/>
        <v>日常</v>
      </c>
    </row>
    <row r="62" spans="3:5">
      <c r="C62" s="8">
        <f si="4" t="shared"/>
        <v>43271</v>
      </c>
      <c r="D62" t="str">
        <f si="0" t="shared"/>
        <v>星期三</v>
      </c>
      <c r="E62" s="6" t="str">
        <f si="3" t="shared"/>
        <v>日常</v>
      </c>
    </row>
    <row r="63" spans="3:5">
      <c r="C63" s="8">
        <f si="4" t="shared"/>
        <v>43272</v>
      </c>
      <c r="D63" t="str">
        <f si="0" t="shared"/>
        <v>星期四</v>
      </c>
      <c r="E63" s="6" t="str">
        <f si="3" t="shared"/>
        <v>日常</v>
      </c>
    </row>
    <row r="64" spans="3:5">
      <c r="C64" s="8">
        <f si="4" t="shared"/>
        <v>43273</v>
      </c>
      <c r="D64" t="str">
        <f si="0" t="shared"/>
        <v>星期五</v>
      </c>
      <c r="E64" s="6" t="str">
        <f si="3" t="shared"/>
        <v>日常</v>
      </c>
    </row>
    <row r="65" spans="3:5">
      <c r="C65" s="8">
        <f si="4" t="shared"/>
        <v>43274</v>
      </c>
      <c r="D65" t="str">
        <f si="0" t="shared"/>
        <v>星期六</v>
      </c>
      <c r="E65" s="6" t="str">
        <f si="3" t="shared"/>
        <v>周末</v>
      </c>
    </row>
    <row r="66" spans="3:5">
      <c r="C66" s="8">
        <f si="4" t="shared"/>
        <v>43275</v>
      </c>
      <c r="D66" t="str">
        <f si="0" t="shared"/>
        <v>星期日</v>
      </c>
      <c r="E66" s="6" t="str">
        <f si="3" t="shared"/>
        <v>周末</v>
      </c>
    </row>
    <row r="67" spans="3:5">
      <c r="C67" s="8">
        <f si="4" t="shared"/>
        <v>43276</v>
      </c>
      <c r="D67" t="str">
        <f ref="D67:D98" si="5" t="shared">CHOOSE(WEEKDAY(C67,11),"星期一","星期二","星期三","星期四","星期五","星期六","星期日")</f>
        <v>星期一</v>
      </c>
      <c r="E67" s="6" t="str">
        <f ref="E67:E98" si="6" t="shared">IF(OR(D67="星期六",D67="星期日"),"周末","日常")</f>
        <v>日常</v>
      </c>
    </row>
    <row r="68" spans="3:5">
      <c r="C68" s="8">
        <f si="4" t="shared"/>
        <v>43277</v>
      </c>
      <c r="D68" t="str">
        <f si="5" t="shared"/>
        <v>星期二</v>
      </c>
      <c r="E68" s="6" t="str">
        <f si="6" t="shared"/>
        <v>日常</v>
      </c>
    </row>
    <row r="69" spans="3:5">
      <c r="C69" s="8">
        <f si="4" t="shared"/>
        <v>43278</v>
      </c>
      <c r="D69" t="str">
        <f si="5" t="shared"/>
        <v>星期三</v>
      </c>
      <c r="E69" s="6" t="str">
        <f si="6" t="shared"/>
        <v>日常</v>
      </c>
    </row>
    <row r="70" spans="3:5">
      <c r="C70" s="8">
        <f si="4" t="shared"/>
        <v>43279</v>
      </c>
      <c r="D70" t="str">
        <f si="5" t="shared"/>
        <v>星期四</v>
      </c>
      <c r="E70" s="6" t="str">
        <f si="6" t="shared"/>
        <v>日常</v>
      </c>
    </row>
    <row r="71" spans="3:5">
      <c r="C71" s="8">
        <f si="4" t="shared"/>
        <v>43280</v>
      </c>
      <c r="D71" t="str">
        <f si="5" t="shared"/>
        <v>星期五</v>
      </c>
      <c r="E71" s="6" t="str">
        <f si="6" t="shared"/>
        <v>日常</v>
      </c>
    </row>
    <row r="72" spans="3:5">
      <c r="C72" s="8">
        <f si="4" t="shared"/>
        <v>43281</v>
      </c>
      <c r="D72" t="str">
        <f si="5" t="shared"/>
        <v>星期六</v>
      </c>
      <c r="E72" s="6" t="str">
        <f si="6" t="shared"/>
        <v>周末</v>
      </c>
    </row>
    <row r="73" spans="3:5">
      <c r="C73" s="8">
        <f si="4" t="shared"/>
        <v>43282</v>
      </c>
      <c r="D73" t="str">
        <f si="5" t="shared"/>
        <v>星期日</v>
      </c>
      <c r="E73" s="6" t="str">
        <f si="6" t="shared"/>
        <v>周末</v>
      </c>
    </row>
    <row r="74" spans="3:5">
      <c r="C74" s="8">
        <f si="4" t="shared"/>
        <v>43283</v>
      </c>
      <c r="D74" t="str">
        <f si="5" t="shared"/>
        <v>星期一</v>
      </c>
      <c r="E74" s="6" t="str">
        <f si="6" t="shared"/>
        <v>日常</v>
      </c>
    </row>
    <row r="75" spans="3:5">
      <c r="C75" s="8">
        <f si="4" t="shared"/>
        <v>43284</v>
      </c>
      <c r="D75" t="str">
        <f si="5" t="shared"/>
        <v>星期二</v>
      </c>
      <c r="E75" s="6" t="str">
        <f si="6" t="shared"/>
        <v>日常</v>
      </c>
    </row>
    <row r="76" spans="3:5">
      <c r="C76" s="8">
        <f si="4" t="shared"/>
        <v>43285</v>
      </c>
      <c r="D76" t="str">
        <f si="5" t="shared"/>
        <v>星期三</v>
      </c>
      <c r="E76" s="6" t="str">
        <f si="6" t="shared"/>
        <v>日常</v>
      </c>
    </row>
    <row r="77" spans="3:5">
      <c r="C77" s="8">
        <f si="4" t="shared"/>
        <v>43286</v>
      </c>
      <c r="D77" t="str">
        <f si="5" t="shared"/>
        <v>星期四</v>
      </c>
      <c r="E77" s="6" t="str">
        <f si="6" t="shared"/>
        <v>日常</v>
      </c>
    </row>
    <row r="78" spans="3:5">
      <c r="C78" s="8">
        <f si="4" t="shared"/>
        <v>43287</v>
      </c>
      <c r="D78" t="str">
        <f si="5" t="shared"/>
        <v>星期五</v>
      </c>
      <c r="E78" s="6" t="str">
        <f si="6" t="shared"/>
        <v>日常</v>
      </c>
    </row>
    <row r="79" spans="3:5">
      <c r="C79" s="8">
        <f si="4" t="shared"/>
        <v>43288</v>
      </c>
      <c r="D79" t="str">
        <f si="5" t="shared"/>
        <v>星期六</v>
      </c>
      <c r="E79" s="6" t="str">
        <f si="6" t="shared"/>
        <v>周末</v>
      </c>
    </row>
    <row r="80" spans="3:5">
      <c r="C80" s="8">
        <f si="4" t="shared"/>
        <v>43289</v>
      </c>
      <c r="D80" t="str">
        <f si="5" t="shared"/>
        <v>星期日</v>
      </c>
      <c r="E80" s="6" t="str">
        <f si="6" t="shared"/>
        <v>周末</v>
      </c>
    </row>
    <row r="81" spans="3:5">
      <c r="C81" s="8">
        <f si="4" t="shared"/>
        <v>43290</v>
      </c>
      <c r="D81" t="str">
        <f si="5" t="shared"/>
        <v>星期一</v>
      </c>
      <c r="E81" s="6" t="str">
        <f si="6" t="shared"/>
        <v>日常</v>
      </c>
    </row>
    <row r="82" spans="3:5">
      <c r="C82" s="8">
        <f si="4" t="shared"/>
        <v>43291</v>
      </c>
      <c r="D82" t="str">
        <f si="5" t="shared"/>
        <v>星期二</v>
      </c>
      <c r="E82" s="6" t="str">
        <f si="6" t="shared"/>
        <v>日常</v>
      </c>
    </row>
    <row r="83" spans="3:5">
      <c r="C83" s="8">
        <f si="4" t="shared"/>
        <v>43292</v>
      </c>
      <c r="D83" t="str">
        <f si="5" t="shared"/>
        <v>星期三</v>
      </c>
      <c r="E83" s="6" t="str">
        <f si="6" t="shared"/>
        <v>日常</v>
      </c>
    </row>
    <row r="84" spans="3:5">
      <c r="C84" s="8">
        <f si="4" t="shared"/>
        <v>43293</v>
      </c>
      <c r="D84" t="str">
        <f si="5" t="shared"/>
        <v>星期四</v>
      </c>
      <c r="E84" s="6" t="str">
        <f si="6" t="shared"/>
        <v>日常</v>
      </c>
    </row>
    <row r="85" spans="3:5">
      <c r="C85" s="8">
        <f si="4" t="shared"/>
        <v>43294</v>
      </c>
      <c r="D85" t="str">
        <f si="5" t="shared"/>
        <v>星期五</v>
      </c>
      <c r="E85" s="6" t="str">
        <f si="6" t="shared"/>
        <v>日常</v>
      </c>
    </row>
    <row r="86" spans="3:5">
      <c r="C86" s="8">
        <f si="4" t="shared"/>
        <v>43295</v>
      </c>
      <c r="D86" t="str">
        <f si="5" t="shared"/>
        <v>星期六</v>
      </c>
      <c r="E86" s="6" t="str">
        <f si="6" t="shared"/>
        <v>周末</v>
      </c>
    </row>
    <row r="87" spans="3:5">
      <c r="C87" s="8">
        <f si="4" t="shared"/>
        <v>43296</v>
      </c>
      <c r="D87" t="str">
        <f si="5" t="shared"/>
        <v>星期日</v>
      </c>
      <c r="E87" s="6" t="str">
        <f si="6" t="shared"/>
        <v>周末</v>
      </c>
    </row>
    <row r="88" spans="3:5">
      <c r="C88" s="8">
        <f si="4" t="shared"/>
        <v>43297</v>
      </c>
      <c r="D88" t="str">
        <f si="5" t="shared"/>
        <v>星期一</v>
      </c>
      <c r="E88" s="6" t="str">
        <f si="6" t="shared"/>
        <v>日常</v>
      </c>
    </row>
    <row r="89" spans="3:5">
      <c r="C89" s="8">
        <f si="4" t="shared"/>
        <v>43298</v>
      </c>
      <c r="D89" t="str">
        <f si="5" t="shared"/>
        <v>星期二</v>
      </c>
      <c r="E89" s="6" t="str">
        <f si="6" t="shared"/>
        <v>日常</v>
      </c>
    </row>
    <row r="90" spans="3:5">
      <c r="C90" s="8">
        <f si="4" t="shared"/>
        <v>43299</v>
      </c>
      <c r="D90" t="str">
        <f si="5" t="shared"/>
        <v>星期三</v>
      </c>
      <c r="E90" s="6" t="str">
        <f si="6" t="shared"/>
        <v>日常</v>
      </c>
    </row>
    <row r="91" spans="3:5">
      <c r="C91" s="8">
        <f si="4" t="shared"/>
        <v>43300</v>
      </c>
      <c r="D91" t="str">
        <f si="5" t="shared"/>
        <v>星期四</v>
      </c>
      <c r="E91" s="6" t="str">
        <f si="6" t="shared"/>
        <v>日常</v>
      </c>
    </row>
    <row r="92" spans="3:5">
      <c r="C92" s="8">
        <f si="4" t="shared"/>
        <v>43301</v>
      </c>
      <c r="D92" t="str">
        <f si="5" t="shared"/>
        <v>星期五</v>
      </c>
      <c r="E92" s="6" t="str">
        <f si="6" t="shared"/>
        <v>日常</v>
      </c>
    </row>
    <row r="93" spans="3:5">
      <c r="C93" s="8">
        <f si="4" t="shared"/>
        <v>43302</v>
      </c>
      <c r="D93" t="str">
        <f si="5" t="shared"/>
        <v>星期六</v>
      </c>
      <c r="E93" s="6" t="str">
        <f si="6" t="shared"/>
        <v>周末</v>
      </c>
    </row>
    <row r="94" spans="3:5">
      <c r="C94" s="8">
        <f si="4" t="shared"/>
        <v>43303</v>
      </c>
      <c r="D94" t="str">
        <f si="5" t="shared"/>
        <v>星期日</v>
      </c>
      <c r="E94" s="6" t="str">
        <f si="6" t="shared"/>
        <v>周末</v>
      </c>
    </row>
    <row r="95" spans="3:5">
      <c r="C95" s="8">
        <f si="4" t="shared"/>
        <v>43304</v>
      </c>
      <c r="D95" t="str">
        <f si="5" t="shared"/>
        <v>星期一</v>
      </c>
      <c r="E95" s="6" t="str">
        <f si="6" t="shared"/>
        <v>日常</v>
      </c>
    </row>
    <row r="96" spans="3:5">
      <c r="C96" s="8">
        <f ref="C96:C159" si="7" t="shared">C95+1</f>
        <v>43305</v>
      </c>
      <c r="D96" t="str">
        <f si="5" t="shared"/>
        <v>星期二</v>
      </c>
      <c r="E96" s="6" t="str">
        <f si="6" t="shared"/>
        <v>日常</v>
      </c>
    </row>
    <row r="97" spans="3:5">
      <c r="C97" s="8">
        <f si="7" t="shared"/>
        <v>43306</v>
      </c>
      <c r="D97" t="str">
        <f si="5" t="shared"/>
        <v>星期三</v>
      </c>
      <c r="E97" s="6" t="str">
        <f si="6" t="shared"/>
        <v>日常</v>
      </c>
    </row>
    <row r="98" spans="3:5">
      <c r="C98" s="8">
        <f si="7" t="shared"/>
        <v>43307</v>
      </c>
      <c r="D98" t="str">
        <f si="5" t="shared"/>
        <v>星期四</v>
      </c>
      <c r="E98" s="6" t="str">
        <f si="6" t="shared"/>
        <v>日常</v>
      </c>
    </row>
    <row r="99" spans="3:5">
      <c r="C99" s="8">
        <f si="7" t="shared"/>
        <v>43308</v>
      </c>
      <c r="D99" t="str">
        <f ref="D99:D162" si="8" t="shared">CHOOSE(WEEKDAY(C99,11),"星期一","星期二","星期三","星期四","星期五","星期六","星期日")</f>
        <v>星期五</v>
      </c>
      <c r="E99" s="6" t="str">
        <f ref="E99:E162" si="9" t="shared">IF(OR(D99="星期六",D99="星期日"),"周末","日常")</f>
        <v>日常</v>
      </c>
    </row>
    <row r="100" spans="3:5">
      <c r="C100" s="8">
        <f si="7" t="shared"/>
        <v>43309</v>
      </c>
      <c r="D100" t="str">
        <f si="8" t="shared"/>
        <v>星期六</v>
      </c>
      <c r="E100" s="6" t="str">
        <f si="9" t="shared"/>
        <v>周末</v>
      </c>
    </row>
    <row r="101" spans="3:5">
      <c r="C101" s="8">
        <f si="7" t="shared"/>
        <v>43310</v>
      </c>
      <c r="D101" t="str">
        <f si="8" t="shared"/>
        <v>星期日</v>
      </c>
      <c r="E101" s="6" t="str">
        <f si="9" t="shared"/>
        <v>周末</v>
      </c>
    </row>
    <row r="102" spans="3:5">
      <c r="C102" s="8">
        <f si="7" t="shared"/>
        <v>43311</v>
      </c>
      <c r="D102" t="str">
        <f si="8" t="shared"/>
        <v>星期一</v>
      </c>
      <c r="E102" s="6" t="str">
        <f si="9" t="shared"/>
        <v>日常</v>
      </c>
    </row>
    <row r="103" spans="3:5">
      <c r="C103" s="8">
        <f si="7" t="shared"/>
        <v>43312</v>
      </c>
      <c r="D103" t="str">
        <f si="8" t="shared"/>
        <v>星期二</v>
      </c>
      <c r="E103" s="6" t="str">
        <f si="9" t="shared"/>
        <v>日常</v>
      </c>
    </row>
    <row r="104" spans="3:5">
      <c r="C104" s="8">
        <f si="7" t="shared"/>
        <v>43313</v>
      </c>
      <c r="D104" t="str">
        <f si="8" t="shared"/>
        <v>星期三</v>
      </c>
      <c r="E104" s="6" t="str">
        <f si="9" t="shared"/>
        <v>日常</v>
      </c>
    </row>
    <row r="105" spans="3:5">
      <c r="C105" s="8">
        <f si="7" t="shared"/>
        <v>43314</v>
      </c>
      <c r="D105" t="str">
        <f si="8" t="shared"/>
        <v>星期四</v>
      </c>
      <c r="E105" s="6" t="str">
        <f si="9" t="shared"/>
        <v>日常</v>
      </c>
    </row>
    <row r="106" spans="3:5">
      <c r="C106" s="8">
        <f si="7" t="shared"/>
        <v>43315</v>
      </c>
      <c r="D106" t="str">
        <f si="8" t="shared"/>
        <v>星期五</v>
      </c>
      <c r="E106" s="6" t="str">
        <f si="9" t="shared"/>
        <v>日常</v>
      </c>
    </row>
    <row r="107" spans="3:5">
      <c r="C107" s="8">
        <f si="7" t="shared"/>
        <v>43316</v>
      </c>
      <c r="D107" t="str">
        <f si="8" t="shared"/>
        <v>星期六</v>
      </c>
      <c r="E107" s="6" t="str">
        <f si="9" t="shared"/>
        <v>周末</v>
      </c>
    </row>
    <row r="108" spans="3:5">
      <c r="C108" s="8">
        <f si="7" t="shared"/>
        <v>43317</v>
      </c>
      <c r="D108" t="str">
        <f si="8" t="shared"/>
        <v>星期日</v>
      </c>
      <c r="E108" s="6" t="str">
        <f si="9" t="shared"/>
        <v>周末</v>
      </c>
    </row>
    <row r="109" spans="3:5">
      <c r="C109" s="8">
        <f si="7" t="shared"/>
        <v>43318</v>
      </c>
      <c r="D109" t="str">
        <f si="8" t="shared"/>
        <v>星期一</v>
      </c>
      <c r="E109" s="6" t="str">
        <f si="9" t="shared"/>
        <v>日常</v>
      </c>
    </row>
    <row r="110" spans="3:5">
      <c r="C110" s="8">
        <f si="7" t="shared"/>
        <v>43319</v>
      </c>
      <c r="D110" t="str">
        <f si="8" t="shared"/>
        <v>星期二</v>
      </c>
      <c r="E110" s="6" t="str">
        <f si="9" t="shared"/>
        <v>日常</v>
      </c>
    </row>
    <row r="111" spans="3:5">
      <c r="C111" s="8">
        <f si="7" t="shared"/>
        <v>43320</v>
      </c>
      <c r="D111" t="str">
        <f si="8" t="shared"/>
        <v>星期三</v>
      </c>
      <c r="E111" s="6" t="str">
        <f si="9" t="shared"/>
        <v>日常</v>
      </c>
    </row>
    <row r="112" spans="3:5">
      <c r="C112" s="8">
        <f si="7" t="shared"/>
        <v>43321</v>
      </c>
      <c r="D112" t="str">
        <f si="8" t="shared"/>
        <v>星期四</v>
      </c>
      <c r="E112" s="6" t="str">
        <f si="9" t="shared"/>
        <v>日常</v>
      </c>
    </row>
    <row r="113" spans="3:5">
      <c r="C113" s="8">
        <f si="7" t="shared"/>
        <v>43322</v>
      </c>
      <c r="D113" t="str">
        <f si="8" t="shared"/>
        <v>星期五</v>
      </c>
      <c r="E113" s="6" t="str">
        <f si="9" t="shared"/>
        <v>日常</v>
      </c>
    </row>
    <row r="114" spans="3:5">
      <c r="C114" s="8">
        <f si="7" t="shared"/>
        <v>43323</v>
      </c>
      <c r="D114" t="str">
        <f si="8" t="shared"/>
        <v>星期六</v>
      </c>
      <c r="E114" s="6" t="str">
        <f si="9" t="shared"/>
        <v>周末</v>
      </c>
    </row>
    <row r="115" spans="3:5">
      <c r="C115" s="8">
        <f si="7" t="shared"/>
        <v>43324</v>
      </c>
      <c r="D115" t="str">
        <f si="8" t="shared"/>
        <v>星期日</v>
      </c>
      <c r="E115" s="6" t="str">
        <f si="9" t="shared"/>
        <v>周末</v>
      </c>
    </row>
    <row r="116" spans="3:5">
      <c r="C116" s="8">
        <f si="7" t="shared"/>
        <v>43325</v>
      </c>
      <c r="D116" t="str">
        <f si="8" t="shared"/>
        <v>星期一</v>
      </c>
      <c r="E116" s="6" t="str">
        <f si="9" t="shared"/>
        <v>日常</v>
      </c>
    </row>
    <row r="117" spans="3:5">
      <c r="C117" s="8">
        <f si="7" t="shared"/>
        <v>43326</v>
      </c>
      <c r="D117" t="str">
        <f si="8" t="shared"/>
        <v>星期二</v>
      </c>
      <c r="E117" s="6" t="str">
        <f si="9" t="shared"/>
        <v>日常</v>
      </c>
    </row>
    <row r="118" spans="3:5">
      <c r="C118" s="8">
        <f si="7" t="shared"/>
        <v>43327</v>
      </c>
      <c r="D118" t="str">
        <f si="8" t="shared"/>
        <v>星期三</v>
      </c>
      <c r="E118" s="6" t="str">
        <f si="9" t="shared"/>
        <v>日常</v>
      </c>
    </row>
    <row r="119" spans="3:5">
      <c r="C119" s="8">
        <f si="7" t="shared"/>
        <v>43328</v>
      </c>
      <c r="D119" t="str">
        <f si="8" t="shared"/>
        <v>星期四</v>
      </c>
      <c r="E119" s="6" t="str">
        <f si="9" t="shared"/>
        <v>日常</v>
      </c>
    </row>
    <row r="120" spans="3:5">
      <c r="C120" s="8">
        <f si="7" t="shared"/>
        <v>43329</v>
      </c>
      <c r="D120" t="str">
        <f si="8" t="shared"/>
        <v>星期五</v>
      </c>
      <c r="E120" s="6" t="str">
        <f si="9" t="shared"/>
        <v>日常</v>
      </c>
    </row>
    <row r="121" spans="3:5">
      <c r="C121" s="8">
        <f si="7" t="shared"/>
        <v>43330</v>
      </c>
      <c r="D121" t="str">
        <f si="8" t="shared"/>
        <v>星期六</v>
      </c>
      <c r="E121" s="6" t="str">
        <f si="9" t="shared"/>
        <v>周末</v>
      </c>
    </row>
    <row r="122" spans="3:5">
      <c r="C122" s="8">
        <f si="7" t="shared"/>
        <v>43331</v>
      </c>
      <c r="D122" t="str">
        <f si="8" t="shared"/>
        <v>星期日</v>
      </c>
      <c r="E122" s="6" t="str">
        <f si="9" t="shared"/>
        <v>周末</v>
      </c>
    </row>
    <row r="123" spans="3:5">
      <c r="C123" s="8">
        <f si="7" t="shared"/>
        <v>43332</v>
      </c>
      <c r="D123" t="str">
        <f si="8" t="shared"/>
        <v>星期一</v>
      </c>
      <c r="E123" s="6" t="str">
        <f si="9" t="shared"/>
        <v>日常</v>
      </c>
    </row>
    <row r="124" spans="3:5">
      <c r="C124" s="8">
        <f si="7" t="shared"/>
        <v>43333</v>
      </c>
      <c r="D124" t="str">
        <f si="8" t="shared"/>
        <v>星期二</v>
      </c>
      <c r="E124" s="6" t="str">
        <f si="9" t="shared"/>
        <v>日常</v>
      </c>
    </row>
    <row r="125" spans="3:5">
      <c r="C125" s="8">
        <f si="7" t="shared"/>
        <v>43334</v>
      </c>
      <c r="D125" t="str">
        <f si="8" t="shared"/>
        <v>星期三</v>
      </c>
      <c r="E125" s="6" t="str">
        <f si="9" t="shared"/>
        <v>日常</v>
      </c>
    </row>
    <row r="126" spans="3:5">
      <c r="C126" s="8">
        <f si="7" t="shared"/>
        <v>43335</v>
      </c>
      <c r="D126" t="str">
        <f si="8" t="shared"/>
        <v>星期四</v>
      </c>
      <c r="E126" s="6" t="str">
        <f si="9" t="shared"/>
        <v>日常</v>
      </c>
    </row>
    <row r="127" spans="3:5">
      <c r="C127" s="8">
        <f si="7" t="shared"/>
        <v>43336</v>
      </c>
      <c r="D127" t="str">
        <f si="8" t="shared"/>
        <v>星期五</v>
      </c>
      <c r="E127" s="6" t="str">
        <f si="9" t="shared"/>
        <v>日常</v>
      </c>
    </row>
    <row r="128" spans="3:5">
      <c r="C128" s="8">
        <f si="7" t="shared"/>
        <v>43337</v>
      </c>
      <c r="D128" t="str">
        <f si="8" t="shared"/>
        <v>星期六</v>
      </c>
      <c r="E128" s="6" t="str">
        <f si="9" t="shared"/>
        <v>周末</v>
      </c>
    </row>
    <row r="129" spans="3:5">
      <c r="C129" s="8">
        <f si="7" t="shared"/>
        <v>43338</v>
      </c>
      <c r="D129" t="str">
        <f si="8" t="shared"/>
        <v>星期日</v>
      </c>
      <c r="E129" s="6" t="str">
        <f si="9" t="shared"/>
        <v>周末</v>
      </c>
    </row>
    <row r="130" spans="3:5">
      <c r="C130" s="8">
        <f si="7" t="shared"/>
        <v>43339</v>
      </c>
      <c r="D130" t="str">
        <f si="8" t="shared"/>
        <v>星期一</v>
      </c>
      <c r="E130" s="6" t="str">
        <f si="9" t="shared"/>
        <v>日常</v>
      </c>
    </row>
    <row r="131" spans="3:5">
      <c r="C131" s="8">
        <f si="7" t="shared"/>
        <v>43340</v>
      </c>
      <c r="D131" t="str">
        <f si="8" t="shared"/>
        <v>星期二</v>
      </c>
      <c r="E131" s="6" t="str">
        <f si="9" t="shared"/>
        <v>日常</v>
      </c>
    </row>
    <row r="132" spans="3:5">
      <c r="C132" s="8">
        <f si="7" t="shared"/>
        <v>43341</v>
      </c>
      <c r="D132" t="str">
        <f si="8" t="shared"/>
        <v>星期三</v>
      </c>
      <c r="E132" s="6" t="str">
        <f si="9" t="shared"/>
        <v>日常</v>
      </c>
    </row>
    <row r="133" spans="3:5">
      <c r="C133" s="8">
        <f si="7" t="shared"/>
        <v>43342</v>
      </c>
      <c r="D133" t="str">
        <f si="8" t="shared"/>
        <v>星期四</v>
      </c>
      <c r="E133" s="6" t="str">
        <f si="9" t="shared"/>
        <v>日常</v>
      </c>
    </row>
    <row r="134" spans="3:5">
      <c r="C134" s="8">
        <f si="7" t="shared"/>
        <v>43343</v>
      </c>
      <c r="D134" t="str">
        <f si="8" t="shared"/>
        <v>星期五</v>
      </c>
      <c r="E134" s="6" t="str">
        <f si="9" t="shared"/>
        <v>日常</v>
      </c>
    </row>
    <row r="135" spans="3:5">
      <c r="C135" s="8">
        <f si="7" t="shared"/>
        <v>43344</v>
      </c>
      <c r="D135" t="str">
        <f si="8" t="shared"/>
        <v>星期六</v>
      </c>
      <c r="E135" s="6" t="str">
        <f si="9" t="shared"/>
        <v>周末</v>
      </c>
    </row>
    <row r="136" spans="3:5">
      <c r="C136" s="8">
        <f si="7" t="shared"/>
        <v>43345</v>
      </c>
      <c r="D136" t="str">
        <f si="8" t="shared"/>
        <v>星期日</v>
      </c>
      <c r="E136" s="6" t="str">
        <f si="9" t="shared"/>
        <v>周末</v>
      </c>
    </row>
    <row r="137" spans="3:5">
      <c r="C137" s="8">
        <f si="7" t="shared"/>
        <v>43346</v>
      </c>
      <c r="D137" t="str">
        <f si="8" t="shared"/>
        <v>星期一</v>
      </c>
      <c r="E137" s="6" t="str">
        <f si="9" t="shared"/>
        <v>日常</v>
      </c>
    </row>
    <row r="138" spans="3:5">
      <c r="C138" s="8">
        <f si="7" t="shared"/>
        <v>43347</v>
      </c>
      <c r="D138" t="str">
        <f si="8" t="shared"/>
        <v>星期二</v>
      </c>
      <c r="E138" s="6" t="str">
        <f si="9" t="shared"/>
        <v>日常</v>
      </c>
    </row>
    <row r="139" spans="3:5">
      <c r="C139" s="8">
        <f si="7" t="shared"/>
        <v>43348</v>
      </c>
      <c r="D139" t="str">
        <f si="8" t="shared"/>
        <v>星期三</v>
      </c>
      <c r="E139" s="6" t="str">
        <f si="9" t="shared"/>
        <v>日常</v>
      </c>
    </row>
    <row r="140" spans="3:5">
      <c r="C140" s="8">
        <f si="7" t="shared"/>
        <v>43349</v>
      </c>
      <c r="D140" t="str">
        <f si="8" t="shared"/>
        <v>星期四</v>
      </c>
      <c r="E140" s="6" t="str">
        <f si="9" t="shared"/>
        <v>日常</v>
      </c>
    </row>
    <row r="141" spans="3:5">
      <c r="C141" s="8">
        <f si="7" t="shared"/>
        <v>43350</v>
      </c>
      <c r="D141" t="str">
        <f si="8" t="shared"/>
        <v>星期五</v>
      </c>
      <c r="E141" s="6" t="str">
        <f si="9" t="shared"/>
        <v>日常</v>
      </c>
    </row>
    <row r="142" spans="3:5">
      <c r="C142" s="8">
        <f si="7" t="shared"/>
        <v>43351</v>
      </c>
      <c r="D142" t="str">
        <f si="8" t="shared"/>
        <v>星期六</v>
      </c>
      <c r="E142" s="6" t="str">
        <f si="9" t="shared"/>
        <v>周末</v>
      </c>
    </row>
    <row r="143" spans="3:5">
      <c r="C143" s="8">
        <f si="7" t="shared"/>
        <v>43352</v>
      </c>
      <c r="D143" t="str">
        <f si="8" t="shared"/>
        <v>星期日</v>
      </c>
      <c r="E143" s="6" t="str">
        <f si="9" t="shared"/>
        <v>周末</v>
      </c>
    </row>
    <row r="144" spans="3:5">
      <c r="C144" s="8">
        <f si="7" t="shared"/>
        <v>43353</v>
      </c>
      <c r="D144" t="str">
        <f si="8" t="shared"/>
        <v>星期一</v>
      </c>
      <c r="E144" s="6" t="str">
        <f si="9" t="shared"/>
        <v>日常</v>
      </c>
    </row>
    <row r="145" spans="3:5">
      <c r="C145" s="8">
        <f si="7" t="shared"/>
        <v>43354</v>
      </c>
      <c r="D145" t="str">
        <f si="8" t="shared"/>
        <v>星期二</v>
      </c>
      <c r="E145" s="6" t="str">
        <f si="9" t="shared"/>
        <v>日常</v>
      </c>
    </row>
    <row r="146" spans="3:5">
      <c r="C146" s="8">
        <f si="7" t="shared"/>
        <v>43355</v>
      </c>
      <c r="D146" t="str">
        <f si="8" t="shared"/>
        <v>星期三</v>
      </c>
      <c r="E146" s="6" t="str">
        <f si="9" t="shared"/>
        <v>日常</v>
      </c>
    </row>
    <row r="147" spans="3:5">
      <c r="C147" s="8">
        <f si="7" t="shared"/>
        <v>43356</v>
      </c>
      <c r="D147" t="str">
        <f si="8" t="shared"/>
        <v>星期四</v>
      </c>
      <c r="E147" s="6" t="str">
        <f si="9" t="shared"/>
        <v>日常</v>
      </c>
    </row>
    <row r="148" spans="3:5">
      <c r="C148" s="8">
        <f si="7" t="shared"/>
        <v>43357</v>
      </c>
      <c r="D148" t="str">
        <f si="8" t="shared"/>
        <v>星期五</v>
      </c>
      <c r="E148" s="6" t="str">
        <f si="9" t="shared"/>
        <v>日常</v>
      </c>
    </row>
    <row r="149" spans="3:5">
      <c r="C149" s="8">
        <f si="7" t="shared"/>
        <v>43358</v>
      </c>
      <c r="D149" t="str">
        <f si="8" t="shared"/>
        <v>星期六</v>
      </c>
      <c r="E149" s="6" t="str">
        <f si="9" t="shared"/>
        <v>周末</v>
      </c>
    </row>
    <row r="150" spans="3:5">
      <c r="C150" s="8">
        <f si="7" t="shared"/>
        <v>43359</v>
      </c>
      <c r="D150" t="str">
        <f si="8" t="shared"/>
        <v>星期日</v>
      </c>
      <c r="E150" s="6" t="str">
        <f si="9" t="shared"/>
        <v>周末</v>
      </c>
    </row>
    <row r="151" spans="3:5">
      <c r="C151" s="8">
        <f si="7" t="shared"/>
        <v>43360</v>
      </c>
      <c r="D151" t="str">
        <f si="8" t="shared"/>
        <v>星期一</v>
      </c>
      <c r="E151" s="6" t="str">
        <f si="9" t="shared"/>
        <v>日常</v>
      </c>
    </row>
    <row r="152" spans="3:5">
      <c r="C152" s="8">
        <f si="7" t="shared"/>
        <v>43361</v>
      </c>
      <c r="D152" t="str">
        <f si="8" t="shared"/>
        <v>星期二</v>
      </c>
      <c r="E152" s="6" t="str">
        <f si="9" t="shared"/>
        <v>日常</v>
      </c>
    </row>
    <row r="153" spans="3:5">
      <c r="C153" s="8">
        <f si="7" t="shared"/>
        <v>43362</v>
      </c>
      <c r="D153" t="str">
        <f si="8" t="shared"/>
        <v>星期三</v>
      </c>
      <c r="E153" s="6" t="str">
        <f si="9" t="shared"/>
        <v>日常</v>
      </c>
    </row>
    <row r="154" spans="3:5">
      <c r="C154" s="8">
        <f si="7" t="shared"/>
        <v>43363</v>
      </c>
      <c r="D154" t="str">
        <f si="8" t="shared"/>
        <v>星期四</v>
      </c>
      <c r="E154" s="6" t="str">
        <f si="9" t="shared"/>
        <v>日常</v>
      </c>
    </row>
    <row r="155" spans="3:5">
      <c r="C155" s="8">
        <f si="7" t="shared"/>
        <v>43364</v>
      </c>
      <c r="D155" t="str">
        <f si="8" t="shared"/>
        <v>星期五</v>
      </c>
      <c r="E155" s="6" t="str">
        <f si="9" t="shared"/>
        <v>日常</v>
      </c>
    </row>
    <row r="156" spans="3:5">
      <c r="C156" s="5">
        <f si="7" t="shared"/>
        <v>43365</v>
      </c>
      <c r="D156" s="9" t="str">
        <f si="8" t="shared"/>
        <v>星期六</v>
      </c>
      <c r="E156" s="4" t="str">
        <f si="9" t="shared"/>
        <v>周末</v>
      </c>
    </row>
    <row r="157" spans="3:5">
      <c r="C157" s="5">
        <f si="7" t="shared"/>
        <v>43366</v>
      </c>
      <c r="D157" s="9" t="str">
        <f si="8" t="shared"/>
        <v>星期日</v>
      </c>
      <c r="E157" s="4" t="str">
        <f si="9" t="shared"/>
        <v>周末</v>
      </c>
    </row>
    <row ht="18" r="158" spans="3:6">
      <c r="C158" s="5">
        <f si="7" t="shared"/>
        <v>43367</v>
      </c>
      <c r="D158" s="9" t="str">
        <f si="8" t="shared"/>
        <v>星期一</v>
      </c>
      <c r="E158" s="4" t="s">
        <v>17</v>
      </c>
      <c r="F158" s="7" t="s">
        <v>31</v>
      </c>
    </row>
    <row r="159" spans="3:5">
      <c r="C159" s="8">
        <f si="7" t="shared"/>
        <v>43368</v>
      </c>
      <c r="D159" t="str">
        <f si="8" t="shared"/>
        <v>星期二</v>
      </c>
      <c r="E159" s="6" t="str">
        <f si="9" t="shared"/>
        <v>日常</v>
      </c>
    </row>
    <row r="160" spans="3:5">
      <c r="C160" s="8">
        <f ref="C160:C223" si="10" t="shared">C159+1</f>
        <v>43369</v>
      </c>
      <c r="D160" t="str">
        <f si="8" t="shared"/>
        <v>星期三</v>
      </c>
      <c r="E160" s="6" t="str">
        <f si="9" t="shared"/>
        <v>日常</v>
      </c>
    </row>
    <row r="161" spans="3:5">
      <c r="C161" s="8">
        <f si="10" t="shared"/>
        <v>43370</v>
      </c>
      <c r="D161" t="str">
        <f si="8" t="shared"/>
        <v>星期四</v>
      </c>
      <c r="E161" s="6" t="str">
        <f si="9" t="shared"/>
        <v>日常</v>
      </c>
    </row>
    <row r="162" spans="3:5">
      <c r="C162" s="8">
        <f si="10" t="shared"/>
        <v>43371</v>
      </c>
      <c r="D162" t="str">
        <f si="8" t="shared"/>
        <v>星期五</v>
      </c>
      <c r="E162" s="6" t="str">
        <f si="9" t="shared"/>
        <v>日常</v>
      </c>
    </row>
    <row ht="18" r="163" spans="3:6">
      <c r="C163" s="5">
        <f si="10" t="shared"/>
        <v>43372</v>
      </c>
      <c r="D163" s="9" t="str">
        <f ref="D163:D226" si="11" t="shared">CHOOSE(WEEKDAY(C163,11),"星期一","星期二","星期三","星期四","星期五","星期六","星期日")</f>
        <v>星期六</v>
      </c>
      <c r="E163" s="4" t="s">
        <v>15</v>
      </c>
      <c r="F163" s="7" t="s">
        <v>31</v>
      </c>
    </row>
    <row ht="18" r="164" spans="3:6">
      <c r="C164" s="5">
        <f si="10" t="shared"/>
        <v>43373</v>
      </c>
      <c r="D164" s="9" t="str">
        <f si="11" t="shared"/>
        <v>星期日</v>
      </c>
      <c r="E164" s="4" t="s">
        <v>15</v>
      </c>
      <c r="F164" s="7" t="s">
        <v>31</v>
      </c>
    </row>
    <row ht="18" r="165" spans="3:6">
      <c r="C165" s="5">
        <f si="10" t="shared"/>
        <v>43374</v>
      </c>
      <c r="D165" s="9" t="str">
        <f si="11" t="shared"/>
        <v>星期一</v>
      </c>
      <c r="E165" s="4" t="s">
        <v>17</v>
      </c>
      <c r="F165" s="7" t="s">
        <v>31</v>
      </c>
    </row>
    <row ht="18" r="166" spans="3:6">
      <c r="C166" s="5">
        <f si="10" t="shared"/>
        <v>43375</v>
      </c>
      <c r="D166" s="9" t="str">
        <f si="11" t="shared"/>
        <v>星期二</v>
      </c>
      <c r="E166" s="4" t="s">
        <v>17</v>
      </c>
      <c r="F166" s="7" t="s">
        <v>31</v>
      </c>
    </row>
    <row ht="18" r="167" spans="3:6">
      <c r="C167" s="5">
        <f si="10" t="shared"/>
        <v>43376</v>
      </c>
      <c r="D167" s="9" t="str">
        <f si="11" t="shared"/>
        <v>星期三</v>
      </c>
      <c r="E167" s="4" t="s">
        <v>17</v>
      </c>
      <c r="F167" s="7" t="s">
        <v>31</v>
      </c>
    </row>
    <row ht="18" r="168" spans="3:6">
      <c r="C168" s="5">
        <f si="10" t="shared"/>
        <v>43377</v>
      </c>
      <c r="D168" s="9" t="str">
        <f si="11" t="shared"/>
        <v>星期四</v>
      </c>
      <c r="E168" s="4" t="s">
        <v>16</v>
      </c>
      <c r="F168" s="7" t="s">
        <v>31</v>
      </c>
    </row>
    <row ht="18" r="169" spans="3:6">
      <c r="C169" s="5">
        <f si="10" t="shared"/>
        <v>43378</v>
      </c>
      <c r="D169" s="9" t="str">
        <f si="11" t="shared"/>
        <v>星期五</v>
      </c>
      <c r="E169" s="4" t="s">
        <v>16</v>
      </c>
      <c r="F169" s="7" t="s">
        <v>31</v>
      </c>
    </row>
    <row r="170" spans="3:5">
      <c r="C170" s="5">
        <f si="10" t="shared"/>
        <v>43379</v>
      </c>
      <c r="D170" s="9" t="str">
        <f si="11" t="shared"/>
        <v>星期六</v>
      </c>
      <c r="E170" s="4" t="str">
        <f ref="E170:E226" si="12" t="shared">IF(OR(D170="星期六",D170="星期日"),"周末","日常")</f>
        <v>周末</v>
      </c>
    </row>
    <row r="171" spans="3:5">
      <c r="C171" s="5">
        <f si="10" t="shared"/>
        <v>43380</v>
      </c>
      <c r="D171" s="9" t="str">
        <f si="11" t="shared"/>
        <v>星期日</v>
      </c>
      <c r="E171" s="4" t="str">
        <f si="12" t="shared"/>
        <v>周末</v>
      </c>
    </row>
    <row r="172" spans="3:5">
      <c r="C172" s="8">
        <f si="10" t="shared"/>
        <v>43381</v>
      </c>
      <c r="D172" t="str">
        <f si="11" t="shared"/>
        <v>星期一</v>
      </c>
      <c r="E172" s="6" t="str">
        <f si="12" t="shared"/>
        <v>日常</v>
      </c>
    </row>
    <row r="173" spans="3:5">
      <c r="C173" s="8">
        <f si="10" t="shared"/>
        <v>43382</v>
      </c>
      <c r="D173" t="str">
        <f si="11" t="shared"/>
        <v>星期二</v>
      </c>
      <c r="E173" s="6" t="str">
        <f si="12" t="shared"/>
        <v>日常</v>
      </c>
    </row>
    <row r="174" spans="3:5">
      <c r="C174" s="8">
        <f si="10" t="shared"/>
        <v>43383</v>
      </c>
      <c r="D174" t="str">
        <f si="11" t="shared"/>
        <v>星期三</v>
      </c>
      <c r="E174" s="6" t="str">
        <f si="12" t="shared"/>
        <v>日常</v>
      </c>
    </row>
    <row r="175" spans="3:5">
      <c r="C175" s="8">
        <f si="10" t="shared"/>
        <v>43384</v>
      </c>
      <c r="D175" t="str">
        <f si="11" t="shared"/>
        <v>星期四</v>
      </c>
      <c r="E175" s="6" t="str">
        <f si="12" t="shared"/>
        <v>日常</v>
      </c>
    </row>
    <row r="176" spans="3:5">
      <c r="C176" s="8">
        <f si="10" t="shared"/>
        <v>43385</v>
      </c>
      <c r="D176" t="str">
        <f si="11" t="shared"/>
        <v>星期五</v>
      </c>
      <c r="E176" s="6" t="str">
        <f si="12" t="shared"/>
        <v>日常</v>
      </c>
    </row>
    <row r="177" spans="3:5">
      <c r="C177" s="8">
        <f si="10" t="shared"/>
        <v>43386</v>
      </c>
      <c r="D177" t="str">
        <f si="11" t="shared"/>
        <v>星期六</v>
      </c>
      <c r="E177" s="6" t="str">
        <f si="12" t="shared"/>
        <v>周末</v>
      </c>
    </row>
    <row r="178" spans="3:5">
      <c r="C178" s="8">
        <f si="10" t="shared"/>
        <v>43387</v>
      </c>
      <c r="D178" t="str">
        <f si="11" t="shared"/>
        <v>星期日</v>
      </c>
      <c r="E178" s="6" t="str">
        <f si="12" t="shared"/>
        <v>周末</v>
      </c>
    </row>
    <row r="179" spans="3:5">
      <c r="C179" s="8">
        <f si="10" t="shared"/>
        <v>43388</v>
      </c>
      <c r="D179" t="str">
        <f si="11" t="shared"/>
        <v>星期一</v>
      </c>
      <c r="E179" s="6" t="str">
        <f si="12" t="shared"/>
        <v>日常</v>
      </c>
    </row>
    <row r="180" spans="3:5">
      <c r="C180" s="8">
        <f si="10" t="shared"/>
        <v>43389</v>
      </c>
      <c r="D180" t="str">
        <f si="11" t="shared"/>
        <v>星期二</v>
      </c>
      <c r="E180" s="6" t="str">
        <f si="12" t="shared"/>
        <v>日常</v>
      </c>
    </row>
    <row r="181" spans="3:5">
      <c r="C181" s="8">
        <f si="10" t="shared"/>
        <v>43390</v>
      </c>
      <c r="D181" t="str">
        <f si="11" t="shared"/>
        <v>星期三</v>
      </c>
      <c r="E181" s="6" t="str">
        <f si="12" t="shared"/>
        <v>日常</v>
      </c>
    </row>
    <row r="182" spans="3:5">
      <c r="C182" s="8">
        <f si="10" t="shared"/>
        <v>43391</v>
      </c>
      <c r="D182" t="str">
        <f si="11" t="shared"/>
        <v>星期四</v>
      </c>
      <c r="E182" s="6" t="str">
        <f si="12" t="shared"/>
        <v>日常</v>
      </c>
    </row>
    <row r="183" spans="3:5">
      <c r="C183" s="8">
        <f si="10" t="shared"/>
        <v>43392</v>
      </c>
      <c r="D183" t="str">
        <f si="11" t="shared"/>
        <v>星期五</v>
      </c>
      <c r="E183" s="6" t="str">
        <f si="12" t="shared"/>
        <v>日常</v>
      </c>
    </row>
    <row r="184" spans="3:5">
      <c r="C184" s="8">
        <f si="10" t="shared"/>
        <v>43393</v>
      </c>
      <c r="D184" t="str">
        <f si="11" t="shared"/>
        <v>星期六</v>
      </c>
      <c r="E184" s="6" t="str">
        <f si="12" t="shared"/>
        <v>周末</v>
      </c>
    </row>
    <row r="185" spans="3:5">
      <c r="C185" s="8">
        <f si="10" t="shared"/>
        <v>43394</v>
      </c>
      <c r="D185" t="str">
        <f si="11" t="shared"/>
        <v>星期日</v>
      </c>
      <c r="E185" s="6" t="str">
        <f si="12" t="shared"/>
        <v>周末</v>
      </c>
    </row>
    <row r="186" spans="3:5">
      <c r="C186" s="8">
        <f si="10" t="shared"/>
        <v>43395</v>
      </c>
      <c r="D186" t="str">
        <f si="11" t="shared"/>
        <v>星期一</v>
      </c>
      <c r="E186" s="6" t="str">
        <f si="12" t="shared"/>
        <v>日常</v>
      </c>
    </row>
    <row r="187" spans="3:5">
      <c r="C187" s="8">
        <f si="10" t="shared"/>
        <v>43396</v>
      </c>
      <c r="D187" t="str">
        <f si="11" t="shared"/>
        <v>星期二</v>
      </c>
      <c r="E187" s="6" t="str">
        <f si="12" t="shared"/>
        <v>日常</v>
      </c>
    </row>
    <row r="188" spans="3:5">
      <c r="C188" s="8">
        <f si="10" t="shared"/>
        <v>43397</v>
      </c>
      <c r="D188" t="str">
        <f si="11" t="shared"/>
        <v>星期三</v>
      </c>
      <c r="E188" s="6" t="str">
        <f si="12" t="shared"/>
        <v>日常</v>
      </c>
    </row>
    <row r="189" spans="3:5">
      <c r="C189" s="8">
        <f si="10" t="shared"/>
        <v>43398</v>
      </c>
      <c r="D189" t="str">
        <f si="11" t="shared"/>
        <v>星期四</v>
      </c>
      <c r="E189" s="6" t="str">
        <f si="12" t="shared"/>
        <v>日常</v>
      </c>
    </row>
    <row r="190" spans="3:5">
      <c r="C190" s="8">
        <f si="10" t="shared"/>
        <v>43399</v>
      </c>
      <c r="D190" t="str">
        <f si="11" t="shared"/>
        <v>星期五</v>
      </c>
      <c r="E190" s="6" t="str">
        <f si="12" t="shared"/>
        <v>日常</v>
      </c>
    </row>
    <row r="191" spans="3:5">
      <c r="C191" s="8">
        <f si="10" t="shared"/>
        <v>43400</v>
      </c>
      <c r="D191" t="str">
        <f si="11" t="shared"/>
        <v>星期六</v>
      </c>
      <c r="E191" s="6" t="str">
        <f si="12" t="shared"/>
        <v>周末</v>
      </c>
    </row>
    <row r="192" spans="3:5">
      <c r="C192" s="8">
        <f si="10" t="shared"/>
        <v>43401</v>
      </c>
      <c r="D192" t="str">
        <f si="11" t="shared"/>
        <v>星期日</v>
      </c>
      <c r="E192" s="6" t="str">
        <f si="12" t="shared"/>
        <v>周末</v>
      </c>
    </row>
    <row r="193" spans="3:5">
      <c r="C193" s="8">
        <f si="10" t="shared"/>
        <v>43402</v>
      </c>
      <c r="D193" t="str">
        <f si="11" t="shared"/>
        <v>星期一</v>
      </c>
      <c r="E193" s="6" t="str">
        <f si="12" t="shared"/>
        <v>日常</v>
      </c>
    </row>
    <row r="194" spans="3:5">
      <c r="C194" s="8">
        <f si="10" t="shared"/>
        <v>43403</v>
      </c>
      <c r="D194" t="str">
        <f si="11" t="shared"/>
        <v>星期二</v>
      </c>
      <c r="E194" s="6" t="str">
        <f si="12" t="shared"/>
        <v>日常</v>
      </c>
    </row>
    <row r="195" spans="3:5">
      <c r="C195" s="8">
        <f si="10" t="shared"/>
        <v>43404</v>
      </c>
      <c r="D195" t="str">
        <f si="11" t="shared"/>
        <v>星期三</v>
      </c>
      <c r="E195" s="6" t="str">
        <f si="12" t="shared"/>
        <v>日常</v>
      </c>
    </row>
    <row r="196" spans="3:5">
      <c r="C196" s="8">
        <f si="10" t="shared"/>
        <v>43405</v>
      </c>
      <c r="D196" t="str">
        <f si="11" t="shared"/>
        <v>星期四</v>
      </c>
      <c r="E196" s="6" t="str">
        <f si="12" t="shared"/>
        <v>日常</v>
      </c>
    </row>
    <row r="197" spans="3:5">
      <c r="C197" s="8">
        <f si="10" t="shared"/>
        <v>43406</v>
      </c>
      <c r="D197" t="str">
        <f si="11" t="shared"/>
        <v>星期五</v>
      </c>
      <c r="E197" s="6" t="str">
        <f si="12" t="shared"/>
        <v>日常</v>
      </c>
    </row>
    <row r="198" spans="3:5">
      <c r="C198" s="8">
        <f si="10" t="shared"/>
        <v>43407</v>
      </c>
      <c r="D198" t="str">
        <f si="11" t="shared"/>
        <v>星期六</v>
      </c>
      <c r="E198" s="6" t="str">
        <f si="12" t="shared"/>
        <v>周末</v>
      </c>
    </row>
    <row r="199" spans="3:5">
      <c r="C199" s="8">
        <f si="10" t="shared"/>
        <v>43408</v>
      </c>
      <c r="D199" t="str">
        <f si="11" t="shared"/>
        <v>星期日</v>
      </c>
      <c r="E199" s="6" t="str">
        <f si="12" t="shared"/>
        <v>周末</v>
      </c>
    </row>
    <row r="200" spans="3:5">
      <c r="C200" s="8">
        <f si="10" t="shared"/>
        <v>43409</v>
      </c>
      <c r="D200" t="str">
        <f si="11" t="shared"/>
        <v>星期一</v>
      </c>
      <c r="E200" s="6" t="str">
        <f si="12" t="shared"/>
        <v>日常</v>
      </c>
    </row>
    <row r="201" spans="3:5">
      <c r="C201" s="8">
        <f si="10" t="shared"/>
        <v>43410</v>
      </c>
      <c r="D201" t="str">
        <f si="11" t="shared"/>
        <v>星期二</v>
      </c>
      <c r="E201" s="6" t="str">
        <f si="12" t="shared"/>
        <v>日常</v>
      </c>
    </row>
    <row r="202" spans="3:5">
      <c r="C202" s="8">
        <f si="10" t="shared"/>
        <v>43411</v>
      </c>
      <c r="D202" t="str">
        <f si="11" t="shared"/>
        <v>星期三</v>
      </c>
      <c r="E202" s="6" t="str">
        <f si="12" t="shared"/>
        <v>日常</v>
      </c>
    </row>
    <row r="203" spans="3:5">
      <c r="C203" s="8">
        <f si="10" t="shared"/>
        <v>43412</v>
      </c>
      <c r="D203" t="str">
        <f si="11" t="shared"/>
        <v>星期四</v>
      </c>
      <c r="E203" s="6" t="str">
        <f si="12" t="shared"/>
        <v>日常</v>
      </c>
    </row>
    <row r="204" spans="3:5">
      <c r="C204" s="8">
        <f si="10" t="shared"/>
        <v>43413</v>
      </c>
      <c r="D204" t="str">
        <f si="11" t="shared"/>
        <v>星期五</v>
      </c>
      <c r="E204" s="6" t="str">
        <f si="12" t="shared"/>
        <v>日常</v>
      </c>
    </row>
    <row r="205" spans="3:5">
      <c r="C205" s="8">
        <f si="10" t="shared"/>
        <v>43414</v>
      </c>
      <c r="D205" t="str">
        <f si="11" t="shared"/>
        <v>星期六</v>
      </c>
      <c r="E205" s="6" t="str">
        <f si="12" t="shared"/>
        <v>周末</v>
      </c>
    </row>
    <row r="206" spans="3:5">
      <c r="C206" s="8">
        <f si="10" t="shared"/>
        <v>43415</v>
      </c>
      <c r="D206" t="str">
        <f si="11" t="shared"/>
        <v>星期日</v>
      </c>
      <c r="E206" s="6" t="str">
        <f si="12" t="shared"/>
        <v>周末</v>
      </c>
    </row>
    <row r="207" spans="3:5">
      <c r="C207" s="8">
        <f si="10" t="shared"/>
        <v>43416</v>
      </c>
      <c r="D207" t="str">
        <f si="11" t="shared"/>
        <v>星期一</v>
      </c>
      <c r="E207" s="6" t="str">
        <f si="12" t="shared"/>
        <v>日常</v>
      </c>
    </row>
    <row r="208" spans="3:5">
      <c r="C208" s="8">
        <f si="10" t="shared"/>
        <v>43417</v>
      </c>
      <c r="D208" t="str">
        <f si="11" t="shared"/>
        <v>星期二</v>
      </c>
      <c r="E208" s="6" t="str">
        <f si="12" t="shared"/>
        <v>日常</v>
      </c>
    </row>
    <row r="209" spans="3:5">
      <c r="C209" s="8">
        <f si="10" t="shared"/>
        <v>43418</v>
      </c>
      <c r="D209" t="str">
        <f si="11" t="shared"/>
        <v>星期三</v>
      </c>
      <c r="E209" s="6" t="str">
        <f si="12" t="shared"/>
        <v>日常</v>
      </c>
    </row>
    <row r="210" spans="3:5">
      <c r="C210" s="8">
        <f si="10" t="shared"/>
        <v>43419</v>
      </c>
      <c r="D210" t="str">
        <f si="11" t="shared"/>
        <v>星期四</v>
      </c>
      <c r="E210" s="6" t="str">
        <f si="12" t="shared"/>
        <v>日常</v>
      </c>
    </row>
    <row r="211" spans="3:5">
      <c r="C211" s="8">
        <f si="10" t="shared"/>
        <v>43420</v>
      </c>
      <c r="D211" t="str">
        <f si="11" t="shared"/>
        <v>星期五</v>
      </c>
      <c r="E211" s="6" t="str">
        <f si="12" t="shared"/>
        <v>日常</v>
      </c>
    </row>
    <row r="212" spans="3:5">
      <c r="C212" s="8">
        <f si="10" t="shared"/>
        <v>43421</v>
      </c>
      <c r="D212" t="str">
        <f si="11" t="shared"/>
        <v>星期六</v>
      </c>
      <c r="E212" s="6" t="str">
        <f si="12" t="shared"/>
        <v>周末</v>
      </c>
    </row>
    <row r="213" spans="3:5">
      <c r="C213" s="8">
        <f si="10" t="shared"/>
        <v>43422</v>
      </c>
      <c r="D213" t="str">
        <f si="11" t="shared"/>
        <v>星期日</v>
      </c>
      <c r="E213" s="6" t="str">
        <f si="12" t="shared"/>
        <v>周末</v>
      </c>
    </row>
    <row r="214" spans="3:5">
      <c r="C214" s="8">
        <f si="10" t="shared"/>
        <v>43423</v>
      </c>
      <c r="D214" t="str">
        <f si="11" t="shared"/>
        <v>星期一</v>
      </c>
      <c r="E214" s="6" t="str">
        <f si="12" t="shared"/>
        <v>日常</v>
      </c>
    </row>
    <row r="215" spans="3:5">
      <c r="C215" s="8">
        <f si="10" t="shared"/>
        <v>43424</v>
      </c>
      <c r="D215" t="str">
        <f si="11" t="shared"/>
        <v>星期二</v>
      </c>
      <c r="E215" s="6" t="str">
        <f si="12" t="shared"/>
        <v>日常</v>
      </c>
    </row>
    <row r="216" spans="3:5">
      <c r="C216" s="8">
        <f si="10" t="shared"/>
        <v>43425</v>
      </c>
      <c r="D216" t="str">
        <f si="11" t="shared"/>
        <v>星期三</v>
      </c>
      <c r="E216" s="6" t="str">
        <f si="12" t="shared"/>
        <v>日常</v>
      </c>
    </row>
    <row r="217" spans="3:5">
      <c r="C217" s="8">
        <f si="10" t="shared"/>
        <v>43426</v>
      </c>
      <c r="D217" t="str">
        <f si="11" t="shared"/>
        <v>星期四</v>
      </c>
      <c r="E217" s="6" t="str">
        <f si="12" t="shared"/>
        <v>日常</v>
      </c>
    </row>
    <row r="218" spans="3:5">
      <c r="C218" s="8">
        <f si="10" t="shared"/>
        <v>43427</v>
      </c>
      <c r="D218" t="str">
        <f si="11" t="shared"/>
        <v>星期五</v>
      </c>
      <c r="E218" s="6" t="str">
        <f si="12" t="shared"/>
        <v>日常</v>
      </c>
    </row>
    <row r="219" spans="3:5">
      <c r="C219" s="8">
        <f si="10" t="shared"/>
        <v>43428</v>
      </c>
      <c r="D219" t="str">
        <f si="11" t="shared"/>
        <v>星期六</v>
      </c>
      <c r="E219" s="6" t="str">
        <f si="12" t="shared"/>
        <v>周末</v>
      </c>
    </row>
    <row r="220" spans="3:5">
      <c r="C220" s="8">
        <f si="10" t="shared"/>
        <v>43429</v>
      </c>
      <c r="D220" t="str">
        <f si="11" t="shared"/>
        <v>星期日</v>
      </c>
      <c r="E220" s="6" t="str">
        <f si="12" t="shared"/>
        <v>周末</v>
      </c>
    </row>
    <row r="221" spans="3:5">
      <c r="C221" s="8">
        <f si="10" t="shared"/>
        <v>43430</v>
      </c>
      <c r="D221" t="str">
        <f si="11" t="shared"/>
        <v>星期一</v>
      </c>
      <c r="E221" s="6" t="str">
        <f si="12" t="shared"/>
        <v>日常</v>
      </c>
    </row>
    <row r="222" spans="3:5">
      <c r="C222" s="8">
        <f si="10" t="shared"/>
        <v>43431</v>
      </c>
      <c r="D222" t="str">
        <f si="11" t="shared"/>
        <v>星期二</v>
      </c>
      <c r="E222" s="6" t="str">
        <f si="12" t="shared"/>
        <v>日常</v>
      </c>
    </row>
    <row r="223" spans="3:5">
      <c r="C223" s="8">
        <f si="10" t="shared"/>
        <v>43432</v>
      </c>
      <c r="D223" t="str">
        <f si="11" t="shared"/>
        <v>星期三</v>
      </c>
      <c r="E223" s="6" t="str">
        <f si="12" t="shared"/>
        <v>日常</v>
      </c>
    </row>
    <row r="224" spans="3:5">
      <c r="C224" s="8">
        <f ref="C224:C245" si="13" t="shared">C223+1</f>
        <v>43433</v>
      </c>
      <c r="D224" t="str">
        <f si="11" t="shared"/>
        <v>星期四</v>
      </c>
      <c r="E224" s="6" t="str">
        <f si="12" t="shared"/>
        <v>日常</v>
      </c>
    </row>
    <row r="225" spans="3:5">
      <c r="C225" s="8">
        <f si="13" t="shared"/>
        <v>43434</v>
      </c>
      <c r="D225" t="str">
        <f si="11" t="shared"/>
        <v>星期五</v>
      </c>
      <c r="E225" s="6" t="str">
        <f si="12" t="shared"/>
        <v>日常</v>
      </c>
    </row>
    <row r="226" spans="3:5">
      <c r="C226" s="8">
        <f si="13" t="shared"/>
        <v>43435</v>
      </c>
      <c r="D226" t="str">
        <f si="11" t="shared"/>
        <v>星期六</v>
      </c>
      <c r="E226" s="6" t="str">
        <f si="12" t="shared"/>
        <v>周末</v>
      </c>
    </row>
    <row r="227" spans="3:5">
      <c r="C227" s="8">
        <f si="13" t="shared"/>
        <v>43436</v>
      </c>
      <c r="D227" t="str">
        <f ref="D227:D245" si="14" t="shared">CHOOSE(WEEKDAY(C227,11),"星期一","星期二","星期三","星期四","星期五","星期六","星期日")</f>
        <v>星期日</v>
      </c>
      <c r="E227" s="6" t="str">
        <f ref="E227:E245" si="15" t="shared">IF(OR(D227="星期六",D227="星期日"),"周末","日常")</f>
        <v>周末</v>
      </c>
    </row>
    <row r="228" spans="3:5">
      <c r="C228" s="8">
        <f si="13" t="shared"/>
        <v>43437</v>
      </c>
      <c r="D228" t="str">
        <f si="14" t="shared"/>
        <v>星期一</v>
      </c>
      <c r="E228" s="6" t="str">
        <f si="15" t="shared"/>
        <v>日常</v>
      </c>
    </row>
    <row r="229" spans="3:5">
      <c r="C229" s="8">
        <f si="13" t="shared"/>
        <v>43438</v>
      </c>
      <c r="D229" t="str">
        <f si="14" t="shared"/>
        <v>星期二</v>
      </c>
      <c r="E229" s="6" t="str">
        <f si="15" t="shared"/>
        <v>日常</v>
      </c>
    </row>
    <row r="230" spans="3:5">
      <c r="C230" s="8">
        <f si="13" t="shared"/>
        <v>43439</v>
      </c>
      <c r="D230" t="str">
        <f si="14" t="shared"/>
        <v>星期三</v>
      </c>
      <c r="E230" s="6" t="str">
        <f si="15" t="shared"/>
        <v>日常</v>
      </c>
    </row>
    <row r="231" spans="3:5">
      <c r="C231" s="8">
        <f si="13" t="shared"/>
        <v>43440</v>
      </c>
      <c r="D231" t="str">
        <f si="14" t="shared"/>
        <v>星期四</v>
      </c>
      <c r="E231" s="6" t="str">
        <f si="15" t="shared"/>
        <v>日常</v>
      </c>
    </row>
    <row r="232" spans="3:5">
      <c r="C232" s="8">
        <f si="13" t="shared"/>
        <v>43441</v>
      </c>
      <c r="D232" t="str">
        <f si="14" t="shared"/>
        <v>星期五</v>
      </c>
      <c r="E232" s="6" t="str">
        <f si="15" t="shared"/>
        <v>日常</v>
      </c>
    </row>
    <row r="233" spans="3:5">
      <c r="C233" s="8">
        <f si="13" t="shared"/>
        <v>43442</v>
      </c>
      <c r="D233" t="str">
        <f si="14" t="shared"/>
        <v>星期六</v>
      </c>
      <c r="E233" s="6" t="str">
        <f si="15" t="shared"/>
        <v>周末</v>
      </c>
    </row>
    <row r="234" spans="3:5">
      <c r="C234" s="8">
        <f si="13" t="shared"/>
        <v>43443</v>
      </c>
      <c r="D234" t="str">
        <f si="14" t="shared"/>
        <v>星期日</v>
      </c>
      <c r="E234" s="6" t="str">
        <f si="15" t="shared"/>
        <v>周末</v>
      </c>
    </row>
    <row r="235" spans="3:5">
      <c r="C235" s="8">
        <f si="13" t="shared"/>
        <v>43444</v>
      </c>
      <c r="D235" t="str">
        <f si="14" t="shared"/>
        <v>星期一</v>
      </c>
      <c r="E235" s="6" t="str">
        <f si="15" t="shared"/>
        <v>日常</v>
      </c>
    </row>
    <row r="236" spans="3:5">
      <c r="C236" s="8">
        <f si="13" t="shared"/>
        <v>43445</v>
      </c>
      <c r="D236" t="str">
        <f si="14" t="shared"/>
        <v>星期二</v>
      </c>
      <c r="E236" s="6" t="str">
        <f si="15" t="shared"/>
        <v>日常</v>
      </c>
    </row>
    <row r="237" spans="3:5">
      <c r="C237" s="8">
        <f si="13" t="shared"/>
        <v>43446</v>
      </c>
      <c r="D237" t="str">
        <f si="14" t="shared"/>
        <v>星期三</v>
      </c>
      <c r="E237" s="6" t="str">
        <f si="15" t="shared"/>
        <v>日常</v>
      </c>
    </row>
    <row r="238" spans="3:5">
      <c r="C238" s="8">
        <f si="13" t="shared"/>
        <v>43447</v>
      </c>
      <c r="D238" t="str">
        <f si="14" t="shared"/>
        <v>星期四</v>
      </c>
      <c r="E238" s="6" t="str">
        <f si="15" t="shared"/>
        <v>日常</v>
      </c>
    </row>
    <row r="239" spans="3:5">
      <c r="C239" s="8">
        <f si="13" t="shared"/>
        <v>43448</v>
      </c>
      <c r="D239" t="str">
        <f si="14" t="shared"/>
        <v>星期五</v>
      </c>
      <c r="E239" s="6" t="str">
        <f si="15" t="shared"/>
        <v>日常</v>
      </c>
    </row>
    <row r="240" spans="3:5">
      <c r="C240" s="8">
        <f si="13" t="shared"/>
        <v>43449</v>
      </c>
      <c r="D240" t="str">
        <f si="14" t="shared"/>
        <v>星期六</v>
      </c>
      <c r="E240" s="6" t="str">
        <f si="15" t="shared"/>
        <v>周末</v>
      </c>
    </row>
    <row r="241" spans="3:5">
      <c r="C241" s="8">
        <f si="13" t="shared"/>
        <v>43450</v>
      </c>
      <c r="D241" t="str">
        <f si="14" t="shared"/>
        <v>星期日</v>
      </c>
      <c r="E241" s="6" t="str">
        <f si="15" t="shared"/>
        <v>周末</v>
      </c>
    </row>
    <row r="242" spans="3:5">
      <c r="C242" s="8">
        <f si="13" t="shared"/>
        <v>43451</v>
      </c>
      <c r="D242" t="str">
        <f si="14" t="shared"/>
        <v>星期一</v>
      </c>
      <c r="E242" s="6" t="str">
        <f si="15" t="shared"/>
        <v>日常</v>
      </c>
    </row>
    <row r="243" spans="3:5">
      <c r="C243" s="8">
        <f si="13" t="shared"/>
        <v>43452</v>
      </c>
      <c r="D243" t="str">
        <f si="14" t="shared"/>
        <v>星期二</v>
      </c>
      <c r="E243" s="6" t="str">
        <f si="15" t="shared"/>
        <v>日常</v>
      </c>
    </row>
    <row r="244" spans="3:5">
      <c r="C244" s="8">
        <f si="13" t="shared"/>
        <v>43453</v>
      </c>
      <c r="D244" t="str">
        <f si="14" t="shared"/>
        <v>星期三</v>
      </c>
      <c r="E244" s="6" t="str">
        <f si="15" t="shared"/>
        <v>日常</v>
      </c>
    </row>
    <row r="245" spans="3:5">
      <c r="C245" s="8">
        <f si="13" t="shared"/>
        <v>43454</v>
      </c>
      <c r="D245" t="str">
        <f si="14" t="shared"/>
        <v>星期四</v>
      </c>
      <c r="E245" s="6" t="str">
        <f si="15" t="shared"/>
        <v>日常</v>
      </c>
    </row>
  </sheetData>
  <sheetProtection objects="1" password="9690" scenarios="1" sheet="1"/>
  <autoFilter ref="C1:E245">
    <extLst/>
  </autoFilter>
  <pageMargins bottom="0.75" footer="0.3" header="0.3" left="0.699305555555556" right="0.699305555555556" top="0.75"/>
  <headerFooter/>
  <tableParts count="1">
    <tablePart r:id="rId1"/>
  </tableParts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32"/>
  <sheetViews>
    <sheetView topLeftCell="A7" workbookViewId="0">
      <selection activeCell="D22" sqref="D22"/>
    </sheetView>
  </sheetViews>
  <sheetFormatPr defaultColWidth="9" defaultRowHeight="12"/>
  <cols>
    <col min="1" max="1" customWidth="true" width="34.2857142857143" collapsed="false"/>
  </cols>
  <sheetData>
    <row r="1" spans="1:1">
      <c r="A1" s="1" t="s">
        <v>32</v>
      </c>
    </row>
    <row ht="16.5" r="2" spans="1:1">
      <c r="A2" s="2" t="s">
        <v>33</v>
      </c>
    </row>
    <row ht="16.5" r="3" spans="1:1">
      <c r="A3" s="2" t="s">
        <v>34</v>
      </c>
    </row>
    <row ht="16.5" r="4" spans="1:1">
      <c r="A4" s="2" t="s">
        <v>35</v>
      </c>
    </row>
    <row ht="16.5" r="5" spans="1:1">
      <c r="A5" s="2" t="s">
        <v>36</v>
      </c>
    </row>
    <row ht="16.5" r="6" spans="1:1">
      <c r="A6" s="2" t="s">
        <v>37</v>
      </c>
    </row>
    <row ht="16.5" r="7" spans="1:1">
      <c r="A7" s="2" t="s">
        <v>38</v>
      </c>
    </row>
    <row ht="16.5" r="8" spans="1:1">
      <c r="A8" s="2" t="s">
        <v>39</v>
      </c>
    </row>
    <row ht="16.5" r="9" spans="1:1">
      <c r="A9" s="2" t="s">
        <v>40</v>
      </c>
    </row>
    <row ht="16.5" r="10" spans="1:1">
      <c r="A10" s="2" t="s">
        <v>41</v>
      </c>
    </row>
    <row ht="16.5" r="11" spans="1:1">
      <c r="A11" s="2" t="s">
        <v>42</v>
      </c>
    </row>
    <row ht="16.5" r="12" spans="1:1">
      <c r="A12" s="2" t="s">
        <v>43</v>
      </c>
    </row>
    <row ht="16.5" r="13" spans="1:1">
      <c r="A13" s="2" t="s">
        <v>44</v>
      </c>
    </row>
    <row ht="16.5" r="14" spans="1:1">
      <c r="A14" s="2" t="s">
        <v>45</v>
      </c>
    </row>
    <row ht="16.5" r="15" spans="1:1">
      <c r="A15" s="2" t="s">
        <v>46</v>
      </c>
    </row>
    <row ht="16.5" r="16" spans="1:1">
      <c r="A16" s="2" t="s">
        <v>47</v>
      </c>
    </row>
    <row ht="16.5" r="17" spans="1:1">
      <c r="A17" s="2" t="s">
        <v>48</v>
      </c>
    </row>
    <row ht="16.5" r="18" spans="1:1">
      <c r="A18" s="2" t="s">
        <v>49</v>
      </c>
    </row>
    <row ht="16.5" r="19" spans="1:1">
      <c r="A19" s="2" t="s">
        <v>50</v>
      </c>
    </row>
    <row ht="16.5" r="20" spans="1:1">
      <c r="A20" s="2" t="s">
        <v>51</v>
      </c>
    </row>
    <row ht="16.5" r="21" spans="1:1">
      <c r="A21" s="2" t="s">
        <v>52</v>
      </c>
    </row>
    <row ht="16.5" r="22" spans="1:1">
      <c r="A22" s="2" t="s">
        <v>53</v>
      </c>
    </row>
    <row ht="16.5" r="23" spans="1:1">
      <c r="A23" s="2" t="s">
        <v>54</v>
      </c>
    </row>
    <row ht="16.5" r="24" spans="1:1">
      <c r="A24" s="2" t="s">
        <v>55</v>
      </c>
    </row>
    <row ht="16.5" r="25" spans="1:1">
      <c r="A25" s="2" t="s">
        <v>48</v>
      </c>
    </row>
    <row ht="16.5" r="26" spans="1:1">
      <c r="A26" s="2" t="s">
        <v>56</v>
      </c>
    </row>
    <row ht="16.5" r="27" spans="1:1">
      <c r="A27" s="2" t="s">
        <v>57</v>
      </c>
    </row>
    <row ht="16.5" r="28" spans="1:1">
      <c r="A28" s="2" t="s">
        <v>58</v>
      </c>
    </row>
    <row ht="16.5" r="29" spans="1:1">
      <c r="A29" s="2" t="s">
        <v>59</v>
      </c>
    </row>
    <row ht="16.5" r="30" spans="1:1">
      <c r="A30" s="3" t="s">
        <v>60</v>
      </c>
    </row>
    <row ht="16.5" r="31" spans="1:1">
      <c r="A31" s="2" t="s">
        <v>61</v>
      </c>
    </row>
    <row ht="16.5" r="32" spans="1:1">
      <c r="A32" s="2" t="s">
        <v>62</v>
      </c>
    </row>
  </sheetData>
  <sheetProtection objects="1" password="9690" scenarios="1" sheet="1"/>
  <autoFilter ref="A1:A32">
    <extLst/>
  </autoFilter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员工填写</vt:lpstr>
      <vt:lpstr>部门负责人</vt:lpstr>
      <vt:lpstr>规则表</vt:lpstr>
      <vt:lpstr>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2013-07-28T14:00:00Z</dcterms:created>
  <dc:creator>wangxy</dc:creator>
  <cp:lastModifiedBy>channelsoft</cp:lastModifiedBy>
  <cp:lastPrinted>2017-06-21T08:09:00Z</cp:lastPrinted>
  <dcterms:modified xsi:type="dcterms:W3CDTF">2018-06-21T09:00:57Z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  <property fmtid="{D5CDD505-2E9C-101B-9397-08002B2CF9AE}" linkTarget="0" name="KSORubyTemplateID" pid="3">
    <vt:lpwstr>11</vt:lpwstr>
  </property>
</Properties>
</file>