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20200213"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366"/>
  <sheetViews>
    <sheetView workbookViewId="0">
      <selection activeCell="A1" sqref="A1"/>
    </sheetView>
  </sheetViews>
  <sheetFormatPr baseColWidth="8" defaultRowHeight="15"/>
  <sheetData>
    <row r="1">
      <c r="B1" s="1" t="inlineStr">
        <is>
          <t>team</t>
        </is>
      </c>
      <c r="C1" s="1" t="inlineStr">
        <is>
          <t>id</t>
        </is>
      </c>
      <c r="D1" s="1" t="inlineStr">
        <is>
          <t>product</t>
        </is>
      </c>
      <c r="E1" s="1" t="inlineStr">
        <is>
          <t>component</t>
        </is>
      </c>
      <c r="F1" s="1" t="inlineStr">
        <is>
          <t>assignee</t>
        </is>
      </c>
      <c r="G1" s="1" t="inlineStr">
        <is>
          <t>status</t>
        </is>
      </c>
      <c r="H1" s="1" t="inlineStr">
        <is>
          <t>severity</t>
        </is>
      </c>
      <c r="I1" s="1" t="inlineStr">
        <is>
          <t>summary</t>
        </is>
      </c>
      <c r="J1" s="1" t="inlineStr">
        <is>
          <t>reporter</t>
        </is>
      </c>
      <c r="K1" s="1" t="inlineStr">
        <is>
          <t>creation_time</t>
        </is>
      </c>
      <c r="L1" s="1" t="inlineStr">
        <is>
          <t>elapsed_days</t>
        </is>
      </c>
    </row>
    <row r="2">
      <c r="A2" s="1" t="n">
        <v>0</v>
      </c>
      <c r="B2" t="inlineStr">
        <is>
          <t>TJ_APP1</t>
        </is>
      </c>
      <c r="C2">
        <f>HYPERLINK("https://bugzilla.unisoc.com/bugzilla/show_bug.cgi?id=909131", 909131)</f>
        <v/>
      </c>
      <c r="D2" t="inlineStr">
        <is>
          <t>SC7731E_ANDROID10_TRUNK</t>
        </is>
      </c>
      <c r="E2" t="inlineStr">
        <is>
          <t>GMS</t>
        </is>
      </c>
      <c r="F2" t="inlineStr">
        <is>
          <t>Bown.Zhang@unisoc.com</t>
        </is>
      </c>
      <c r="G2" t="inlineStr">
        <is>
          <t>Assigned</t>
        </is>
      </c>
      <c r="H2" t="inlineStr">
        <is>
          <t>2-Major</t>
        </is>
      </c>
      <c r="I2" t="inlineStr">
        <is>
          <t>[WAITFORGOOGLE][ST_India][TJ][MPT][Android9.0][SharkLE][Pike2][Go1G][apk],[2GB]Airtel, SharkLE  "Super Mario Run" App  fail to search on playstore .(Snapshot   Attached )</t>
        </is>
      </c>
      <c r="J2" t="inlineStr">
        <is>
          <t>Kapil.Sharma@unisoc.com</t>
        </is>
      </c>
      <c r="K2" t="inlineStr">
        <is>
          <t>2018-07-31 22:18:00</t>
        </is>
      </c>
      <c r="L2" t="n">
        <v>70</v>
      </c>
    </row>
    <row r="3">
      <c r="A3" s="1" t="n">
        <v>1</v>
      </c>
      <c r="B3" t="inlineStr">
        <is>
          <t>TJ_APP1</t>
        </is>
      </c>
      <c r="C3">
        <f>HYPERLINK("https://bugzilla.unisoc.com/bugzilla/show_bug.cgi?id=915249", 915249)</f>
        <v/>
      </c>
      <c r="D3" t="inlineStr">
        <is>
          <t>SC9832E_ANDROID10_TRUNK</t>
        </is>
      </c>
      <c r="E3" t="inlineStr">
        <is>
          <t>GMS</t>
        </is>
      </c>
      <c r="F3" t="inlineStr">
        <is>
          <t>Bown.Zhang@unisoc.com</t>
        </is>
      </c>
      <c r="G3" t="inlineStr">
        <is>
          <t>Assigned</t>
        </is>
      </c>
      <c r="H3" t="inlineStr">
        <is>
          <t>2-Major</t>
        </is>
      </c>
      <c r="I3" t="inlineStr">
        <is>
          <t>[WAITFORGOOGLE][TJ][Telephony][Android10.0][SharkLE][1G][Go1G][Wi-Fi][9.0共性]下载过程中关闭wifi开启数据流量，下载任务无法恢复</t>
        </is>
      </c>
      <c r="J3" t="inlineStr">
        <is>
          <t>suya.shang@unisoc.com</t>
        </is>
      </c>
      <c r="K3" t="inlineStr">
        <is>
          <t>2018-08-10 14:50:08</t>
        </is>
      </c>
      <c r="L3" t="n">
        <v>107</v>
      </c>
    </row>
    <row r="4">
      <c r="A4" s="1" t="n">
        <v>2</v>
      </c>
      <c r="B4" t="inlineStr">
        <is>
          <t>TJ_APP1</t>
        </is>
      </c>
      <c r="C4">
        <f>HYPERLINK("https://bugzilla.unisoc.com/bugzilla/show_bug.cgi?id=918286", 918286)</f>
        <v/>
      </c>
      <c r="D4" t="inlineStr">
        <is>
          <t>SC9832E_ANDROID10_TRUNK</t>
        </is>
      </c>
      <c r="E4" t="inlineStr">
        <is>
          <t>GMS</t>
        </is>
      </c>
      <c r="F4" t="inlineStr">
        <is>
          <t>Bown.Zhang@unisoc.com</t>
        </is>
      </c>
      <c r="G4" t="inlineStr">
        <is>
          <t>Assigned</t>
        </is>
      </c>
      <c r="H4" t="inlineStr">
        <is>
          <t>2-Major</t>
        </is>
      </c>
      <c r="I4" t="inlineStr">
        <is>
          <t>[WAITFORGOOGLE][TJ][Telephony][Android9.0][Android10.0][SharkLE][1G][Pike2]通过Gmail分享通讯录中的联系人生成的附件异常，无论分享对少个联系人生成的联系人附件大小只有1KB ，对方收到后，不包含附件</t>
        </is>
      </c>
      <c r="J4" t="inlineStr">
        <is>
          <t>Ya.Wang@unisoc.com</t>
        </is>
      </c>
      <c r="K4" t="inlineStr">
        <is>
          <t>2018-08-15 17:16:00</t>
        </is>
      </c>
      <c r="L4" t="n">
        <v>107</v>
      </c>
    </row>
    <row r="5">
      <c r="A5" s="1" t="n">
        <v>3</v>
      </c>
      <c r="B5" t="inlineStr">
        <is>
          <t>TJ_APP1</t>
        </is>
      </c>
      <c r="C5">
        <f>HYPERLINK("https://bugzilla.unisoc.com/bugzilla/show_bug.cgi?id=922548", 922548)</f>
        <v/>
      </c>
      <c r="D5" t="inlineStr">
        <is>
          <t>SC7731E_ANDROID10_TRUNK</t>
        </is>
      </c>
      <c r="E5" t="inlineStr">
        <is>
          <t>GMS</t>
        </is>
      </c>
      <c r="F5" t="inlineStr">
        <is>
          <t>Bown.Zhang@unisoc.com</t>
        </is>
      </c>
      <c r="G5" t="inlineStr">
        <is>
          <t>Assigned</t>
        </is>
      </c>
      <c r="H5" t="inlineStr">
        <is>
          <t>2-Major</t>
        </is>
      </c>
      <c r="I5" t="inlineStr">
        <is>
          <t>[WAITFORGOOGLE][ST_India][TJ][MPT][Android9.0][SharkLE][Pike2][Go1G][Apk],Jio, SharkLE fail to search Yahoo Mail in Playstore.</t>
        </is>
      </c>
      <c r="J5" t="inlineStr">
        <is>
          <t>Satyan.Kumar@unisoc.com</t>
        </is>
      </c>
      <c r="K5" t="inlineStr">
        <is>
          <t>2018-08-22 19:43:26</t>
        </is>
      </c>
      <c r="L5" t="n">
        <v>70</v>
      </c>
    </row>
    <row r="6">
      <c r="A6" s="1" t="n">
        <v>4</v>
      </c>
      <c r="B6" t="inlineStr">
        <is>
          <t>TJ_APP1</t>
        </is>
      </c>
      <c r="C6">
        <f>HYPERLINK("https://bugzilla.unisoc.com/bugzilla/show_bug.cgi?id=946837", 946837)</f>
        <v/>
      </c>
      <c r="D6" t="inlineStr">
        <is>
          <t>SC7731E_ANDROID10_TRUNK</t>
        </is>
      </c>
      <c r="E6" t="inlineStr">
        <is>
          <t>GMS</t>
        </is>
      </c>
      <c r="F6" t="inlineStr">
        <is>
          <t>Bown.Zhang@unisoc.com</t>
        </is>
      </c>
      <c r="G6" t="inlineStr">
        <is>
          <t>Assigned</t>
        </is>
      </c>
      <c r="H6" t="inlineStr">
        <is>
          <t>2-Major</t>
        </is>
      </c>
      <c r="I6" t="inlineStr">
        <is>
          <t>[WAITFORGOOGLE][ST_India][TJ][MPT][Android9.0][SharkLE][Pike2][Go1G][Apk][DigiLocker][2GB],[A],Jio, SharkLE fail to install DigiLocker App in Playstore and shows "Your Device is not compataible with this version "</t>
        </is>
      </c>
      <c r="J6" t="inlineStr">
        <is>
          <t>Satyan.Kumar@unisoc.com</t>
        </is>
      </c>
      <c r="K6" t="inlineStr">
        <is>
          <t>2018-10-08 20:36:40</t>
        </is>
      </c>
      <c r="L6" t="n">
        <v>70</v>
      </c>
    </row>
    <row r="7">
      <c r="A7" s="1" t="n">
        <v>5</v>
      </c>
      <c r="B7" t="inlineStr">
        <is>
          <t>TJ_APP1</t>
        </is>
      </c>
      <c r="C7">
        <f>HYPERLINK("https://bugzilla.unisoc.com/bugzilla/show_bug.cgi?id=959875", 959875)</f>
        <v/>
      </c>
      <c r="D7" t="inlineStr">
        <is>
          <t>9863A_ANDROID10_TRUNK</t>
        </is>
      </c>
      <c r="E7" t="inlineStr">
        <is>
          <t>GMS</t>
        </is>
      </c>
      <c r="F7" t="inlineStr">
        <is>
          <t>Alisa.Li@unisoc.com</t>
        </is>
      </c>
      <c r="G7" t="inlineStr">
        <is>
          <t>ReOpen</t>
        </is>
      </c>
      <c r="H7" t="inlineStr">
        <is>
          <t>3-Average</t>
        </is>
      </c>
      <c r="I7" t="inlineStr">
        <is>
          <t>[Multimedia][Android10.0][SharkL3][共有][WAITFORGOOGLE]files go（V1.0.217251024）中播放avi或者flv的片源，开始播放时画面会闪一下</t>
        </is>
      </c>
      <c r="J7" t="inlineStr">
        <is>
          <t>john.liu@unisoc.com</t>
        </is>
      </c>
      <c r="K7" t="inlineStr">
        <is>
          <t>2018-11-01 14:20:10</t>
        </is>
      </c>
      <c r="L7" t="n">
        <v>105</v>
      </c>
    </row>
    <row r="8">
      <c r="A8" s="1" t="n">
        <v>6</v>
      </c>
      <c r="B8" t="inlineStr">
        <is>
          <t>TJ_AF1</t>
        </is>
      </c>
      <c r="C8">
        <f>HYPERLINK("https://bugzilla.unisoc.com/bugzilla/show_bug.cgi?id=969537", 969537)</f>
        <v/>
      </c>
      <c r="D8" t="inlineStr">
        <is>
          <t>SC9832E_ANDROID10_TRUNK</t>
        </is>
      </c>
      <c r="E8" t="inlineStr">
        <is>
          <t>FW-3rdParty</t>
        </is>
      </c>
      <c r="F8" t="inlineStr">
        <is>
          <t>Xiaoguang.Dong@unisoc.com</t>
        </is>
      </c>
      <c r="G8" t="inlineStr">
        <is>
          <t>Assigned</t>
        </is>
      </c>
      <c r="H8" t="inlineStr">
        <is>
          <t>3-Average</t>
        </is>
      </c>
      <c r="I8" t="inlineStr">
        <is>
          <t>[ST_India][TJ][MPT][Android9.0][SharkLE][Go1G][GMS][apk][Whatsapp],Jio,DUT fail to receive whatsapp message during sleep mode after 60 minutes(Video attached)</t>
        </is>
      </c>
      <c r="J8" t="inlineStr">
        <is>
          <t>Mohini.Kumari@unisoc.com</t>
        </is>
      </c>
      <c r="K8" t="inlineStr">
        <is>
          <t>2018-11-19 16:08:38</t>
        </is>
      </c>
      <c r="L8" t="n">
        <v>49</v>
      </c>
    </row>
    <row r="9">
      <c r="A9" s="1" t="n">
        <v>7</v>
      </c>
      <c r="B9" t="inlineStr">
        <is>
          <t>TJ_APP1</t>
        </is>
      </c>
      <c r="C9">
        <f>HYPERLINK("https://bugzilla.unisoc.com/bugzilla/show_bug.cgi?id=1065545", 1065545)</f>
        <v/>
      </c>
      <c r="D9" t="inlineStr">
        <is>
          <t>9863A_ANDROID10_TRUNK</t>
        </is>
      </c>
      <c r="E9" t="inlineStr">
        <is>
          <t>GMS</t>
        </is>
      </c>
      <c r="F9" t="inlineStr">
        <is>
          <t>Chris.Wang@unisoc.com</t>
        </is>
      </c>
      <c r="G9" t="inlineStr">
        <is>
          <t>Assigned</t>
        </is>
      </c>
      <c r="H9" t="inlineStr">
        <is>
          <t>3-Average</t>
        </is>
      </c>
      <c r="I9" t="inlineStr">
        <is>
          <t>[Multimedia][Android10.0][SharkL3][WAITFORGOOGLE]连接wifi，进入相机拍摄视频，从缩略图点击浏览，在浏览界面点击左上角的相机按钮回到预览界面，浏览界面会闪一下</t>
        </is>
      </c>
      <c r="J9" t="inlineStr">
        <is>
          <t>john.liu@unisoc.com</t>
        </is>
      </c>
      <c r="K9" t="inlineStr">
        <is>
          <t>2019-05-06 20:26:12</t>
        </is>
      </c>
      <c r="L9" t="n">
        <v>56</v>
      </c>
    </row>
    <row r="10">
      <c r="A10" s="1" t="n">
        <v>8</v>
      </c>
      <c r="B10" t="inlineStr">
        <is>
          <t>TJ_TELE</t>
        </is>
      </c>
      <c r="C10">
        <f>HYPERLINK("https://bugzilla.unisoc.com/bugzilla/show_bug.cgi?id=1073266", 1073266)</f>
        <v/>
      </c>
      <c r="D10" t="inlineStr">
        <is>
          <t>9863A_ANDROID10_TRUNK</t>
        </is>
      </c>
      <c r="E10" t="inlineStr">
        <is>
          <t>PM_CCB</t>
        </is>
      </c>
      <c r="F10" t="inlineStr">
        <is>
          <t>Daxing.Cao@unisoc.com</t>
        </is>
      </c>
      <c r="G10" t="inlineStr">
        <is>
          <t>Assigned</t>
        </is>
      </c>
      <c r="H10" t="inlineStr">
        <is>
          <t>3-Average</t>
        </is>
      </c>
      <c r="I10" t="inlineStr">
        <is>
          <t>[Feature List]Reliance SubsidyLock功能</t>
        </is>
      </c>
      <c r="J10" t="inlineStr">
        <is>
          <t>Global.Scree@unisoc.com</t>
        </is>
      </c>
      <c r="K10" t="inlineStr">
        <is>
          <t>2019-05-15 09:53:48</t>
        </is>
      </c>
      <c r="L10" t="n">
        <v>213</v>
      </c>
    </row>
    <row r="11">
      <c r="A11" s="1" t="n">
        <v>9</v>
      </c>
      <c r="B11" t="inlineStr">
        <is>
          <t>TJ_TELE</t>
        </is>
      </c>
      <c r="C11">
        <f>HYPERLINK("https://bugzilla.unisoc.com/bugzilla/show_bug.cgi?id=1085000", 1085000)</f>
        <v/>
      </c>
      <c r="D11" t="inlineStr">
        <is>
          <t>SC9832E_ANDROID10_TRUNK</t>
        </is>
      </c>
      <c r="E11" t="inlineStr">
        <is>
          <t>FW-Tele-Call</t>
        </is>
      </c>
      <c r="F11" t="inlineStr">
        <is>
          <t>Chunjie.Liu@unisoc.com</t>
        </is>
      </c>
      <c r="G11" t="inlineStr">
        <is>
          <t>Assigned</t>
        </is>
      </c>
      <c r="H11" t="inlineStr">
        <is>
          <t>3-Average</t>
        </is>
      </c>
      <c r="I11" t="inlineStr">
        <is>
          <t>[TJ][Telephony][Android9.0][Android10.0][SharkLE][1G][Go1G]测试机一键多方会议电话过程中，发起会议电话由拨号盘至会议管理界面和挂断会议电话由会议管理界面至通话记录界面，界面切换不流畅。</t>
        </is>
      </c>
      <c r="J11" t="inlineStr">
        <is>
          <t>Tongtong.Gao@unisoc.com</t>
        </is>
      </c>
      <c r="K11" t="inlineStr">
        <is>
          <t>2019-05-30 11:10:36</t>
        </is>
      </c>
      <c r="L11" t="n">
        <v>0</v>
      </c>
    </row>
    <row r="12">
      <c r="A12" s="1" t="n">
        <v>10</v>
      </c>
      <c r="B12" t="inlineStr">
        <is>
          <t>TJ_TELE</t>
        </is>
      </c>
      <c r="C12">
        <f>HYPERLINK("https://bugzilla.unisoc.com/bugzilla/show_bug.cgi?id=1089358", 1089358)</f>
        <v/>
      </c>
      <c r="D12" t="inlineStr">
        <is>
          <t>9863A_ANDROID10_TRUNK</t>
        </is>
      </c>
      <c r="E12" t="inlineStr">
        <is>
          <t>PM_CCB</t>
        </is>
      </c>
      <c r="F12" t="inlineStr">
        <is>
          <t>Daxing.Cao@unisoc.com</t>
        </is>
      </c>
      <c r="G12" t="inlineStr">
        <is>
          <t>Code-Committed</t>
        </is>
      </c>
      <c r="H12" t="inlineStr">
        <is>
          <t>3-Average</t>
        </is>
      </c>
      <c r="I12" t="inlineStr">
        <is>
          <t>[Feature List]中国联通自有业务提示</t>
        </is>
      </c>
      <c r="J12" t="inlineStr">
        <is>
          <t>Daxing.Cao@unisoc.com</t>
        </is>
      </c>
      <c r="K12" t="inlineStr">
        <is>
          <t>2019-06-04 19:19:26</t>
        </is>
      </c>
      <c r="L12" t="n">
        <v>247</v>
      </c>
    </row>
    <row r="13">
      <c r="A13" s="1" t="n">
        <v>11</v>
      </c>
      <c r="B13" t="inlineStr">
        <is>
          <t>TJ_TELE</t>
        </is>
      </c>
      <c r="C13">
        <f>HYPERLINK("https://bugzilla.unisoc.com/bugzilla/show_bug.cgi?id=1093943", 1093943)</f>
        <v/>
      </c>
      <c r="D13" t="inlineStr">
        <is>
          <t>9863A_ANDROID10_TRUNK</t>
        </is>
      </c>
      <c r="E13" t="inlineStr">
        <is>
          <t>PM_CCB</t>
        </is>
      </c>
      <c r="F13" t="inlineStr">
        <is>
          <t>Daxing.Cao@unisoc.com</t>
        </is>
      </c>
      <c r="G13" t="inlineStr">
        <is>
          <t>Code-Committed</t>
        </is>
      </c>
      <c r="H13" t="inlineStr">
        <is>
          <t>3-Average</t>
        </is>
      </c>
      <c r="I13" t="inlineStr">
        <is>
          <t>[Feature List]副卡数据语音功能</t>
        </is>
      </c>
      <c r="J13" t="inlineStr">
        <is>
          <t>Daxing.Cao@unisoc.com</t>
        </is>
      </c>
      <c r="K13" t="inlineStr">
        <is>
          <t>2019-06-12 11:46:25</t>
        </is>
      </c>
      <c r="L13" t="n">
        <v>244</v>
      </c>
    </row>
    <row r="14">
      <c r="A14" s="1" t="n">
        <v>12</v>
      </c>
      <c r="B14" t="inlineStr">
        <is>
          <t>TJ_APP1</t>
        </is>
      </c>
      <c r="C14">
        <f>HYPERLINK("https://bugzilla.unisoc.com/bugzilla/show_bug.cgi?id=1101320", 1101320)</f>
        <v/>
      </c>
      <c r="D14" t="inlineStr">
        <is>
          <t>9863A_ANDROID10_TRUNK</t>
        </is>
      </c>
      <c r="E14" t="inlineStr">
        <is>
          <t>GMS</t>
        </is>
      </c>
      <c r="F14" t="inlineStr">
        <is>
          <t>Chris.Wang@unisoc.com</t>
        </is>
      </c>
      <c r="G14" t="inlineStr">
        <is>
          <t>Root-Caused</t>
        </is>
      </c>
      <c r="H14" t="inlineStr">
        <is>
          <t>3-Average</t>
        </is>
      </c>
      <c r="I14" t="inlineStr">
        <is>
          <t>[Multimedia][Android10.0][Sharkl3][2G][WAITFORGOOGLE]使用Google photos 播放SorensonSpark__1920x1080_25fps_3906Kbps_MP3_160Kbps_22.05KHz_stereo_1.flv片源，从上个片源切换到该片源会提示无法播放（复现象视频）</t>
        </is>
      </c>
      <c r="J14" t="inlineStr">
        <is>
          <t>xiang.wen@unisoc.com</t>
        </is>
      </c>
      <c r="K14" t="inlineStr">
        <is>
          <t>2019-06-21 13:39:44</t>
        </is>
      </c>
      <c r="L14" t="n">
        <v>31</v>
      </c>
    </row>
    <row r="15">
      <c r="A15" s="1" t="n">
        <v>13</v>
      </c>
      <c r="B15" t="inlineStr">
        <is>
          <t>TJ_APP1</t>
        </is>
      </c>
      <c r="C15">
        <f>HYPERLINK("https://bugzilla.unisoc.com/bugzilla/show_bug.cgi?id=1103419", 1103419)</f>
        <v/>
      </c>
      <c r="D15" t="inlineStr">
        <is>
          <t>9863A_ANDROID10_TRUNK</t>
        </is>
      </c>
      <c r="E15" t="inlineStr">
        <is>
          <t>GMS</t>
        </is>
      </c>
      <c r="F15" t="inlineStr">
        <is>
          <t>Bown.Zhang@unisoc.com</t>
        </is>
      </c>
      <c r="G15" t="inlineStr">
        <is>
          <t>Assigned</t>
        </is>
      </c>
      <c r="H15" t="inlineStr">
        <is>
          <t>2-Major</t>
        </is>
      </c>
      <c r="I15" t="inlineStr">
        <is>
          <t>[Multimedia][Android10.0][Sharkl3][2G]相机DV模式拍摄慢录视频，刚进入预览播放界面，拍摄的慢录视频会被先识别成普通视频然后在识别出是慢录视频（附现象视频)[WAITFORGOOGLE]</t>
        </is>
      </c>
      <c r="J15" t="inlineStr">
        <is>
          <t>xiang.wen@unisoc.com</t>
        </is>
      </c>
      <c r="K15" t="inlineStr">
        <is>
          <t>2019-06-25 12:48:11</t>
        </is>
      </c>
      <c r="L15" t="n">
        <v>86</v>
      </c>
    </row>
    <row r="16">
      <c r="A16" s="1" t="n">
        <v>14</v>
      </c>
      <c r="B16" t="inlineStr">
        <is>
          <t>TJ_AF1</t>
        </is>
      </c>
      <c r="C16">
        <f>HYPERLINK("https://bugzilla.unisoc.com/bugzilla/show_bug.cgi?id=1107305", 1107305)</f>
        <v/>
      </c>
      <c r="D16" t="inlineStr">
        <is>
          <t>9863A_ANDROID10_TRUNK</t>
        </is>
      </c>
      <c r="E16" t="inlineStr">
        <is>
          <t>FW-ActivityManager</t>
        </is>
      </c>
      <c r="F16" t="inlineStr">
        <is>
          <t>Yuntao.Xiao@unisoc.com</t>
        </is>
      </c>
      <c r="G16" t="inlineStr">
        <is>
          <t>Assigned</t>
        </is>
      </c>
      <c r="H16" t="inlineStr">
        <is>
          <t>3-Average</t>
        </is>
      </c>
      <c r="I16" t="inlineStr">
        <is>
          <t>[TJ][Telephony][Android10.0][Sharkl3][2G]电话通知设置界面，点击高级，偶见无法显示对应内容，该栏位显示空白</t>
        </is>
      </c>
      <c r="J16" t="inlineStr">
        <is>
          <t>suya.shang@unisoc.com</t>
        </is>
      </c>
      <c r="K16" t="inlineStr">
        <is>
          <t>2019-07-01 10:47:45</t>
        </is>
      </c>
      <c r="L16" t="n">
        <v>164</v>
      </c>
    </row>
    <row r="17">
      <c r="A17" s="1" t="n">
        <v>15</v>
      </c>
      <c r="B17" t="inlineStr">
        <is>
          <t>TJ_APP2</t>
        </is>
      </c>
      <c r="C17">
        <f>HYPERLINK("https://bugzilla.unisoc.com/bugzilla/show_bug.cgi?id=1109570", 1109570)</f>
        <v/>
      </c>
      <c r="D17" t="inlineStr">
        <is>
          <t>9863A_ANDROID10_TRUNK</t>
        </is>
      </c>
      <c r="E17" t="inlineStr">
        <is>
          <t>APP-InCallUI</t>
        </is>
      </c>
      <c r="F17" t="inlineStr">
        <is>
          <t>Xinwei.He@unisoc.com</t>
        </is>
      </c>
      <c r="G17" t="inlineStr">
        <is>
          <t>Assigned</t>
        </is>
      </c>
      <c r="H17" t="inlineStr">
        <is>
          <t>3-Average</t>
        </is>
      </c>
      <c r="I17" t="inlineStr">
        <is>
          <t>[TJ][Telephony][Android10.0][SharkL3][2G]测试机发起一键多方会议电话。其中一方接通后，通话界面切换不流畅和HD标识闪现重叠.</t>
        </is>
      </c>
      <c r="J17" t="inlineStr">
        <is>
          <t>Tongtong.Gao@unisoc.com</t>
        </is>
      </c>
      <c r="K17" t="inlineStr">
        <is>
          <t>2019-07-03 17:47:48</t>
        </is>
      </c>
      <c r="L17" t="n">
        <v>99</v>
      </c>
    </row>
    <row r="18">
      <c r="A18" s="1" t="n">
        <v>16</v>
      </c>
      <c r="B18" t="inlineStr">
        <is>
          <t>TJ_AF1</t>
        </is>
      </c>
      <c r="C18">
        <f>HYPERLINK("https://bugzilla.unisoc.com/bugzilla/show_bug.cgi?id=1111256", 1111256)</f>
        <v/>
      </c>
      <c r="D18" t="inlineStr">
        <is>
          <t>9863A_ANDROID10_TRUNK</t>
        </is>
      </c>
      <c r="E18" t="inlineStr">
        <is>
          <t>FW-3rdParty</t>
        </is>
      </c>
      <c r="F18" t="inlineStr">
        <is>
          <t>Fangyu.Yu@unisoc.com</t>
        </is>
      </c>
      <c r="G18" t="inlineStr">
        <is>
          <t>Assigned</t>
        </is>
      </c>
      <c r="H18" t="inlineStr">
        <is>
          <t>3-Average</t>
        </is>
      </c>
      <c r="I18" t="inlineStr">
        <is>
          <t>[Multimedia][Android10.0][Sharkl3][2G][DV]美图秀秀录制好的视频在美图秀秀相册中查看，该视频被识别为图片（附现象视频）</t>
        </is>
      </c>
      <c r="J18" t="inlineStr">
        <is>
          <t>camille.yun@unisoc.com</t>
        </is>
      </c>
      <c r="K18" t="inlineStr">
        <is>
          <t>2019-07-05 15:30:17</t>
        </is>
      </c>
      <c r="L18" t="n">
        <v>65</v>
      </c>
    </row>
    <row r="19">
      <c r="A19" s="1" t="n">
        <v>17</v>
      </c>
      <c r="B19" t="inlineStr">
        <is>
          <t>TJ_APP1</t>
        </is>
      </c>
      <c r="C19">
        <f>HYPERLINK("https://bugzilla.unisoc.com/bugzilla/show_bug.cgi?id=1111805", 1111805)</f>
        <v/>
      </c>
      <c r="D19" t="inlineStr">
        <is>
          <t>9863A_ANDROID10_TRUNK</t>
        </is>
      </c>
      <c r="E19" t="inlineStr">
        <is>
          <t>GMS</t>
        </is>
      </c>
      <c r="F19" t="inlineStr">
        <is>
          <t>Chris.Wang@unisoc.com</t>
        </is>
      </c>
      <c r="G19" t="inlineStr">
        <is>
          <t>Assigned</t>
        </is>
      </c>
      <c r="H19" t="inlineStr">
        <is>
          <t>2-Major</t>
        </is>
      </c>
      <c r="I19" t="inlineStr">
        <is>
          <t>[TJ][Local][Android10.0][Sharkl3][2G][WAITFORGOOGLE]设置语言为中文，重启开机，“手机正在启动”完后，界面显示日期时间为“星期六，7月6”，再更新为“7月6日星期六”</t>
        </is>
      </c>
      <c r="J19" t="inlineStr">
        <is>
          <t>Elaine.Zhang@unisoc.com</t>
        </is>
      </c>
      <c r="K19" t="inlineStr">
        <is>
          <t>2019-07-06 14:21:53</t>
        </is>
      </c>
      <c r="L19" t="n">
        <v>44</v>
      </c>
    </row>
    <row r="20">
      <c r="A20" s="1" t="n">
        <v>18</v>
      </c>
      <c r="B20" t="inlineStr">
        <is>
          <t>TJ_AF1</t>
        </is>
      </c>
      <c r="C20">
        <f>HYPERLINK("https://bugzilla.unisoc.com/bugzilla/show_bug.cgi?id=1114419", 1114419)</f>
        <v/>
      </c>
      <c r="D20" t="inlineStr">
        <is>
          <t>9863A_ANDROID10_TRUNK</t>
        </is>
      </c>
      <c r="E20" t="inlineStr">
        <is>
          <t>FW-ActivityManager</t>
        </is>
      </c>
      <c r="F20" t="inlineStr">
        <is>
          <t>Yuntao.Xiao@unisoc.com</t>
        </is>
      </c>
      <c r="G20" t="inlineStr">
        <is>
          <t>Assigned</t>
        </is>
      </c>
      <c r="H20" t="inlineStr">
        <is>
          <t>3-Average</t>
        </is>
      </c>
      <c r="I20" t="inlineStr">
        <is>
          <t>[TJ][MPT][Android10.0][Sharkl3][2G][省电管理]在超级省电模式下退出，主屏幕Google搜索框概率性显示为深色主题</t>
        </is>
      </c>
      <c r="J20" t="inlineStr">
        <is>
          <t>Qi.Hao@unisoc.com</t>
        </is>
      </c>
      <c r="K20" t="inlineStr">
        <is>
          <t>2019-07-10 15:53:19</t>
        </is>
      </c>
      <c r="L20" t="n">
        <v>2</v>
      </c>
    </row>
    <row r="21">
      <c r="A21" s="1" t="n">
        <v>19</v>
      </c>
      <c r="B21" t="inlineStr">
        <is>
          <t>TJ_AF1</t>
        </is>
      </c>
      <c r="C21">
        <f>HYPERLINK("https://bugzilla.unisoc.com/bugzilla/show_bug.cgi?id=1115116", 1115116)</f>
        <v/>
      </c>
      <c r="D21" t="inlineStr">
        <is>
          <t>9863A_ANDROID10_TRUNK</t>
        </is>
      </c>
      <c r="E21" t="inlineStr">
        <is>
          <t>FW-3rdParty</t>
        </is>
      </c>
      <c r="F21" t="inlineStr">
        <is>
          <t>Fangyu.Yu@unisoc.com</t>
        </is>
      </c>
      <c r="G21" t="inlineStr">
        <is>
          <t>Assigned</t>
        </is>
      </c>
      <c r="H21" t="inlineStr">
        <is>
          <t>3-Average</t>
        </is>
      </c>
      <c r="I21" t="inlineStr">
        <is>
          <t>[Multimedia][Android10.0][Sharkl3][2G][apk]在视频播放器内选择一个视频分享给微信好友，传输数据失败。</t>
        </is>
      </c>
      <c r="J21" t="inlineStr">
        <is>
          <t>camille.yun@unisoc.com</t>
        </is>
      </c>
      <c r="K21" t="inlineStr">
        <is>
          <t>2019-07-11 14:22:40</t>
        </is>
      </c>
      <c r="L21" t="n">
        <v>73</v>
      </c>
    </row>
    <row r="22">
      <c r="A22" s="1" t="n">
        <v>20</v>
      </c>
      <c r="B22" t="inlineStr">
        <is>
          <t>TJ_APP1</t>
        </is>
      </c>
      <c r="C22">
        <f>HYPERLINK("https://bugzilla.unisoc.com/bugzilla/show_bug.cgi?id=1115150", 1115150)</f>
        <v/>
      </c>
      <c r="D22" t="inlineStr">
        <is>
          <t>9863A_ANDROID10_TRUNK</t>
        </is>
      </c>
      <c r="E22" t="inlineStr">
        <is>
          <t>GMS</t>
        </is>
      </c>
      <c r="F22" t="inlineStr">
        <is>
          <t>Bo.Yan@unisoc.com</t>
        </is>
      </c>
      <c r="G22" t="inlineStr">
        <is>
          <t>Assigned</t>
        </is>
      </c>
      <c r="H22" t="inlineStr">
        <is>
          <t>2-Major</t>
        </is>
      </c>
      <c r="I22" t="inlineStr">
        <is>
          <t>[Camera_Team][Android10.0][SharkL3][2G][Display][WAITFORGOOGLE]显示设置中改变字体大小，桌面上时间的字体未发生变化（附视频）</t>
        </is>
      </c>
      <c r="J22" t="inlineStr">
        <is>
          <t>Darcy.Wu@unisoc.com</t>
        </is>
      </c>
      <c r="K22" t="inlineStr">
        <is>
          <t>2019-07-11 14:38:36</t>
        </is>
      </c>
      <c r="L22" t="n">
        <v>2</v>
      </c>
    </row>
    <row r="23">
      <c r="A23" s="1" t="n">
        <v>21</v>
      </c>
      <c r="B23" t="inlineStr">
        <is>
          <t>TJ_APP1</t>
        </is>
      </c>
      <c r="C23">
        <f>HYPERLINK("https://bugzilla.unisoc.com/bugzilla/show_bug.cgi?id=1116572", 1116572)</f>
        <v/>
      </c>
      <c r="D23" t="inlineStr">
        <is>
          <t>9863A_ANDROID10_TRUNK</t>
        </is>
      </c>
      <c r="E23" t="inlineStr">
        <is>
          <t>GMS</t>
        </is>
      </c>
      <c r="F23" t="inlineStr">
        <is>
          <t>Bown.Zhang@unisoc.com</t>
        </is>
      </c>
      <c r="G23" t="inlineStr">
        <is>
          <t>Assigned</t>
        </is>
      </c>
      <c r="H23" t="inlineStr">
        <is>
          <t>3-Average</t>
        </is>
      </c>
      <c r="I23" t="inlineStr">
        <is>
          <t>[Multimedia][Android10.0][Sharkl3][2G]通讯录中调用相机开启闪光灯拍摄联系人图片，保存后联系人头像出现水波纹,对比机也有此问题，影响用户体验建议更改（附现象视频）</t>
        </is>
      </c>
      <c r="J23" t="inlineStr">
        <is>
          <t>xiang.wen@unisoc.com</t>
        </is>
      </c>
      <c r="K23" t="inlineStr">
        <is>
          <t>2019-07-13 11:06:31</t>
        </is>
      </c>
      <c r="L23" t="n">
        <v>167</v>
      </c>
    </row>
    <row r="24">
      <c r="A24" s="1" t="n">
        <v>22</v>
      </c>
      <c r="B24" t="inlineStr">
        <is>
          <t>TJ_APP1</t>
        </is>
      </c>
      <c r="C24">
        <f>HYPERLINK("https://bugzilla.unisoc.com/bugzilla/show_bug.cgi?id=1117925", 1117925)</f>
        <v/>
      </c>
      <c r="D24" t="inlineStr">
        <is>
          <t>9863A_ANDROID10_TRUNK</t>
        </is>
      </c>
      <c r="E24" t="inlineStr">
        <is>
          <t>GMS</t>
        </is>
      </c>
      <c r="F24" t="inlineStr">
        <is>
          <t>Alisa.Li@unisoc.com</t>
        </is>
      </c>
      <c r="G24" t="inlineStr">
        <is>
          <t>Assigned</t>
        </is>
      </c>
      <c r="H24" t="inlineStr">
        <is>
          <t>3-Average</t>
        </is>
      </c>
      <c r="I24" t="inlineStr">
        <is>
          <t>[Multimedia] [Android10.0][Sharkl3][2G][WAITFORGOOGLE]google photo多选图片时大概率出现勾选的按钮消失的情况（附截图）</t>
        </is>
      </c>
      <c r="J24" t="inlineStr">
        <is>
          <t>Jie.Yao@unisoc.com</t>
        </is>
      </c>
      <c r="K24" t="inlineStr">
        <is>
          <t>2019-07-16 13:09:04</t>
        </is>
      </c>
      <c r="L24" t="n">
        <v>86</v>
      </c>
    </row>
    <row r="25">
      <c r="A25" s="1" t="n">
        <v>23</v>
      </c>
      <c r="B25" t="inlineStr">
        <is>
          <t>TJ_TELE</t>
        </is>
      </c>
      <c r="C25">
        <f>HYPERLINK("https://bugzilla.unisoc.com/bugzilla/show_bug.cgi?id=1119237", 1119237)</f>
        <v/>
      </c>
      <c r="D25" t="inlineStr">
        <is>
          <t>9863A_ANDROID10_TRUNK</t>
        </is>
      </c>
      <c r="E25" t="inlineStr">
        <is>
          <t>FW-Tele-SimLock</t>
        </is>
      </c>
      <c r="F25" t="inlineStr">
        <is>
          <t>Daxing.Cao@unisoc.com</t>
        </is>
      </c>
      <c r="G25" t="inlineStr">
        <is>
          <t>Root-Caused</t>
        </is>
      </c>
      <c r="H25" t="inlineStr">
        <is>
          <t>5-Improved</t>
        </is>
      </c>
      <c r="I25" t="inlineStr">
        <is>
          <t>[SC9863A][SPROCOMM][ED5716M]Reliance SubsidyLock锁卡需求</t>
        </is>
      </c>
      <c r="J25" t="inlineStr">
        <is>
          <t>Daxing.Cao@unisoc.com</t>
        </is>
      </c>
      <c r="K25" t="inlineStr">
        <is>
          <t>2019-07-17 17:50:05</t>
        </is>
      </c>
      <c r="L25" t="n">
        <v>190</v>
      </c>
    </row>
    <row r="26">
      <c r="A26" s="1" t="n">
        <v>24</v>
      </c>
      <c r="B26" t="inlineStr">
        <is>
          <t>TJ_AF1</t>
        </is>
      </c>
      <c r="C26">
        <f>HYPERLINK("https://bugzilla.unisoc.com/bugzilla/show_bug.cgi?id=1120349", 1120349)</f>
        <v/>
      </c>
      <c r="D26" t="inlineStr">
        <is>
          <t>9863A_ANDROID10_TRUNK</t>
        </is>
      </c>
      <c r="E26" t="inlineStr">
        <is>
          <t>FW-ActivityManager</t>
        </is>
      </c>
      <c r="F26" t="inlineStr">
        <is>
          <t>Yuntao.Xiao@unisoc.com</t>
        </is>
      </c>
      <c r="G26" t="inlineStr">
        <is>
          <t>Code-Committed</t>
        </is>
      </c>
      <c r="H26" t="inlineStr">
        <is>
          <t>3-Average</t>
        </is>
      </c>
      <c r="I26" t="inlineStr">
        <is>
          <t>Android Emulator 添加Unisoc自研模块</t>
        </is>
      </c>
      <c r="J26" t="inlineStr">
        <is>
          <t>Yuntao.Xiao@unisoc.com</t>
        </is>
      </c>
      <c r="K26" t="inlineStr">
        <is>
          <t>2019-07-19 00:48:40</t>
        </is>
      </c>
      <c r="L26" t="n">
        <v>175</v>
      </c>
    </row>
    <row r="27">
      <c r="A27" s="1" t="n">
        <v>25</v>
      </c>
      <c r="B27" t="inlineStr">
        <is>
          <t>TJ_APP1</t>
        </is>
      </c>
      <c r="C27">
        <f>HYPERLINK("https://bugzilla.unisoc.com/bugzilla/show_bug.cgi?id=1125989", 1125989)</f>
        <v/>
      </c>
      <c r="D27" t="inlineStr">
        <is>
          <t>9863A_ANDROID10_TRUNK</t>
        </is>
      </c>
      <c r="E27" t="inlineStr">
        <is>
          <t>GMS</t>
        </is>
      </c>
      <c r="F27" t="inlineStr">
        <is>
          <t>Zhengxu.Zhang@unisoc.com</t>
        </is>
      </c>
      <c r="G27" t="inlineStr">
        <is>
          <t>Assigned</t>
        </is>
      </c>
      <c r="H27" t="inlineStr">
        <is>
          <t>2-Major</t>
        </is>
      </c>
      <c r="I27" t="inlineStr">
        <is>
          <t>[WAITFORGOOGLE][TJ][Local][Android10.0][Sharkl3][2G]Chrome(版本 74.0.3729.184)-设置-下载内容-下载内容保存位置，下载内容显示空间不足（附视频）</t>
        </is>
      </c>
      <c r="J27" t="inlineStr">
        <is>
          <t>Amily.lin@unisoc.com</t>
        </is>
      </c>
      <c r="K27" t="inlineStr">
        <is>
          <t>2019-07-24 14:31:51</t>
        </is>
      </c>
      <c r="L27" t="n">
        <v>42</v>
      </c>
    </row>
    <row r="28">
      <c r="A28" s="1" t="n">
        <v>26</v>
      </c>
      <c r="B28" t="inlineStr">
        <is>
          <t>TJ_APP1</t>
        </is>
      </c>
      <c r="C28">
        <f>HYPERLINK("https://bugzilla.unisoc.com/bugzilla/show_bug.cgi?id=1126244", 1126244)</f>
        <v/>
      </c>
      <c r="D28" t="inlineStr">
        <is>
          <t>9863A_ANDROID10_TRUNK</t>
        </is>
      </c>
      <c r="E28" t="inlineStr">
        <is>
          <t>GMS</t>
        </is>
      </c>
      <c r="F28" t="inlineStr">
        <is>
          <t>Alisa.Li@unisoc.com</t>
        </is>
      </c>
      <c r="G28" t="inlineStr">
        <is>
          <t>Assigned</t>
        </is>
      </c>
      <c r="H28" t="inlineStr">
        <is>
          <t>2-Major</t>
        </is>
      </c>
      <c r="I28" t="inlineStr">
        <is>
          <t>[TJ][Telephony][Android10.0][Sharkl3][2G][WAITFORGOOGLE][BetaFO已知]sim卡中存在多条信息，进入信息-更多选项-设置-高级-sim卡中的信息，多次 快速点击第一条信息删除，提示“无法删除sim卡中的短信”实际继续进行删除操作依然可以删除。</t>
        </is>
      </c>
      <c r="J28" t="inlineStr">
        <is>
          <t>Chao_chao.Xu@unisoc.com</t>
        </is>
      </c>
      <c r="K28" t="inlineStr">
        <is>
          <t>2019-07-24 16:42:09</t>
        </is>
      </c>
      <c r="L28" t="n">
        <v>2</v>
      </c>
    </row>
    <row r="29">
      <c r="A29" s="1" t="n">
        <v>27</v>
      </c>
      <c r="B29" t="inlineStr">
        <is>
          <t>TJ_APP1</t>
        </is>
      </c>
      <c r="C29">
        <f>HYPERLINK("https://bugzilla.unisoc.com/bugzilla/show_bug.cgi?id=1128132", 1128132)</f>
        <v/>
      </c>
      <c r="D29" t="inlineStr">
        <is>
          <t>9863A_ANDROID10_TRUNK</t>
        </is>
      </c>
      <c r="E29" t="inlineStr">
        <is>
          <t>GMS</t>
        </is>
      </c>
      <c r="F29" t="inlineStr">
        <is>
          <t>Alisa.Li@unisoc.com</t>
        </is>
      </c>
      <c r="G29" t="inlineStr">
        <is>
          <t>NEW</t>
        </is>
      </c>
      <c r="H29" t="inlineStr">
        <is>
          <t>2-Major</t>
        </is>
      </c>
      <c r="I29" t="inlineStr">
        <is>
          <t>[TJ][Telephony][Android10.0][Sharkl3][2G][WAITFORGOOGLE]进入message-点击开始聊天-添加一个联系人，点击联系人回到添加联系人界面，然后点击右上角下一步按钮，会话消失</t>
        </is>
      </c>
      <c r="J29" t="inlineStr">
        <is>
          <t>Rui.Ma@unisoc.com</t>
        </is>
      </c>
      <c r="K29" t="inlineStr">
        <is>
          <t>2019-07-25 15:09:48</t>
        </is>
      </c>
      <c r="L29" t="n">
        <v>115</v>
      </c>
    </row>
    <row r="30">
      <c r="A30" s="1" t="n">
        <v>28</v>
      </c>
      <c r="B30" t="inlineStr">
        <is>
          <t>TJ_APP2</t>
        </is>
      </c>
      <c r="C30">
        <f>HYPERLINK("https://bugzilla.unisoc.com/bugzilla/show_bug.cgi?id=1130065", 1130065)</f>
        <v/>
      </c>
      <c r="D30" t="inlineStr">
        <is>
          <t>9863A_ANDROID10_TRUNK</t>
        </is>
      </c>
      <c r="E30" t="inlineStr">
        <is>
          <t>APP-InCallUI</t>
        </is>
      </c>
      <c r="F30" t="inlineStr">
        <is>
          <t>Xinwei.He@unisoc.com</t>
        </is>
      </c>
      <c r="G30" t="inlineStr">
        <is>
          <t>Assigned</t>
        </is>
      </c>
      <c r="H30" t="inlineStr">
        <is>
          <t>2-Major</t>
        </is>
      </c>
      <c r="I30" t="inlineStr">
        <is>
          <t>[TJ][Telephony][Android10.0][Sharkl3][2G][WAITFORGOOGLE]来电短信拒接，编辑信息过程中对方挂断，点击发送后信息未发出</t>
        </is>
      </c>
      <c r="J30" t="inlineStr">
        <is>
          <t>suya.shang@unisoc.com</t>
        </is>
      </c>
      <c r="K30" t="inlineStr">
        <is>
          <t>2019-07-29 14:54:30</t>
        </is>
      </c>
      <c r="L30" t="n">
        <v>80</v>
      </c>
    </row>
    <row r="31">
      <c r="A31" s="1" t="n">
        <v>29</v>
      </c>
      <c r="B31" t="inlineStr">
        <is>
          <t>TJ_AF1</t>
        </is>
      </c>
      <c r="C31">
        <f>HYPERLINK("https://bugzilla.unisoc.com/bugzilla/show_bug.cgi?id=1130171", 1130171)</f>
        <v/>
      </c>
      <c r="D31" t="inlineStr">
        <is>
          <t>9863A_ANDROID10_TRUNK</t>
        </is>
      </c>
      <c r="E31" t="inlineStr">
        <is>
          <t>FW-ActivityManager</t>
        </is>
      </c>
      <c r="F31" t="inlineStr">
        <is>
          <t>Zhiyuan.Hu@unisoc.com</t>
        </is>
      </c>
      <c r="G31" t="inlineStr">
        <is>
          <t>Assigned</t>
        </is>
      </c>
      <c r="H31" t="inlineStr">
        <is>
          <t>2-Major</t>
        </is>
      </c>
      <c r="I31" t="inlineStr">
        <is>
          <t>[TJ][Local][Android10.0][WAITFORGOOGLE][Sharkl3][2G]设置壁纸界面与从主屏打开壁纸界面分屏，选择下屏壁纸设置为任意壁纸后自动退出，上屏设置壁纸界面仍为半屏状态</t>
        </is>
      </c>
      <c r="J31" t="inlineStr">
        <is>
          <t>jiaqi.chen@unisoc.com</t>
        </is>
      </c>
      <c r="K31" t="inlineStr">
        <is>
          <t>2019-07-29 16:03:02</t>
        </is>
      </c>
      <c r="L31" t="n">
        <v>41</v>
      </c>
    </row>
    <row r="32">
      <c r="A32" s="1" t="n">
        <v>30</v>
      </c>
      <c r="B32" t="inlineStr">
        <is>
          <t>TJ_AF1</t>
        </is>
      </c>
      <c r="C32">
        <f>HYPERLINK("https://bugzilla.unisoc.com/bugzilla/show_bug.cgi?id=1131318", 1131318)</f>
        <v/>
      </c>
      <c r="D32" t="inlineStr">
        <is>
          <t>9863A_ANDROID10_TRUNK</t>
        </is>
      </c>
      <c r="E32" t="inlineStr">
        <is>
          <t>FW-3rdParty</t>
        </is>
      </c>
      <c r="F32" t="inlineStr">
        <is>
          <t>Fangyu.Yu@unisoc.com</t>
        </is>
      </c>
      <c r="G32" t="inlineStr">
        <is>
          <t>NEW</t>
        </is>
      </c>
      <c r="H32" t="inlineStr">
        <is>
          <t>3-Average</t>
        </is>
      </c>
      <c r="I32" t="inlineStr">
        <is>
          <t>[Multimedia] [Android10.0][Sharkl3][2G][apk]全民小视频apk直播无法连接 (附视频)</t>
        </is>
      </c>
      <c r="J32" t="inlineStr">
        <is>
          <t>Jie.Yao@unisoc.com</t>
        </is>
      </c>
      <c r="K32" t="inlineStr">
        <is>
          <t>2019-07-30 18:58:33</t>
        </is>
      </c>
      <c r="L32" t="n">
        <v>107</v>
      </c>
    </row>
    <row r="33">
      <c r="A33" s="1" t="n">
        <v>31</v>
      </c>
      <c r="B33" t="inlineStr">
        <is>
          <t>TJ_AF1</t>
        </is>
      </c>
      <c r="C33">
        <f>HYPERLINK("https://bugzilla.unisoc.com/bugzilla/show_bug.cgi?id=1131330", 1131330)</f>
        <v/>
      </c>
      <c r="D33" t="inlineStr">
        <is>
          <t>9863A_ANDROID10_TRUNK</t>
        </is>
      </c>
      <c r="E33" t="inlineStr">
        <is>
          <t>FW-ActivityManager</t>
        </is>
      </c>
      <c r="F33" t="inlineStr">
        <is>
          <t>Zhiyuan.Hu@unisoc.com</t>
        </is>
      </c>
      <c r="G33" t="inlineStr">
        <is>
          <t>Assigned</t>
        </is>
      </c>
      <c r="H33" t="inlineStr">
        <is>
          <t>3-Average</t>
        </is>
      </c>
      <c r="I33" t="inlineStr">
        <is>
          <t>[TJ][Local][Android10.0][Sharkl3][2G]设置手势导航，强制横屏下，分屏时滑动页面底部偶现页面中间出现黑色一条</t>
        </is>
      </c>
      <c r="J33" t="inlineStr">
        <is>
          <t>Crytal.Wang@unisoc.com</t>
        </is>
      </c>
      <c r="K33" t="inlineStr">
        <is>
          <t>2019-07-30 19:07:13</t>
        </is>
      </c>
      <c r="L33" t="n">
        <v>44</v>
      </c>
    </row>
    <row r="34">
      <c r="A34" s="1" t="n">
        <v>32</v>
      </c>
      <c r="B34" t="inlineStr">
        <is>
          <t>TJ_TELE</t>
        </is>
      </c>
      <c r="C34">
        <f>HYPERLINK("https://bugzilla.unisoc.com/bugzilla/show_bug.cgi?id=1131742", 1131742)</f>
        <v/>
      </c>
      <c r="D34" t="inlineStr">
        <is>
          <t>9863A_ANDROID10_TRUNK</t>
        </is>
      </c>
      <c r="E34" t="inlineStr">
        <is>
          <t>FW-Tele-SIM</t>
        </is>
      </c>
      <c r="F34" t="inlineStr">
        <is>
          <t>Daxing.Cao@unisoc.com</t>
        </is>
      </c>
      <c r="G34" t="inlineStr">
        <is>
          <t>Assigned</t>
        </is>
      </c>
      <c r="H34" t="inlineStr">
        <is>
          <t>2-Major</t>
        </is>
      </c>
      <c r="I34" t="inlineStr">
        <is>
          <t>[TJ][Telephony][Android10.0][Sharkl3][2G]设置中更改SIM卡名称为%，之后无法进入移动网络界面，必现设置停止运行【waitforgoogle】</t>
        </is>
      </c>
      <c r="J34" t="inlineStr">
        <is>
          <t>suya.shang@unisoc.com</t>
        </is>
      </c>
      <c r="K34" t="inlineStr">
        <is>
          <t>2019-07-31 14:04:23</t>
        </is>
      </c>
      <c r="L34" t="n">
        <v>185</v>
      </c>
    </row>
    <row r="35">
      <c r="A35" s="1" t="n">
        <v>33</v>
      </c>
      <c r="B35" t="inlineStr">
        <is>
          <t>TJ_APP1</t>
        </is>
      </c>
      <c r="C35">
        <f>HYPERLINK("https://bugzilla.unisoc.com/bugzilla/show_bug.cgi?id=1131891", 1131891)</f>
        <v/>
      </c>
      <c r="D35" t="inlineStr">
        <is>
          <t>9863A_ANDROID10_TRUNK</t>
        </is>
      </c>
      <c r="E35" t="inlineStr">
        <is>
          <t>GMS</t>
        </is>
      </c>
      <c r="F35" t="inlineStr">
        <is>
          <t>Pingp.Jia@unisoc.com</t>
        </is>
      </c>
      <c r="G35" t="inlineStr">
        <is>
          <t>Assigned</t>
        </is>
      </c>
      <c r="H35" t="inlineStr">
        <is>
          <t>2-Major</t>
        </is>
      </c>
      <c r="I35" t="inlineStr">
        <is>
          <t>[WAITFORGOOGLE][TJ][Telephony][Android10.0][Sharkl3][2G]登陆Gmail，在桌面上添加3*3的Gmail微件，选择为未读，直接从微件中选择第一封邮件进行阅读，该邮件从邮箱内的的未读消失，但是桌面的未读3*3微件，该邮件仍然存在，且长时间不消失</t>
        </is>
      </c>
      <c r="J35" t="inlineStr">
        <is>
          <t>Caster.Wang@unisoc.com</t>
        </is>
      </c>
      <c r="K35" t="inlineStr">
        <is>
          <t>2019-07-31 15:33:55</t>
        </is>
      </c>
      <c r="L35" t="n">
        <v>191</v>
      </c>
    </row>
    <row r="36">
      <c r="A36" s="1" t="n">
        <v>34</v>
      </c>
      <c r="B36" t="inlineStr">
        <is>
          <t>TJ_APP1</t>
        </is>
      </c>
      <c r="C36">
        <f>HYPERLINK("https://bugzilla.unisoc.com/bugzilla/show_bug.cgi?id=1132144", 1132144)</f>
        <v/>
      </c>
      <c r="D36" t="inlineStr">
        <is>
          <t>9863A_ANDROID10_TRUNK</t>
        </is>
      </c>
      <c r="E36" t="inlineStr">
        <is>
          <t>GMS</t>
        </is>
      </c>
      <c r="F36" t="inlineStr">
        <is>
          <t>Kangping.Cao@unisoc.com</t>
        </is>
      </c>
      <c r="G36" t="inlineStr">
        <is>
          <t>Assigned</t>
        </is>
      </c>
      <c r="H36" t="inlineStr">
        <is>
          <t>3-Average</t>
        </is>
      </c>
      <c r="I36" t="inlineStr">
        <is>
          <t>[TJ][Local][Android10.0][Sharkl3][2G]中文下，长按桌面--主屏幕设置--At A Glance未翻译为中文[waitforgoogle]</t>
        </is>
      </c>
      <c r="J36" t="inlineStr">
        <is>
          <t>Crytal.Wang@unisoc.com</t>
        </is>
      </c>
      <c r="K36" t="inlineStr">
        <is>
          <t>2019-07-31 18:26:06</t>
        </is>
      </c>
      <c r="L36" t="n">
        <v>63</v>
      </c>
    </row>
    <row r="37">
      <c r="A37" s="1" t="n">
        <v>35</v>
      </c>
      <c r="B37" t="inlineStr">
        <is>
          <t>TJ_TELE</t>
        </is>
      </c>
      <c r="C37">
        <f>HYPERLINK("https://bugzilla.unisoc.com/bugzilla/show_bug.cgi?id=1133460", 1133460)</f>
        <v/>
      </c>
      <c r="D37" t="inlineStr">
        <is>
          <t>9863A_ANDROID10_TRUNK</t>
        </is>
      </c>
      <c r="E37" t="inlineStr">
        <is>
          <t>Ylog</t>
        </is>
      </c>
      <c r="F37" t="inlineStr">
        <is>
          <t>Chunlan.Wang@unisoc.com</t>
        </is>
      </c>
      <c r="G37" t="inlineStr">
        <is>
          <t>Root-Caused</t>
        </is>
      </c>
      <c r="H37" t="inlineStr">
        <is>
          <t>3-Average</t>
        </is>
      </c>
      <c r="I37" t="inlineStr">
        <is>
          <t>[Android10.0][Sharkl3][2G][FLAB]Ylog抓取过程中，进入文件管理器删除Ylog文件夹，新生成Ylog文件夹中没有modemlog，关闭开启Ylog总开关后恢复。</t>
        </is>
      </c>
      <c r="J37" t="inlineStr">
        <is>
          <t>Iris.Fang@unisoc.com</t>
        </is>
      </c>
      <c r="K37" t="inlineStr">
        <is>
          <t>2019-08-01 17:45:00</t>
        </is>
      </c>
      <c r="L37" t="n">
        <v>57</v>
      </c>
    </row>
    <row r="38">
      <c r="A38" s="1" t="n">
        <v>36</v>
      </c>
      <c r="B38" t="inlineStr">
        <is>
          <t>TJ_APP1</t>
        </is>
      </c>
      <c r="C38">
        <f>HYPERLINK("https://bugzilla.unisoc.com/bugzilla/show_bug.cgi?id=1133896", 1133896)</f>
        <v/>
      </c>
      <c r="D38" t="inlineStr">
        <is>
          <t>9863A_ANDROID10_TRUNK</t>
        </is>
      </c>
      <c r="E38" t="inlineStr">
        <is>
          <t>GMS</t>
        </is>
      </c>
      <c r="F38" t="inlineStr">
        <is>
          <t>Bown.Zhang@unisoc.com</t>
        </is>
      </c>
      <c r="G38" t="inlineStr">
        <is>
          <t>Assigned</t>
        </is>
      </c>
      <c r="H38" t="inlineStr">
        <is>
          <t>2-Major</t>
        </is>
      </c>
      <c r="I38" t="inlineStr">
        <is>
          <t>[Camera_Team][Android10.0][Sharkl3][2G]连拍模式下AE/AF锁定后拍照，偶现预览界面下方拍照张数和图片库中的图片张数不一致[WAITFORGOOGLE]</t>
        </is>
      </c>
      <c r="J38" t="inlineStr">
        <is>
          <t>huaiqing.xu@unisoc.com</t>
        </is>
      </c>
      <c r="K38" t="inlineStr">
        <is>
          <t>2019-08-02 13:24:02</t>
        </is>
      </c>
      <c r="L38" t="n">
        <v>50</v>
      </c>
    </row>
    <row r="39">
      <c r="A39" s="1" t="n">
        <v>37</v>
      </c>
      <c r="B39" t="inlineStr">
        <is>
          <t>TJ_APP1</t>
        </is>
      </c>
      <c r="C39">
        <f>HYPERLINK("https://bugzilla.unisoc.com/bugzilla/show_bug.cgi?id=1134240", 1134240)</f>
        <v/>
      </c>
      <c r="D39" t="inlineStr">
        <is>
          <t>9863A_ANDROID10_TRUNK</t>
        </is>
      </c>
      <c r="E39" t="inlineStr">
        <is>
          <t>GMS</t>
        </is>
      </c>
      <c r="F39" t="inlineStr">
        <is>
          <t>Chris.Wang@unisoc.com</t>
        </is>
      </c>
      <c r="G39" t="inlineStr">
        <is>
          <t>Assigned</t>
        </is>
      </c>
      <c r="H39" t="inlineStr">
        <is>
          <t>3-Average</t>
        </is>
      </c>
      <c r="I39" t="inlineStr">
        <is>
          <t>[TJ][Telephony][Android10.0][Sharkl3][2G][WAITFORGOOGLE]进入信息 信息列表有一条与 10010发送信息失败的对话，点击开始聊天 收件人为10010新建会话，偶现会进入新的会话界面。会出现两个与10010的对话。</t>
        </is>
      </c>
      <c r="J39" t="inlineStr">
        <is>
          <t>Chao_chao.Xu@unisoc.com</t>
        </is>
      </c>
      <c r="K39" t="inlineStr">
        <is>
          <t>2019-08-02 17:08:49</t>
        </is>
      </c>
      <c r="L39" t="n">
        <v>171</v>
      </c>
    </row>
    <row r="40">
      <c r="A40" s="1" t="n">
        <v>38</v>
      </c>
      <c r="B40" t="inlineStr">
        <is>
          <t>TJ_APP1</t>
        </is>
      </c>
      <c r="C40">
        <f>HYPERLINK("https://bugzilla.unisoc.com/bugzilla/show_bug.cgi?id=1134595", 1134595)</f>
        <v/>
      </c>
      <c r="D40" t="inlineStr">
        <is>
          <t>9863A_ANDROID10_TRUNK</t>
        </is>
      </c>
      <c r="E40" t="inlineStr">
        <is>
          <t>GMS</t>
        </is>
      </c>
      <c r="F40" t="inlineStr">
        <is>
          <t>Bo.Yan@unisoc.com</t>
        </is>
      </c>
      <c r="G40" t="inlineStr">
        <is>
          <t>NEW</t>
        </is>
      </c>
      <c r="H40" t="inlineStr">
        <is>
          <t>3-Average</t>
        </is>
      </c>
      <c r="I40" t="inlineStr">
        <is>
          <t>[Multimedia][Android10.0][SharkL3][Go1G][WAITFORGOOGLE]设置-存储中卸载SD卡后，进GalleryGo新建文件夹，依然有保存到SD卡选项，只是点击无反应</t>
        </is>
      </c>
      <c r="J40" t="inlineStr">
        <is>
          <t>john.liu@unisoc.com</t>
        </is>
      </c>
      <c r="K40" t="inlineStr">
        <is>
          <t>2019-08-03 14:49:06</t>
        </is>
      </c>
      <c r="L40" t="n">
        <v>86</v>
      </c>
    </row>
    <row r="41">
      <c r="A41" s="1" t="n">
        <v>39</v>
      </c>
      <c r="B41" t="inlineStr">
        <is>
          <t>TJ_APP1</t>
        </is>
      </c>
      <c r="C41">
        <f>HYPERLINK("https://bugzilla.unisoc.com/bugzilla/show_bug.cgi?id=1137699", 1137699)</f>
        <v/>
      </c>
      <c r="D41" t="inlineStr">
        <is>
          <t>9863A_ANDROID10_TRUNK</t>
        </is>
      </c>
      <c r="E41" t="inlineStr">
        <is>
          <t>GMS</t>
        </is>
      </c>
      <c r="F41" t="inlineStr">
        <is>
          <t>Alisa.Li@unisoc.com</t>
        </is>
      </c>
      <c r="G41" t="inlineStr">
        <is>
          <t>Assigned</t>
        </is>
      </c>
      <c r="H41" t="inlineStr">
        <is>
          <t>2-Major</t>
        </is>
      </c>
      <c r="I41" t="inlineStr">
        <is>
          <t>[WCN][Android10.0][Sharkl3][2G][FM][WAITFORGOOGLE]开启TalkBack,按侧键调节音量偶现调节TalkBack音量时跳到调节媒体音量（附视频）</t>
        </is>
      </c>
      <c r="J41" t="inlineStr">
        <is>
          <t>Jiping.Yang@unisoc.com</t>
        </is>
      </c>
      <c r="K41" t="inlineStr">
        <is>
          <t>2019-08-06 18:13:15</t>
        </is>
      </c>
      <c r="L41" t="n">
        <v>87</v>
      </c>
    </row>
    <row r="42">
      <c r="A42" s="1" t="n">
        <v>40</v>
      </c>
      <c r="B42" t="inlineStr">
        <is>
          <t>TJ_APP1</t>
        </is>
      </c>
      <c r="C42">
        <f>HYPERLINK("https://bugzilla.unisoc.com/bugzilla/show_bug.cgi?id=1138115", 1138115)</f>
        <v/>
      </c>
      <c r="D42" t="inlineStr">
        <is>
          <t>9863A_ANDROID10_TRUNK</t>
        </is>
      </c>
      <c r="E42" t="inlineStr">
        <is>
          <t>GMS</t>
        </is>
      </c>
      <c r="F42" t="inlineStr">
        <is>
          <t>Bown.Zhang@unisoc.com</t>
        </is>
      </c>
      <c r="G42" t="inlineStr">
        <is>
          <t>Assigned</t>
        </is>
      </c>
      <c r="H42" t="inlineStr">
        <is>
          <t>3-Average</t>
        </is>
      </c>
      <c r="I42" t="inlineStr">
        <is>
          <t>[Multimedia][Android10.0][Sharkl3][2G]通话过程中无法播放音乐，没有相应合理提示</t>
        </is>
      </c>
      <c r="J42" t="inlineStr">
        <is>
          <t>chencheng.yin@unisoc.com</t>
        </is>
      </c>
      <c r="K42" t="inlineStr">
        <is>
          <t>2019-08-07 13:08:56</t>
        </is>
      </c>
      <c r="L42" t="n">
        <v>157</v>
      </c>
    </row>
    <row r="43">
      <c r="A43" s="1" t="n">
        <v>41</v>
      </c>
      <c r="B43" t="inlineStr">
        <is>
          <t>TJ_AF1</t>
        </is>
      </c>
      <c r="C43">
        <f>HYPERLINK("https://bugzilla.unisoc.com/bugzilla/show_bug.cgi?id=1140743", 1140743)</f>
        <v/>
      </c>
      <c r="D43" t="inlineStr">
        <is>
          <t>9863A_ANDROID10_TRUNK</t>
        </is>
      </c>
      <c r="E43" t="inlineStr">
        <is>
          <t>FW-ActivityManager</t>
        </is>
      </c>
      <c r="F43" t="inlineStr">
        <is>
          <t>Xu.Zhang1@unisoc.com</t>
        </is>
      </c>
      <c r="G43" t="inlineStr">
        <is>
          <t>Assigned</t>
        </is>
      </c>
      <c r="H43" t="inlineStr">
        <is>
          <t>3-Average</t>
        </is>
      </c>
      <c r="I43" t="inlineStr">
        <is>
          <t>@UnisocApi实现</t>
        </is>
      </c>
      <c r="J43" t="inlineStr">
        <is>
          <t>Xu.Zhang1@unisoc.com</t>
        </is>
      </c>
      <c r="K43" t="inlineStr">
        <is>
          <t>2019-08-12 09:54:10</t>
        </is>
      </c>
      <c r="L43" t="n">
        <v>94</v>
      </c>
    </row>
    <row r="44">
      <c r="A44" s="1" t="n">
        <v>42</v>
      </c>
      <c r="B44" t="inlineStr">
        <is>
          <t>TJ_APP2</t>
        </is>
      </c>
      <c r="C44">
        <f>HYPERLINK("https://bugzilla.unisoc.com/bugzilla/show_bug.cgi?id=1141433", 1141433)</f>
        <v/>
      </c>
      <c r="D44" t="inlineStr">
        <is>
          <t>9863A_ANDROID10_TRUNK</t>
        </is>
      </c>
      <c r="E44" t="inlineStr">
        <is>
          <t>APP-TelecomService</t>
        </is>
      </c>
      <c r="F44" t="inlineStr">
        <is>
          <t>Jiannan.Zhang@unisoc.com</t>
        </is>
      </c>
      <c r="G44" t="inlineStr">
        <is>
          <t>Assigned</t>
        </is>
      </c>
      <c r="H44" t="inlineStr">
        <is>
          <t>2-Major</t>
        </is>
      </c>
      <c r="I44" t="inlineStr">
        <is>
          <t>[TJ][Telephony][Android10.0][Sharkl3][2G][WAITFORGOOGLE]通讯录中特定号码拨号异常</t>
        </is>
      </c>
      <c r="J44" t="inlineStr">
        <is>
          <t>Binghai.Lei@unisoc.com</t>
        </is>
      </c>
      <c r="K44" t="inlineStr">
        <is>
          <t>2019-08-12 18:39:47</t>
        </is>
      </c>
      <c r="L44" t="n">
        <v>50</v>
      </c>
    </row>
    <row r="45">
      <c r="A45" s="1" t="n">
        <v>43</v>
      </c>
      <c r="B45" t="inlineStr">
        <is>
          <t>TJ_APP2</t>
        </is>
      </c>
      <c r="C45">
        <f>HYPERLINK("https://bugzilla.unisoc.com/bugzilla/show_bug.cgi?id=1142074", 1142074)</f>
        <v/>
      </c>
      <c r="D45" t="inlineStr">
        <is>
          <t>9863A_ANDROID10_TRUNK</t>
        </is>
      </c>
      <c r="E45" t="inlineStr">
        <is>
          <t>APP-InCallUI</t>
        </is>
      </c>
      <c r="F45" t="inlineStr">
        <is>
          <t>Xinwei.He@unisoc.com</t>
        </is>
      </c>
      <c r="G45" t="inlineStr">
        <is>
          <t>Assigned</t>
        </is>
      </c>
      <c r="H45" t="inlineStr">
        <is>
          <t>3-Average</t>
        </is>
      </c>
      <c r="I45" t="inlineStr">
        <is>
          <t>[TJ][Telephony][Android10.0][Sharkl3][1G][WAITFORGOOGLE]英文下，快速回复编辑框内的字体不应该加粗显示</t>
        </is>
      </c>
      <c r="J45" t="inlineStr">
        <is>
          <t>suya.shang@unisoc.com</t>
        </is>
      </c>
      <c r="K45" t="inlineStr">
        <is>
          <t>2019-08-13 15:18:26</t>
        </is>
      </c>
      <c r="L45" t="n">
        <v>85</v>
      </c>
    </row>
    <row r="46">
      <c r="A46" s="1" t="n">
        <v>44</v>
      </c>
      <c r="B46" t="inlineStr">
        <is>
          <t>TJ_APP1</t>
        </is>
      </c>
      <c r="C46">
        <f>HYPERLINK("https://bugzilla.unisoc.com/bugzilla/show_bug.cgi?id=1144218", 1144218)</f>
        <v/>
      </c>
      <c r="D46" t="inlineStr">
        <is>
          <t>9863A_ANDROID10_TRUNK</t>
        </is>
      </c>
      <c r="E46" t="inlineStr">
        <is>
          <t>GMS</t>
        </is>
      </c>
      <c r="F46" t="inlineStr">
        <is>
          <t>Chris.Wang@unisoc.com</t>
        </is>
      </c>
      <c r="G46" t="inlineStr">
        <is>
          <t>Assigned</t>
        </is>
      </c>
      <c r="H46" t="inlineStr">
        <is>
          <t>2-Major</t>
        </is>
      </c>
      <c r="I46" t="inlineStr">
        <is>
          <t>[PSST][GPU][Android10.0][SharkL3][HM][2G][FirePhoenix][WAITFORGOOGLE]进入相册点击照片查看，按recent键后屏幕顶概率性出现白色闪烁（附操作视频及截图）</t>
        </is>
      </c>
      <c r="J46" t="inlineStr">
        <is>
          <t>sherrill.liu@unisoc.com</t>
        </is>
      </c>
      <c r="K46" t="inlineStr">
        <is>
          <t>2019-08-15 16:39:41</t>
        </is>
      </c>
      <c r="L46" t="n">
        <v>48</v>
      </c>
    </row>
    <row r="47">
      <c r="A47" s="1" t="n">
        <v>45</v>
      </c>
      <c r="B47" t="inlineStr">
        <is>
          <t>TJ_AF1</t>
        </is>
      </c>
      <c r="C47">
        <f>HYPERLINK("https://bugzilla.unisoc.com/bugzilla/show_bug.cgi?id=1144741", 1144741)</f>
        <v/>
      </c>
      <c r="D47" t="inlineStr">
        <is>
          <t>9863A_ANDROID10_TRUNK</t>
        </is>
      </c>
      <c r="E47" t="inlineStr">
        <is>
          <t>FW-3rdParty</t>
        </is>
      </c>
      <c r="F47" t="inlineStr">
        <is>
          <t>Fangyu.Yu@unisoc.com</t>
        </is>
      </c>
      <c r="G47" t="inlineStr">
        <is>
          <t>Assigned</t>
        </is>
      </c>
      <c r="H47" t="inlineStr">
        <is>
          <t>3-Average</t>
        </is>
      </c>
      <c r="I47" t="inlineStr">
        <is>
          <t>[TJ][MPT][Android10.0][Sharkl3][2G][APK]凤凰新闻界面，点右上角发现，任意选择音频，状态栏无应用图标显示（见截图）</t>
        </is>
      </c>
      <c r="J47" t="inlineStr">
        <is>
          <t>Xuejun.Sun@unisoc.com</t>
        </is>
      </c>
      <c r="K47" t="inlineStr">
        <is>
          <t>2019-08-16 11:17:29</t>
        </is>
      </c>
      <c r="L47" t="n">
        <v>161</v>
      </c>
    </row>
    <row r="48">
      <c r="A48" s="1" t="n">
        <v>46</v>
      </c>
      <c r="B48" t="inlineStr">
        <is>
          <t>TJ_APP2</t>
        </is>
      </c>
      <c r="C48">
        <f>HYPERLINK("https://bugzilla.unisoc.com/bugzilla/show_bug.cgi?id=1147729", 1147729)</f>
        <v/>
      </c>
      <c r="D48" t="inlineStr">
        <is>
          <t>9863A_ANDROID10_TRUNK</t>
        </is>
      </c>
      <c r="E48" t="inlineStr">
        <is>
          <t>APP-InCallUI</t>
        </is>
      </c>
      <c r="F48" t="inlineStr">
        <is>
          <t>Xinwei.He@unisoc.com</t>
        </is>
      </c>
      <c r="G48" t="inlineStr">
        <is>
          <t>Assigned</t>
        </is>
      </c>
      <c r="H48" t="inlineStr">
        <is>
          <t>3-Average</t>
        </is>
      </c>
      <c r="I48" t="inlineStr">
        <is>
          <t>[TJ][Telephony][Android10.0][Sharkl3][2G][WAITFORGOOGLE]英文下，调整字体和显示均为最大，通话中打开keypad，显示不全</t>
        </is>
      </c>
      <c r="J48" t="inlineStr">
        <is>
          <t>suya.shang@unisoc.com</t>
        </is>
      </c>
      <c r="K48" t="inlineStr">
        <is>
          <t>2019-08-21 13:48:32</t>
        </is>
      </c>
      <c r="L48" t="n">
        <v>85</v>
      </c>
    </row>
    <row r="49">
      <c r="A49" s="1" t="n">
        <v>47</v>
      </c>
      <c r="B49" t="inlineStr">
        <is>
          <t>TJ_TELE</t>
        </is>
      </c>
      <c r="C49">
        <f>HYPERLINK("https://bugzilla.unisoc.com/bugzilla/show_bug.cgi?id=1148980", 1148980)</f>
        <v/>
      </c>
      <c r="D49" t="inlineStr">
        <is>
          <t>9863A_ANDROID10_TRUNK</t>
        </is>
      </c>
      <c r="E49" t="inlineStr">
        <is>
          <t>FW-Tele-SIM</t>
        </is>
      </c>
      <c r="F49" t="inlineStr">
        <is>
          <t>Yanxue.Xu@unisoc.com</t>
        </is>
      </c>
      <c r="G49" t="inlineStr">
        <is>
          <t>Assigned</t>
        </is>
      </c>
      <c r="H49" t="inlineStr">
        <is>
          <t>1-Critical</t>
        </is>
      </c>
      <c r="I49" t="inlineStr">
        <is>
          <t>[Performance][Android10.0][Sharkl3][2G][关键性能][性能]SharkL3_10.0_2G_GMS_W19.34.2关机时间均值为3.154s，对比SharkL3_9.0_2G_GMS_W19.25.2耗时为1.86s相差1.296s比例69.8%【waitforGoogle】</t>
        </is>
      </c>
      <c r="J49" t="inlineStr">
        <is>
          <t>Sophia.Guo@unisoc.com</t>
        </is>
      </c>
      <c r="K49" t="inlineStr">
        <is>
          <t>2019-08-22 14:48:26</t>
        </is>
      </c>
      <c r="L49" t="n">
        <v>28</v>
      </c>
    </row>
    <row r="50">
      <c r="A50" s="1" t="n">
        <v>48</v>
      </c>
      <c r="B50" t="inlineStr">
        <is>
          <t>TJ_APP1</t>
        </is>
      </c>
      <c r="C50">
        <f>HYPERLINK("https://bugzilla.unisoc.com/bugzilla/show_bug.cgi?id=1149359", 1149359)</f>
        <v/>
      </c>
      <c r="D50" t="inlineStr">
        <is>
          <t>SC9832E_ANDROID10_TRUNK</t>
        </is>
      </c>
      <c r="E50" t="inlineStr">
        <is>
          <t>GMS</t>
        </is>
      </c>
      <c r="F50" t="inlineStr">
        <is>
          <t>Lli.Wang@unisoc.com</t>
        </is>
      </c>
      <c r="G50" t="inlineStr">
        <is>
          <t>NEW</t>
        </is>
      </c>
      <c r="H50" t="inlineStr">
        <is>
          <t>2-Major</t>
        </is>
      </c>
      <c r="I50" t="inlineStr">
        <is>
          <t>[TJ][Telephony][Android10.0][SharklE]][Gmail][WAITFORGOOGLE]从联系人中添加收件人，收件人显示异常（多出“&lt;”）</t>
        </is>
      </c>
      <c r="J50" t="inlineStr">
        <is>
          <t>Qiuyu.Jia@unisoc.com</t>
        </is>
      </c>
      <c r="K50" t="inlineStr">
        <is>
          <t>2019-08-22 18:08:03</t>
        </is>
      </c>
      <c r="L50" t="n">
        <v>174</v>
      </c>
    </row>
    <row r="51">
      <c r="A51" s="1" t="n">
        <v>49</v>
      </c>
      <c r="B51" t="inlineStr">
        <is>
          <t>TJ_APP1</t>
        </is>
      </c>
      <c r="C51">
        <f>HYPERLINK("https://bugzilla.unisoc.com/bugzilla/show_bug.cgi?id=1150272", 1150272)</f>
        <v/>
      </c>
      <c r="D51" t="inlineStr">
        <is>
          <t>9863A_ANDROID10_TRUNK</t>
        </is>
      </c>
      <c r="E51" t="inlineStr">
        <is>
          <t>GMS</t>
        </is>
      </c>
      <c r="F51" t="inlineStr">
        <is>
          <t>Bown.Zhang@unisoc.com</t>
        </is>
      </c>
      <c r="G51" t="inlineStr">
        <is>
          <t>Assigned</t>
        </is>
      </c>
      <c r="H51" t="inlineStr">
        <is>
          <t>2-Major</t>
        </is>
      </c>
      <c r="I51" t="inlineStr">
        <is>
          <t>[WAITFORGOOGLE][Performance][Android10.0][Sharkl3][2G][流畅性][性能]短信应用更新到新版本（4.4.076），会话界面点击附件按钮动画卡顿</t>
        </is>
      </c>
      <c r="J51" t="inlineStr">
        <is>
          <t>Dongze.Hong@unisoc.com</t>
        </is>
      </c>
      <c r="K51" t="inlineStr">
        <is>
          <t>2019-08-23 19:43:33</t>
        </is>
      </c>
      <c r="L51" t="n">
        <v>100</v>
      </c>
    </row>
    <row r="52">
      <c r="A52" s="1" t="n">
        <v>50</v>
      </c>
      <c r="B52" t="inlineStr">
        <is>
          <t>TJ_AF2</t>
        </is>
      </c>
      <c r="C52">
        <f>HYPERLINK("https://bugzilla.unisoc.com/bugzilla/show_bug.cgi?id=1150930", 1150930)</f>
        <v/>
      </c>
      <c r="D52" t="inlineStr">
        <is>
          <t>9863A_ANDROID10_TRUNK</t>
        </is>
      </c>
      <c r="E52" t="inlineStr">
        <is>
          <t>GMS</t>
        </is>
      </c>
      <c r="F52" t="inlineStr">
        <is>
          <t>Zhaoyang.Wang@unisoc.com</t>
        </is>
      </c>
      <c r="G52" t="inlineStr">
        <is>
          <t>Assigned</t>
        </is>
      </c>
      <c r="H52" t="inlineStr">
        <is>
          <t>3-Average</t>
        </is>
      </c>
      <c r="I52" t="inlineStr">
        <is>
          <t>[TJ][Local][Android10.0][Sharkl3][2G][waitforgoogle]应用和通知-设备使用时间-点击任意应用后面的设置应用定时定时器菜单，界面弹框会闪跳一下[Google issue]</t>
        </is>
      </c>
      <c r="J52" t="inlineStr">
        <is>
          <t>yedda.zhang@unisoc.com</t>
        </is>
      </c>
      <c r="K52" t="inlineStr">
        <is>
          <t>2019-08-26 14:13:20</t>
        </is>
      </c>
      <c r="L52" t="n">
        <v>87</v>
      </c>
    </row>
    <row r="53">
      <c r="A53" s="1" t="n">
        <v>51</v>
      </c>
      <c r="B53" t="inlineStr">
        <is>
          <t>TJ_AF1</t>
        </is>
      </c>
      <c r="C53">
        <f>HYPERLINK("https://bugzilla.unisoc.com/bugzilla/show_bug.cgi?id=1150960", 1150960)</f>
        <v/>
      </c>
      <c r="D53" t="inlineStr">
        <is>
          <t>9863A_ANDROID10_TRUNK</t>
        </is>
      </c>
      <c r="E53" t="inlineStr">
        <is>
          <t>FW-ActivityManager</t>
        </is>
      </c>
      <c r="F53" t="inlineStr">
        <is>
          <t>Yuntao.Xiao@unisoc.com</t>
        </is>
      </c>
      <c r="G53" t="inlineStr">
        <is>
          <t>Assigned</t>
        </is>
      </c>
      <c r="H53" t="inlineStr">
        <is>
          <t>3-Average</t>
        </is>
      </c>
      <c r="I53" t="inlineStr">
        <is>
          <t>[TJ][Local][Android10.0][Sharkl3][2G]壁纸界面长截屏后偶现最近任务中壁纸应用图标显示异常</t>
        </is>
      </c>
      <c r="J53" t="inlineStr">
        <is>
          <t>Crytal.Wang@unisoc.com</t>
        </is>
      </c>
      <c r="K53" t="inlineStr">
        <is>
          <t>2019-08-26 14:35:24</t>
        </is>
      </c>
      <c r="L53" t="n">
        <v>62</v>
      </c>
    </row>
    <row r="54">
      <c r="A54" s="1" t="n">
        <v>52</v>
      </c>
      <c r="B54" t="inlineStr">
        <is>
          <t>TJ_AF1</t>
        </is>
      </c>
      <c r="C54">
        <f>HYPERLINK("https://bugzilla.unisoc.com/bugzilla/show_bug.cgi?id=1152806", 1152806)</f>
        <v/>
      </c>
      <c r="D54" t="inlineStr">
        <is>
          <t>9863A_ANDROID10_TRUNK</t>
        </is>
      </c>
      <c r="E54" t="inlineStr">
        <is>
          <t>FW-3rdParty</t>
        </is>
      </c>
      <c r="F54" t="inlineStr">
        <is>
          <t>Fangyu.Yu@unisoc.com</t>
        </is>
      </c>
      <c r="G54" t="inlineStr">
        <is>
          <t>NEW</t>
        </is>
      </c>
      <c r="H54" t="inlineStr">
        <is>
          <t>3-Average</t>
        </is>
      </c>
      <c r="I54" t="inlineStr">
        <is>
          <t>[Multimedia][Android10.0][Sharkl3][2G][Display][APK] FaceBook Lite 下面一部分不显示画面（附截图）</t>
        </is>
      </c>
      <c r="J54" t="inlineStr">
        <is>
          <t>Jie.Yao@unisoc.com</t>
        </is>
      </c>
      <c r="K54" t="inlineStr">
        <is>
          <t>2019-08-28 14:42:00</t>
        </is>
      </c>
      <c r="L54" t="n">
        <v>30</v>
      </c>
    </row>
    <row r="55">
      <c r="A55" s="1" t="n">
        <v>53</v>
      </c>
      <c r="B55" t="inlineStr">
        <is>
          <t>TJ_APP1</t>
        </is>
      </c>
      <c r="C55">
        <f>HYPERLINK("https://bugzilla.unisoc.com/bugzilla/show_bug.cgi?id=1153011", 1153011)</f>
        <v/>
      </c>
      <c r="D55" t="inlineStr">
        <is>
          <t>9863A_ANDROID10_TRUNK</t>
        </is>
      </c>
      <c r="E55" t="inlineStr">
        <is>
          <t>GMS</t>
        </is>
      </c>
      <c r="F55" t="inlineStr">
        <is>
          <t>Alisa.Li@unisoc.com</t>
        </is>
      </c>
      <c r="G55" t="inlineStr">
        <is>
          <t>NEW</t>
        </is>
      </c>
      <c r="H55" t="inlineStr">
        <is>
          <t>2-Major</t>
        </is>
      </c>
      <c r="I55" t="inlineStr">
        <is>
          <t>[WAITFORGOOGLE][TJ][Telephony][Android10.0][Sharkl3][2G]进入message-新建聊天会话-收件人输入第一位是0且为12位数的号码保存草稿，会话显示号码与实际输入号码不匹配，拨打和详情显示均为实际输入号码</t>
        </is>
      </c>
      <c r="J55" t="inlineStr">
        <is>
          <t>Rui.Ma@unisoc.com</t>
        </is>
      </c>
      <c r="K55" t="inlineStr">
        <is>
          <t>2019-08-28 17:06:49</t>
        </is>
      </c>
      <c r="L55" t="n">
        <v>56</v>
      </c>
    </row>
    <row r="56">
      <c r="A56" s="1" t="n">
        <v>54</v>
      </c>
      <c r="B56" t="inlineStr">
        <is>
          <t>TJ_APP1</t>
        </is>
      </c>
      <c r="C56">
        <f>HYPERLINK("https://bugzilla.unisoc.com/bugzilla/show_bug.cgi?id=1153417", 1153417)</f>
        <v/>
      </c>
      <c r="D56" t="inlineStr">
        <is>
          <t>9863A_ANDROID10_TRUNK</t>
        </is>
      </c>
      <c r="E56" t="inlineStr">
        <is>
          <t>GMS</t>
        </is>
      </c>
      <c r="F56" t="inlineStr">
        <is>
          <t>Alisa.Li@unisoc.com</t>
        </is>
      </c>
      <c r="G56" t="inlineStr">
        <is>
          <t>Assigned</t>
        </is>
      </c>
      <c r="H56" t="inlineStr">
        <is>
          <t>2-Major</t>
        </is>
      </c>
      <c r="I56" t="inlineStr">
        <is>
          <t>[WAITFORGOOGLE][TJ][Telephony][Android10.0][Sharkl3][2G]信息会话，添加附件，选择相机，切换到视频下，点击录制后，会不断提示：无法播放此视频</t>
        </is>
      </c>
      <c r="J56" t="inlineStr">
        <is>
          <t>Xuedong.Wu@unisoc.com</t>
        </is>
      </c>
      <c r="K56" t="inlineStr">
        <is>
          <t>2019-08-29 10:56:50</t>
        </is>
      </c>
      <c r="L56" t="n">
        <v>56</v>
      </c>
    </row>
    <row r="57">
      <c r="A57" s="1" t="n">
        <v>55</v>
      </c>
      <c r="B57" t="inlineStr">
        <is>
          <t>TJ_APP1</t>
        </is>
      </c>
      <c r="C57">
        <f>HYPERLINK("https://bugzilla.unisoc.com/bugzilla/show_bug.cgi?id=1154368", 1154368)</f>
        <v/>
      </c>
      <c r="D57" t="inlineStr">
        <is>
          <t>9863A_ANDROID10_TRUNK</t>
        </is>
      </c>
      <c r="E57" t="inlineStr">
        <is>
          <t>APP-MMS</t>
        </is>
      </c>
      <c r="F57" t="inlineStr">
        <is>
          <t>Alisa.Li@unisoc.com</t>
        </is>
      </c>
      <c r="G57" t="inlineStr">
        <is>
          <t>Assigned</t>
        </is>
      </c>
      <c r="H57" t="inlineStr">
        <is>
          <t>2-Major</t>
        </is>
      </c>
      <c r="I57" t="inlineStr">
        <is>
          <t>[WAITFORGOOGLE][TJ][MPT][Android10.0][Sharkl3][2G][FBE]设置锁屏密码，重启，收到信息，无通知，解锁手机后才收到通知（W19.33.2引入）</t>
        </is>
      </c>
      <c r="J57" t="inlineStr">
        <is>
          <t>Lisa.Zhang@unisoc.com</t>
        </is>
      </c>
      <c r="K57" t="inlineStr">
        <is>
          <t>2019-08-30 13:46:00</t>
        </is>
      </c>
      <c r="L57" t="n">
        <v>56</v>
      </c>
    </row>
    <row r="58">
      <c r="A58" s="1" t="n">
        <v>56</v>
      </c>
      <c r="B58" t="inlineStr">
        <is>
          <t>TJ_AF1</t>
        </is>
      </c>
      <c r="C58">
        <f>HYPERLINK("https://bugzilla.unisoc.com/bugzilla/show_bug.cgi?id=1154691", 1154691)</f>
        <v/>
      </c>
      <c r="D58" t="inlineStr">
        <is>
          <t>SC9832E_ANDROID10_TRUNK</t>
        </is>
      </c>
      <c r="E58" t="inlineStr">
        <is>
          <t>FW-3rdParty</t>
        </is>
      </c>
      <c r="F58" t="inlineStr">
        <is>
          <t>Fangyu.Yu@unisoc.com</t>
        </is>
      </c>
      <c r="G58" t="inlineStr">
        <is>
          <t>NEW</t>
        </is>
      </c>
      <c r="H58" t="inlineStr">
        <is>
          <t>3-Average</t>
        </is>
      </c>
      <c r="I58" t="inlineStr">
        <is>
          <t>[PSST][GPU][Android10.0][SharklE][apk]微博分享文章到微信时偶现停止响应</t>
        </is>
      </c>
      <c r="J58" t="inlineStr">
        <is>
          <t>Jingwei.Wu@unisoc.com</t>
        </is>
      </c>
      <c r="K58" t="inlineStr">
        <is>
          <t>2019-08-30 17:34:47</t>
        </is>
      </c>
      <c r="L58" t="n">
        <v>107</v>
      </c>
    </row>
    <row r="59">
      <c r="A59" s="1" t="n">
        <v>57</v>
      </c>
      <c r="B59" t="inlineStr">
        <is>
          <t>TJ_APP1</t>
        </is>
      </c>
      <c r="C59">
        <f>HYPERLINK("https://bugzilla.unisoc.com/bugzilla/show_bug.cgi?id=1155342", 1155342)</f>
        <v/>
      </c>
      <c r="D59" t="inlineStr">
        <is>
          <t>9863A_ANDROID10_TRUNK</t>
        </is>
      </c>
      <c r="E59" t="inlineStr">
        <is>
          <t>GMS</t>
        </is>
      </c>
      <c r="F59" t="inlineStr">
        <is>
          <t>Chris.Wang@unisoc.com</t>
        </is>
      </c>
      <c r="G59" t="inlineStr">
        <is>
          <t>Assigned</t>
        </is>
      </c>
      <c r="H59" t="inlineStr">
        <is>
          <t>2-Major</t>
        </is>
      </c>
      <c r="I59" t="inlineStr">
        <is>
          <t>[TJ][Local][Android10.0][Sharkl3][2G][WAITFORGOOGLE] 新建访客-桌面日期显示 “星期一，9月2”ui错误且信息不完整，切换页面时可刷新显示如附件视频</t>
        </is>
      </c>
      <c r="J59" t="inlineStr">
        <is>
          <t>Ruiqing.Yang@unisoc.com</t>
        </is>
      </c>
      <c r="K59" t="inlineStr">
        <is>
          <t>2019-09-02 14:05:44</t>
        </is>
      </c>
      <c r="L59" t="n">
        <v>162</v>
      </c>
    </row>
    <row r="60">
      <c r="A60" s="1" t="n">
        <v>58</v>
      </c>
      <c r="B60" t="inlineStr">
        <is>
          <t>TJ_APP1</t>
        </is>
      </c>
      <c r="C60">
        <f>HYPERLINK("https://bugzilla.unisoc.com/bugzilla/show_bug.cgi?id=1156376", 1156376)</f>
        <v/>
      </c>
      <c r="D60" t="inlineStr">
        <is>
          <t>9863A_ANDROID10_TRUNK</t>
        </is>
      </c>
      <c r="E60" t="inlineStr">
        <is>
          <t>GMS</t>
        </is>
      </c>
      <c r="F60" t="inlineStr">
        <is>
          <t>Alisa.Li@unisoc.com</t>
        </is>
      </c>
      <c r="G60" t="inlineStr">
        <is>
          <t>NEW</t>
        </is>
      </c>
      <c r="H60" t="inlineStr">
        <is>
          <t>2-Major</t>
        </is>
      </c>
      <c r="I60" t="inlineStr">
        <is>
          <t>[WAITFORGOOGLE][TJ][Telephony][Android10.0][Sharkl3][2G]新建信息-输入号码-一长串号码使用分隔符“，”隔开-创建一个有两个联系人的会话-保存为草稿-只能显示一个联系人</t>
        </is>
      </c>
      <c r="J60" t="inlineStr">
        <is>
          <t>Rui.Ma@unisoc.com</t>
        </is>
      </c>
      <c r="K60" t="inlineStr">
        <is>
          <t>2019-09-03 16:54:46</t>
        </is>
      </c>
      <c r="L60" t="n">
        <v>56</v>
      </c>
    </row>
    <row r="61">
      <c r="A61" s="1" t="n">
        <v>59</v>
      </c>
      <c r="B61" t="inlineStr">
        <is>
          <t>TJ_AF1</t>
        </is>
      </c>
      <c r="C61">
        <f>HYPERLINK("https://bugzilla.unisoc.com/bugzilla/show_bug.cgi?id=1162190", 1162190)</f>
        <v/>
      </c>
      <c r="D61" t="inlineStr">
        <is>
          <t>9863A_ANDROID10_TRUNK</t>
        </is>
      </c>
      <c r="E61" t="inlineStr">
        <is>
          <t>FW-3rdParty</t>
        </is>
      </c>
      <c r="F61" t="inlineStr">
        <is>
          <t>Fangyu.Yu@unisoc.com</t>
        </is>
      </c>
      <c r="G61" t="inlineStr">
        <is>
          <t>Assigned</t>
        </is>
      </c>
      <c r="H61" t="inlineStr">
        <is>
          <t>3-Average</t>
        </is>
      </c>
      <c r="I61" t="inlineStr">
        <is>
          <t>[TJ][MPT][Android10.0][Sharkl3][APK][HM]QQ使用过程中自动重启，重启后导航栏覆盖QQ底部的菜单栏</t>
        </is>
      </c>
      <c r="J61" t="inlineStr">
        <is>
          <t>ying.meng@unisoc.com</t>
        </is>
      </c>
      <c r="K61" t="inlineStr">
        <is>
          <t>2019-09-05 15:38:59</t>
        </is>
      </c>
      <c r="L61" t="n">
        <v>155</v>
      </c>
    </row>
    <row r="62">
      <c r="A62" s="1" t="n">
        <v>60</v>
      </c>
      <c r="B62" t="inlineStr">
        <is>
          <t>TJ_AF1</t>
        </is>
      </c>
      <c r="C62">
        <f>HYPERLINK("https://bugzilla.unisoc.com/bugzilla/show_bug.cgi?id=1162245", 1162245)</f>
        <v/>
      </c>
      <c r="D62" t="inlineStr">
        <is>
          <t>9863A_ANDROID10_TRUNK</t>
        </is>
      </c>
      <c r="E62" t="inlineStr">
        <is>
          <t>FW-General</t>
        </is>
      </c>
      <c r="F62" t="inlineStr">
        <is>
          <t>Yuntao.Xiao@unisoc.com</t>
        </is>
      </c>
      <c r="G62" t="inlineStr">
        <is>
          <t>Assigned</t>
        </is>
      </c>
      <c r="H62" t="inlineStr">
        <is>
          <t>3-Average</t>
        </is>
      </c>
      <c r="I62" t="inlineStr">
        <is>
          <t>[WCN][Android10.0][Sharkl3][1G][Coexist]DUT连接蓝牙耳机、音箱，车载（active），并连接Wi-Fi下载文件，接听来电，过程中在通话界面切换active设备，某次切换之后双方语音均变音，失真</t>
        </is>
      </c>
      <c r="J62" t="inlineStr">
        <is>
          <t>Yueyue.Shu@unisoc.com</t>
        </is>
      </c>
      <c r="K62" t="inlineStr">
        <is>
          <t>2019-09-05 16:14:24</t>
        </is>
      </c>
      <c r="L62" t="n">
        <v>58</v>
      </c>
    </row>
    <row r="63">
      <c r="A63" s="1" t="n">
        <v>61</v>
      </c>
      <c r="B63" t="inlineStr">
        <is>
          <t>TJ_TELE</t>
        </is>
      </c>
      <c r="C63">
        <f>HYPERLINK("https://bugzilla.unisoc.com/bugzilla/show_bug.cgi?id=1162316", 1162316)</f>
        <v/>
      </c>
      <c r="D63" t="inlineStr">
        <is>
          <t>SC9832E_ANDROID10_TRUNK</t>
        </is>
      </c>
      <c r="E63" t="inlineStr">
        <is>
          <t>APP-InCallUI</t>
        </is>
      </c>
      <c r="F63" t="inlineStr">
        <is>
          <t>panpan.zhang@unisoc.com</t>
        </is>
      </c>
      <c r="G63" t="inlineStr">
        <is>
          <t>Root-Caused</t>
        </is>
      </c>
      <c r="H63" t="inlineStr">
        <is>
          <t>3-Average</t>
        </is>
      </c>
      <c r="I63" t="inlineStr">
        <is>
          <t>[PICLAB][Android10.0][SharklE][VoWiFi][waitforGoogle]不开启小区的情况下，测试卡注册上vowifi，UI界面需要显示小区信号满格</t>
        </is>
      </c>
      <c r="J63" t="inlineStr">
        <is>
          <t>Molly.Wang@unisoc.com</t>
        </is>
      </c>
      <c r="K63" t="inlineStr">
        <is>
          <t>2019-09-05 17:01:39</t>
        </is>
      </c>
      <c r="L63" t="n">
        <v>62</v>
      </c>
    </row>
    <row r="64">
      <c r="A64" s="1" t="n">
        <v>62</v>
      </c>
      <c r="B64" t="inlineStr">
        <is>
          <t>TJ_AF1</t>
        </is>
      </c>
      <c r="C64">
        <f>HYPERLINK("https://bugzilla.unisoc.com/bugzilla/show_bug.cgi?id=1162829", 1162829)</f>
        <v/>
      </c>
      <c r="D64" t="inlineStr">
        <is>
          <t>9863A_ANDROID10_TRUNK</t>
        </is>
      </c>
      <c r="E64" t="inlineStr">
        <is>
          <t>FW-AlarmManager</t>
        </is>
      </c>
      <c r="F64" t="inlineStr">
        <is>
          <t>Xiaoguang.Dong@unisoc.com</t>
        </is>
      </c>
      <c r="G64" t="inlineStr">
        <is>
          <t>NEW</t>
        </is>
      </c>
      <c r="H64" t="inlineStr">
        <is>
          <t>3-Average</t>
        </is>
      </c>
      <c r="I64" t="inlineStr">
        <is>
          <t>[TJ][Local][Android10.0][Sharkl3][2G]显示为大时，定时关机提示弹出时按power键解锁屏并旋转屏幕操作，定时关机提示语显示不完整</t>
        </is>
      </c>
      <c r="J64" t="inlineStr">
        <is>
          <t>yedda.zhang@unisoc.com</t>
        </is>
      </c>
      <c r="K64" t="inlineStr">
        <is>
          <t>2019-09-06 14:20:02</t>
        </is>
      </c>
      <c r="L64" t="n">
        <v>160</v>
      </c>
    </row>
    <row r="65">
      <c r="A65" s="1" t="n">
        <v>63</v>
      </c>
      <c r="B65" t="inlineStr">
        <is>
          <t>TJ_APP1</t>
        </is>
      </c>
      <c r="C65">
        <f>HYPERLINK("https://bugzilla.unisoc.com/bugzilla/show_bug.cgi?id=1162905", 1162905)</f>
        <v/>
      </c>
      <c r="D65" t="inlineStr">
        <is>
          <t>9863A_ANDROID10_TRUNK</t>
        </is>
      </c>
      <c r="E65" t="inlineStr">
        <is>
          <t>GMS</t>
        </is>
      </c>
      <c r="F65" t="inlineStr">
        <is>
          <t>Alisa.Li@unisoc.com</t>
        </is>
      </c>
      <c r="G65" t="inlineStr">
        <is>
          <t>NEW</t>
        </is>
      </c>
      <c r="H65" t="inlineStr">
        <is>
          <t>2-Major</t>
        </is>
      </c>
      <c r="I65" t="inlineStr">
        <is>
          <t>[WAITFORGOOGLE][TJ][Telephony][Android10.0][Sharkl3][2G]创建会话-调用相机拍摄视频-添加视频到附件-拍摄视频预览时间与添加到附件显示的视频时间相差1-2秒</t>
        </is>
      </c>
      <c r="J65" t="inlineStr">
        <is>
          <t>Rui.Ma@unisoc.com</t>
        </is>
      </c>
      <c r="K65" t="inlineStr">
        <is>
          <t>2019-09-06 15:16:46</t>
        </is>
      </c>
      <c r="L65" t="n">
        <v>56</v>
      </c>
    </row>
    <row r="66">
      <c r="A66" s="1" t="n">
        <v>64</v>
      </c>
      <c r="B66" t="inlineStr">
        <is>
          <t>TJ_AF1</t>
        </is>
      </c>
      <c r="C66">
        <f>HYPERLINK("https://bugzilla.unisoc.com/bugzilla/show_bug.cgi?id=1163663", 1163663)</f>
        <v/>
      </c>
      <c r="D66" t="inlineStr">
        <is>
          <t>SC9832E_ANDROID10_TRUNK</t>
        </is>
      </c>
      <c r="E66" t="inlineStr">
        <is>
          <t>FW-3rdParty</t>
        </is>
      </c>
      <c r="F66" t="inlineStr">
        <is>
          <t>Fangyu.Yu@unisoc.com</t>
        </is>
      </c>
      <c r="G66" t="inlineStr">
        <is>
          <t>NEW</t>
        </is>
      </c>
      <c r="H66" t="inlineStr">
        <is>
          <t>3-Average</t>
        </is>
      </c>
      <c r="I66" t="inlineStr">
        <is>
          <t>[PSST][GPU][Android10.0][SharklE][apk]安装悦动圈V3.2.6.1.2, 选择健走-骑行，点击开始后，概率性界面黑屏，状态栏显示正常</t>
        </is>
      </c>
      <c r="J66" t="inlineStr">
        <is>
          <t>Jingwei.Wu@unisoc.com</t>
        </is>
      </c>
      <c r="K66" t="inlineStr">
        <is>
          <t>2019-09-09 11:02:27</t>
        </is>
      </c>
      <c r="L66" t="n">
        <v>107</v>
      </c>
    </row>
    <row r="67">
      <c r="A67" s="1" t="n">
        <v>65</v>
      </c>
      <c r="B67" t="inlineStr">
        <is>
          <t>TJ_APP1</t>
        </is>
      </c>
      <c r="C67">
        <f>HYPERLINK("https://bugzilla.unisoc.com/bugzilla/show_bug.cgi?id=1163947", 1163947)</f>
        <v/>
      </c>
      <c r="D67" t="inlineStr">
        <is>
          <t>9863A_ANDROID10_TRUNK</t>
        </is>
      </c>
      <c r="E67" t="inlineStr">
        <is>
          <t>GMS</t>
        </is>
      </c>
      <c r="F67" t="inlineStr">
        <is>
          <t>Alisa.Li@unisoc.com</t>
        </is>
      </c>
      <c r="G67" t="inlineStr">
        <is>
          <t>NEW</t>
        </is>
      </c>
      <c r="H67" t="inlineStr">
        <is>
          <t>2-Major</t>
        </is>
      </c>
      <c r="I67" t="inlineStr">
        <is>
          <t>[WCN][Android10.0][Sharkl3][1G][FM][WAITFORGOOGLE]开启TalkBack，FM播放中调节TackBack的音量跳到音频的音量</t>
        </is>
      </c>
      <c r="J67" t="inlineStr">
        <is>
          <t>Jiping.Yang@unisoc.com</t>
        </is>
      </c>
      <c r="K67" t="inlineStr">
        <is>
          <t>2019-09-09 15:31:05</t>
        </is>
      </c>
      <c r="L67" t="n">
        <v>87</v>
      </c>
    </row>
    <row r="68">
      <c r="A68" s="1" t="n">
        <v>66</v>
      </c>
      <c r="B68" t="inlineStr">
        <is>
          <t>BJ_AF1</t>
        </is>
      </c>
      <c r="C68">
        <f>HYPERLINK("https://bugzilla.unisoc.com/bugzilla/show_bug.cgi?id=1164653", 1164653)</f>
        <v/>
      </c>
      <c r="D68" t="inlineStr">
        <is>
          <t>9863A_ANDROID10_TRUNK</t>
        </is>
      </c>
      <c r="E68" t="inlineStr">
        <is>
          <t>AP_Network</t>
        </is>
      </c>
      <c r="F68" t="inlineStr">
        <is>
          <t>Zhibo.Chang@unisoc.com</t>
        </is>
      </c>
      <c r="G68" t="inlineStr">
        <is>
          <t>Assigned</t>
        </is>
      </c>
      <c r="H68" t="inlineStr">
        <is>
          <t>3-Average</t>
        </is>
      </c>
      <c r="I68" t="inlineStr">
        <is>
          <t>[WCN][Android10.0][Sharkl3][2G][Wi-Fi]辅助机连接测试机开启的热点，然后修改辅助机以静态IP地址连接此热点，测试机重启热点，辅助机再次连接热点后，测试机已连接设备中的IP地址显示null</t>
        </is>
      </c>
      <c r="J68" t="inlineStr">
        <is>
          <t>Dan.Tan@unisoc.com</t>
        </is>
      </c>
      <c r="K68" t="inlineStr">
        <is>
          <t>2019-09-10 14:40:12</t>
        </is>
      </c>
      <c r="L68" t="n">
        <v>80</v>
      </c>
    </row>
    <row r="69">
      <c r="A69" s="1" t="n">
        <v>67</v>
      </c>
      <c r="B69" t="inlineStr">
        <is>
          <t>TJ_AF1</t>
        </is>
      </c>
      <c r="C69">
        <f>HYPERLINK("https://bugzilla.unisoc.com/bugzilla/show_bug.cgi?id=1164897", 1164897)</f>
        <v/>
      </c>
      <c r="D69" t="inlineStr">
        <is>
          <t>9863A_ANDROID10_TRUNK</t>
        </is>
      </c>
      <c r="E69" t="inlineStr">
        <is>
          <t>FW-3rdParty</t>
        </is>
      </c>
      <c r="F69" t="inlineStr">
        <is>
          <t>Fangyu.Yu@unisoc.com</t>
        </is>
      </c>
      <c r="G69" t="inlineStr">
        <is>
          <t>Assigned</t>
        </is>
      </c>
      <c r="H69" t="inlineStr">
        <is>
          <t>3-Average</t>
        </is>
      </c>
      <c r="I69" t="inlineStr">
        <is>
          <t>[TJ][MPT][Android10.0][Sharkl3][APK][HM]打开按键音，qq点击底部联系人，看点等菜单时有双击声音</t>
        </is>
      </c>
      <c r="J69" t="inlineStr">
        <is>
          <t>ying.meng@unisoc.com</t>
        </is>
      </c>
      <c r="K69" t="inlineStr">
        <is>
          <t>2019-09-10 17:16:56</t>
        </is>
      </c>
      <c r="L69" t="n">
        <v>146</v>
      </c>
    </row>
    <row r="70">
      <c r="A70" s="1" t="n">
        <v>68</v>
      </c>
      <c r="B70" t="inlineStr">
        <is>
          <t>TJ_APP1</t>
        </is>
      </c>
      <c r="C70">
        <f>HYPERLINK("https://bugzilla.unisoc.com/bugzilla/show_bug.cgi?id=1165080", 1165080)</f>
        <v/>
      </c>
      <c r="D70" t="inlineStr">
        <is>
          <t>9863A_ANDROID10_TRUNK</t>
        </is>
      </c>
      <c r="E70" t="inlineStr">
        <is>
          <t>GMS</t>
        </is>
      </c>
      <c r="F70" t="inlineStr">
        <is>
          <t>Alisa.Li@unisoc.com</t>
        </is>
      </c>
      <c r="G70" t="inlineStr">
        <is>
          <t>Assigned</t>
        </is>
      </c>
      <c r="H70" t="inlineStr">
        <is>
          <t>2-Major</t>
        </is>
      </c>
      <c r="I70" t="inlineStr">
        <is>
          <t>[ST_India][Android10.0][Sharkl3][2G][GMS][Regression][WAITFORGOOGLE]SharkL3 fail to show wifi login page &amp; goes to next page of setup wizard  in public wifi.[908045]</t>
        </is>
      </c>
      <c r="J70" t="inlineStr">
        <is>
          <t>Kapil.Sharma@unisoc.com</t>
        </is>
      </c>
      <c r="K70" t="inlineStr">
        <is>
          <t>2019-09-10 20:24:12</t>
        </is>
      </c>
      <c r="L70" t="n">
        <v>3</v>
      </c>
    </row>
    <row r="71">
      <c r="A71" s="1" t="n">
        <v>69</v>
      </c>
      <c r="B71" t="inlineStr">
        <is>
          <t>TJ_APP2</t>
        </is>
      </c>
      <c r="C71">
        <f>HYPERLINK("https://bugzilla.unisoc.com/bugzilla/show_bug.cgi?id=1166421", 1166421)</f>
        <v/>
      </c>
      <c r="D71" t="inlineStr">
        <is>
          <t>9863A_ANDROID10_TRUNK</t>
        </is>
      </c>
      <c r="E71" t="inlineStr">
        <is>
          <t>APP-InCallUI</t>
        </is>
      </c>
      <c r="F71" t="inlineStr">
        <is>
          <t>Jiannan.Zhang@unisoc.com</t>
        </is>
      </c>
      <c r="G71" t="inlineStr">
        <is>
          <t>Assigned</t>
        </is>
      </c>
      <c r="H71" t="inlineStr">
        <is>
          <t>3-Average</t>
        </is>
      </c>
      <c r="I71" t="inlineStr">
        <is>
          <t>[TJ][Telephony][Android10.0][Sharkl3][2G][telcel][WAITFORGOOGLE]MMI码运行结果提示框界面收到来电，接通后提示框覆盖在通话界面上</t>
        </is>
      </c>
      <c r="J71" t="inlineStr">
        <is>
          <t>suya.shang@unisoc.com</t>
        </is>
      </c>
      <c r="K71" t="inlineStr">
        <is>
          <t>2019-09-12 14:29:17</t>
        </is>
      </c>
      <c r="L71" t="n">
        <v>148</v>
      </c>
    </row>
    <row r="72">
      <c r="A72" s="1" t="n">
        <v>70</v>
      </c>
      <c r="B72" t="inlineStr">
        <is>
          <t>TJ_APP1</t>
        </is>
      </c>
      <c r="C72">
        <f>HYPERLINK("https://bugzilla.unisoc.com/bugzilla/show_bug.cgi?id=1166643", 1166643)</f>
        <v/>
      </c>
      <c r="D72" t="inlineStr">
        <is>
          <t>9863A_ANDROID10_TRUNK</t>
        </is>
      </c>
      <c r="E72" t="inlineStr">
        <is>
          <t>APP-Contacts</t>
        </is>
      </c>
      <c r="F72" t="inlineStr">
        <is>
          <t>Pingp.Jia@unisoc.com</t>
        </is>
      </c>
      <c r="G72" t="inlineStr">
        <is>
          <t>Assigned</t>
        </is>
      </c>
      <c r="H72" t="inlineStr">
        <is>
          <t>2-Major</t>
        </is>
      </c>
      <c r="I72" t="inlineStr">
        <is>
          <t>[WAITFORGOOGLE][TJ][Telephony][Android10.0][Sharkl3][2G]callLog中保存联系人添加头像时，在照片编辑界面点击Power锁屏/解锁后，保存照片界面一直加载且点击back无响应.</t>
        </is>
      </c>
      <c r="J72" t="inlineStr">
        <is>
          <t>Tongtong.Gao@unisoc.com</t>
        </is>
      </c>
      <c r="K72" t="inlineStr">
        <is>
          <t>2019-09-12 17:00:39</t>
        </is>
      </c>
      <c r="L72" t="n">
        <v>99</v>
      </c>
    </row>
    <row r="73">
      <c r="A73" s="1" t="n">
        <v>71</v>
      </c>
      <c r="B73" t="inlineStr">
        <is>
          <t>TJ_APP1</t>
        </is>
      </c>
      <c r="C73">
        <f>HYPERLINK("https://bugzilla.unisoc.com/bugzilla/show_bug.cgi?id=1167804", 1167804)</f>
        <v/>
      </c>
      <c r="D73" t="inlineStr">
        <is>
          <t>9863A_ANDROID10_TRUNK</t>
        </is>
      </c>
      <c r="E73" t="inlineStr">
        <is>
          <t>GMS</t>
        </is>
      </c>
      <c r="F73" t="inlineStr">
        <is>
          <t>Chris.Wang@unisoc.com</t>
        </is>
      </c>
      <c r="G73" t="inlineStr">
        <is>
          <t>Assigned</t>
        </is>
      </c>
      <c r="H73" t="inlineStr">
        <is>
          <t>2-Major</t>
        </is>
      </c>
      <c r="I73" t="inlineStr">
        <is>
          <t>[Camera_Team][Android10.0][Sharkl3][2G][1G][HM][WAITFORGOOGLE]安全相机，设置存储路径为SD卡，拍照后删除图片时弹出权限提示框，点击更改设置后未跳转到解锁界面，用户体验不佳（附视频）</t>
        </is>
      </c>
      <c r="J73" t="inlineStr">
        <is>
          <t>huaiqing.xu@unisoc.com</t>
        </is>
      </c>
      <c r="K73" t="inlineStr">
        <is>
          <t>2019-09-16 18:34:08</t>
        </is>
      </c>
      <c r="L73" t="n">
        <v>86</v>
      </c>
    </row>
    <row r="74">
      <c r="A74" s="1" t="n">
        <v>72</v>
      </c>
      <c r="B74" t="inlineStr">
        <is>
          <t>TJ_AF1</t>
        </is>
      </c>
      <c r="C74">
        <f>HYPERLINK("https://bugzilla.unisoc.com/bugzilla/show_bug.cgi?id=1169558", 1169558)</f>
        <v/>
      </c>
      <c r="D74" t="inlineStr">
        <is>
          <t>SC9832E_ANDROID10_TRUNK</t>
        </is>
      </c>
      <c r="E74" t="inlineStr">
        <is>
          <t>APP-USB</t>
        </is>
      </c>
      <c r="F74" t="inlineStr">
        <is>
          <t>Shan.Gao@unisoc.com</t>
        </is>
      </c>
      <c r="G74" t="inlineStr">
        <is>
          <t>Assigned</t>
        </is>
      </c>
      <c r="H74" t="inlineStr">
        <is>
          <t>3-Average</t>
        </is>
      </c>
      <c r="I74" t="inlineStr">
        <is>
          <t>[WCN][Android10.0][SharklE][USB]测试机连接小米手环，小米运动界面同步运动信息时，切换USB计算机连接方式，偶见当切换时测试机屏幕黑一下</t>
        </is>
      </c>
      <c r="J74" t="inlineStr">
        <is>
          <t>Qingfang.Sha@unisoc.com</t>
        </is>
      </c>
      <c r="K74" t="inlineStr">
        <is>
          <t>2019-09-18 17:58:03</t>
        </is>
      </c>
      <c r="L74" t="n">
        <v>36</v>
      </c>
    </row>
    <row r="75">
      <c r="A75" s="1" t="n">
        <v>73</v>
      </c>
      <c r="B75" t="inlineStr">
        <is>
          <t>TJ_AF1</t>
        </is>
      </c>
      <c r="C75">
        <f>HYPERLINK("https://bugzilla.unisoc.com/bugzilla/show_bug.cgi?id=1170083", 1170083)</f>
        <v/>
      </c>
      <c r="D75" t="inlineStr">
        <is>
          <t>9863A_ANDROID10_TRUNK</t>
        </is>
      </c>
      <c r="E75" t="inlineStr">
        <is>
          <t>FW-ActivityManager</t>
        </is>
      </c>
      <c r="F75" t="inlineStr">
        <is>
          <t>Yuntao.Xiao@unisoc.com</t>
        </is>
      </c>
      <c r="G75" t="inlineStr">
        <is>
          <t>Assigned</t>
        </is>
      </c>
      <c r="H75" t="inlineStr">
        <is>
          <t>3-Average</t>
        </is>
      </c>
      <c r="I75" t="inlineStr">
        <is>
          <t>[Multimedia][Android10.0][Sharkl3][2G][Display]分屏应用，打开设置中的亮点调节，调节框显示在下方的应用上（附视频）</t>
        </is>
      </c>
      <c r="J75" t="inlineStr">
        <is>
          <t>Jie.Yao@unisoc.com</t>
        </is>
      </c>
      <c r="K75" t="inlineStr">
        <is>
          <t>2019-09-19 15:01:29</t>
        </is>
      </c>
      <c r="L75" t="n">
        <v>56</v>
      </c>
    </row>
    <row r="76">
      <c r="A76" s="1" t="n">
        <v>74</v>
      </c>
      <c r="B76" t="inlineStr">
        <is>
          <t>TJ_APP1</t>
        </is>
      </c>
      <c r="C76">
        <f>HYPERLINK("https://bugzilla.unisoc.com/bugzilla/show_bug.cgi?id=1170180", 1170180)</f>
        <v/>
      </c>
      <c r="D76" t="inlineStr">
        <is>
          <t>9863A_ANDROID10_TRUNK</t>
        </is>
      </c>
      <c r="E76" t="inlineStr">
        <is>
          <t>GMS</t>
        </is>
      </c>
      <c r="F76" t="inlineStr">
        <is>
          <t>Bown.Zhang@unisoc.com</t>
        </is>
      </c>
      <c r="G76" t="inlineStr">
        <is>
          <t>Assigned</t>
        </is>
      </c>
      <c r="H76" t="inlineStr">
        <is>
          <t>3-Average</t>
        </is>
      </c>
      <c r="I76" t="inlineStr">
        <is>
          <t>[Multimedia][Android10.0][Sharkl3][HM][Display][WAITFORGOOGLE]重启手机 ，上滑手机解锁，主页面时间格式发生调位（附截图）</t>
        </is>
      </c>
      <c r="J76" t="inlineStr">
        <is>
          <t>Chao.Xiong@unisoc.com</t>
        </is>
      </c>
      <c r="K76" t="inlineStr">
        <is>
          <t>2019-09-19 16:05:15</t>
        </is>
      </c>
      <c r="L76" t="n">
        <v>42</v>
      </c>
    </row>
    <row r="77">
      <c r="A77" s="1" t="n">
        <v>75</v>
      </c>
      <c r="B77" t="inlineStr">
        <is>
          <t>TJ_AF1</t>
        </is>
      </c>
      <c r="C77">
        <f>HYPERLINK("https://bugzilla.unisoc.com/bugzilla/show_bug.cgi?id=1170350", 1170350)</f>
        <v/>
      </c>
      <c r="D77" t="inlineStr">
        <is>
          <t>SC7731E_ANDROID10_TRUNK</t>
        </is>
      </c>
      <c r="E77" t="inlineStr">
        <is>
          <t>FW-ActivityManager</t>
        </is>
      </c>
      <c r="F77" t="inlineStr">
        <is>
          <t>Yuntao.Xiao@unisoc.com</t>
        </is>
      </c>
      <c r="G77" t="inlineStr">
        <is>
          <t>Assigned</t>
        </is>
      </c>
      <c r="H77" t="inlineStr">
        <is>
          <t>3-Average</t>
        </is>
      </c>
      <c r="I77" t="inlineStr">
        <is>
          <t>[TJ][Local][Android10.0][Pike2][1G]开启9个应用，再开启一个应用时，偶现最近应用列表数量为8个</t>
        </is>
      </c>
      <c r="J77" t="inlineStr">
        <is>
          <t>Lijuan.Wang1@unisoc.com</t>
        </is>
      </c>
      <c r="K77" t="inlineStr">
        <is>
          <t>2019-09-19 18:50:04</t>
        </is>
      </c>
      <c r="L77" t="n">
        <v>92</v>
      </c>
    </row>
    <row r="78">
      <c r="A78" s="1" t="n">
        <v>76</v>
      </c>
      <c r="B78" t="inlineStr">
        <is>
          <t>TJ_TELE</t>
        </is>
      </c>
      <c r="C78">
        <f>HYPERLINK("https://bugzilla.unisoc.com/bugzilla/show_bug.cgi?id=1170496", 1170496)</f>
        <v/>
      </c>
      <c r="D78" t="inlineStr">
        <is>
          <t>9863A_ANDROID10_TRUNK</t>
        </is>
      </c>
      <c r="E78" t="inlineStr">
        <is>
          <t>FW-Tele-SIM</t>
        </is>
      </c>
      <c r="F78" t="inlineStr">
        <is>
          <t>Kun.Tang@unisoc.com</t>
        </is>
      </c>
      <c r="G78" t="inlineStr">
        <is>
          <t>Code-Committed</t>
        </is>
      </c>
      <c r="H78" t="inlineStr">
        <is>
          <t>5-Improved</t>
        </is>
      </c>
      <c r="I78" t="inlineStr">
        <is>
          <t>[火凤凰lego分支]sprdroidq_trunk_phx_lego_dev解藕方案调研</t>
        </is>
      </c>
      <c r="J78" t="inlineStr">
        <is>
          <t>Kun.Tang@unisoc.com</t>
        </is>
      </c>
      <c r="K78" t="inlineStr">
        <is>
          <t>2019-09-20 09:58:57</t>
        </is>
      </c>
      <c r="L78" t="n">
        <v>49</v>
      </c>
    </row>
    <row r="79">
      <c r="A79" s="1" t="n">
        <v>77</v>
      </c>
      <c r="B79" t="inlineStr">
        <is>
          <t>TJ_APP1</t>
        </is>
      </c>
      <c r="C79">
        <f>HYPERLINK("https://bugzilla.unisoc.com/bugzilla/show_bug.cgi?id=1171018", 1171018)</f>
        <v/>
      </c>
      <c r="D79" t="inlineStr">
        <is>
          <t>9863A_ANDROID10_TRUNK</t>
        </is>
      </c>
      <c r="E79" t="inlineStr">
        <is>
          <t>GMS</t>
        </is>
      </c>
      <c r="F79" t="inlineStr">
        <is>
          <t>Bo.Yan@unisoc.com</t>
        </is>
      </c>
      <c r="G79" t="inlineStr">
        <is>
          <t>Assigned</t>
        </is>
      </c>
      <c r="H79" t="inlineStr">
        <is>
          <t>2-Major</t>
        </is>
      </c>
      <c r="I79" t="inlineStr">
        <is>
          <t>[TJ][MPT][Android10.0][Sharkl3][2G][省电管理][WAITFORGOOGLE]屏幕分辨率为HD时，可以将虚拟键盘调至屏幕外，之后只能显示部分键盘，调节按钮按不到键盘无法恢复（见视频）</t>
        </is>
      </c>
      <c r="J79" t="inlineStr">
        <is>
          <t>Qi.Hao@unisoc.com</t>
        </is>
      </c>
      <c r="K79" t="inlineStr">
        <is>
          <t>2019-09-20 16:48:37</t>
        </is>
      </c>
      <c r="L79" t="n">
        <v>120</v>
      </c>
    </row>
    <row r="80">
      <c r="A80" s="1" t="n">
        <v>78</v>
      </c>
      <c r="B80" t="inlineStr">
        <is>
          <t>TJ_AF1</t>
        </is>
      </c>
      <c r="C80">
        <f>HYPERLINK("https://bugzilla.unisoc.com/bugzilla/show_bug.cgi?id=1171849", 1171849)</f>
        <v/>
      </c>
      <c r="D80" t="inlineStr">
        <is>
          <t>SC7731E_ANDROID10_TRUNK</t>
        </is>
      </c>
      <c r="E80" t="inlineStr">
        <is>
          <t>FW-3rdParty</t>
        </is>
      </c>
      <c r="F80" t="inlineStr">
        <is>
          <t>Fangyu.Yu@unisoc.com</t>
        </is>
      </c>
      <c r="G80" t="inlineStr">
        <is>
          <t>Assigned</t>
        </is>
      </c>
      <c r="H80" t="inlineStr">
        <is>
          <t>3-Average</t>
        </is>
      </c>
      <c r="I80" t="inlineStr">
        <is>
          <t>[Camera_Team][Android10.0][Pike2][1G][SharkL3][2G][SharkL5Pro][APK][SharkLE]安装WhatsApp（2.19.258），拍照页面切换至自拍开启闪光灯拍照，必现页面闪白框（附视频）</t>
        </is>
      </c>
      <c r="J80" t="inlineStr">
        <is>
          <t>panyu.cheng@unisoc.com</t>
        </is>
      </c>
      <c r="K80" t="inlineStr">
        <is>
          <t>2019-09-23 15:05:55</t>
        </is>
      </c>
      <c r="L80" t="n">
        <v>37</v>
      </c>
    </row>
    <row r="81">
      <c r="A81" s="1" t="n">
        <v>79</v>
      </c>
      <c r="B81" t="inlineStr">
        <is>
          <t>TJ_APP1</t>
        </is>
      </c>
      <c r="C81">
        <f>HYPERLINK("https://bugzilla.unisoc.com/bugzilla/show_bug.cgi?id=1172269", 1172269)</f>
        <v/>
      </c>
      <c r="D81" t="inlineStr">
        <is>
          <t>9863A_ANDROID10_TRUNK</t>
        </is>
      </c>
      <c r="E81" t="inlineStr">
        <is>
          <t>MM-Graphics</t>
        </is>
      </c>
      <c r="F81" t="inlineStr">
        <is>
          <t>Zhengxu.Zhang@unisoc.com</t>
        </is>
      </c>
      <c r="G81" t="inlineStr">
        <is>
          <t>Assigned</t>
        </is>
      </c>
      <c r="H81" t="inlineStr">
        <is>
          <t>2-Major</t>
        </is>
      </c>
      <c r="I81" t="inlineStr">
        <is>
          <t>[ST_India][Android10.0][Sharkl3][1G][GMS][Paytm],Jio, DUT Show black screen and not play video after call while play video using paytm app.(Video attached)</t>
        </is>
      </c>
      <c r="J81" t="inlineStr">
        <is>
          <t>Mohini.Kumari@unisoc.com</t>
        </is>
      </c>
      <c r="K81" t="inlineStr">
        <is>
          <t>2019-09-23 21:07:08</t>
        </is>
      </c>
      <c r="L81" t="n">
        <v>0</v>
      </c>
    </row>
    <row r="82">
      <c r="A82" s="1" t="n">
        <v>80</v>
      </c>
      <c r="B82" t="inlineStr">
        <is>
          <t>TJ_APP1</t>
        </is>
      </c>
      <c r="C82">
        <f>HYPERLINK("https://bugzilla.unisoc.com/bugzilla/show_bug.cgi?id=1172314", 1172314)</f>
        <v/>
      </c>
      <c r="D82" t="inlineStr">
        <is>
          <t>9863A_ANDROID10_TRUNK</t>
        </is>
      </c>
      <c r="E82" t="inlineStr">
        <is>
          <t>GMS</t>
        </is>
      </c>
      <c r="F82" t="inlineStr">
        <is>
          <t>Alisa.Li@unisoc.com</t>
        </is>
      </c>
      <c r="G82" t="inlineStr">
        <is>
          <t>NEW</t>
        </is>
      </c>
      <c r="H82" t="inlineStr">
        <is>
          <t>2-Major</t>
        </is>
      </c>
      <c r="I82" t="inlineStr">
        <is>
          <t>[WAITFORGOOGLE][TJ][Telephony][Android10.0][Sharkl3][HM]信息应用中添加照片附件-预览图片时-照片全屏显示时有截断</t>
        </is>
      </c>
      <c r="J82" t="inlineStr">
        <is>
          <t>Rui.Ma@unisoc.com</t>
        </is>
      </c>
      <c r="K82" t="inlineStr">
        <is>
          <t>2019-09-24 09:26:42</t>
        </is>
      </c>
      <c r="L82" t="n">
        <v>2</v>
      </c>
    </row>
    <row r="83">
      <c r="A83" s="1" t="n">
        <v>81</v>
      </c>
      <c r="B83" t="inlineStr">
        <is>
          <t>TJ_AF1</t>
        </is>
      </c>
      <c r="C83">
        <f>HYPERLINK("https://bugzilla.unisoc.com/bugzilla/show_bug.cgi?id=1172878", 1172878)</f>
        <v/>
      </c>
      <c r="D83" t="inlineStr">
        <is>
          <t>9863A_ANDROID10_TRUNK</t>
        </is>
      </c>
      <c r="E83" t="inlineStr">
        <is>
          <t>FW-3rdParty</t>
        </is>
      </c>
      <c r="F83" t="inlineStr">
        <is>
          <t>Fangyu.Yu@unisoc.com</t>
        </is>
      </c>
      <c r="G83" t="inlineStr">
        <is>
          <t>Assigned</t>
        </is>
      </c>
      <c r="H83" t="inlineStr">
        <is>
          <t>3-Average</t>
        </is>
      </c>
      <c r="I83" t="inlineStr">
        <is>
          <t>[PSST][GPU][Android10.0][Sharkl3][HM][apk]“我的世界”游戏在分辨率为720x1520的禾苗测试机显示不全，右侧有遮挡导致右侧的按键无法点击</t>
        </is>
      </c>
      <c r="J83" t="inlineStr">
        <is>
          <t>Jingwei.Wu@unisoc.com</t>
        </is>
      </c>
      <c r="K83" t="inlineStr">
        <is>
          <t>2019-09-24 17:45:24</t>
        </is>
      </c>
      <c r="L83" t="n">
        <v>107</v>
      </c>
    </row>
    <row r="84">
      <c r="A84" s="1" t="n">
        <v>82</v>
      </c>
      <c r="B84" t="inlineStr">
        <is>
          <t>TJ_TELE</t>
        </is>
      </c>
      <c r="C84">
        <f>HYPERLINK("https://bugzilla.unisoc.com/bugzilla/show_bug.cgi?id=1173369", 1173369)</f>
        <v/>
      </c>
      <c r="D84" t="inlineStr">
        <is>
          <t>SC9832E_ANDROID10_TRUNK</t>
        </is>
      </c>
      <c r="E84" t="inlineStr">
        <is>
          <t>FW-Tele-DataConnection</t>
        </is>
      </c>
      <c r="F84" t="inlineStr">
        <is>
          <t>Miao.Miao@unisoc.com</t>
        </is>
      </c>
      <c r="G84" t="inlineStr">
        <is>
          <t>Assigned</t>
        </is>
      </c>
      <c r="H84" t="inlineStr">
        <is>
          <t>1-Critical</t>
        </is>
      </c>
      <c r="I84" t="inlineStr">
        <is>
          <t>[TJ][GCT][Android10.0][SharklE][GSI][GMS][Sharkl3][HM][pike2][SharkL5_Pro][WAITFORGOOGLE]在模块CtsJobSchedulerTestCases中，android.jobscheduler.cts.ConnectivityConstraintTest#testCellularConstraintExecutedAndStopped等4项 fail</t>
        </is>
      </c>
      <c r="J84" t="inlineStr">
        <is>
          <t>Xue.Chen@unisoc.com</t>
        </is>
      </c>
      <c r="K84" t="inlineStr">
        <is>
          <t>2019-09-25 14:25:19</t>
        </is>
      </c>
      <c r="L84" t="n">
        <v>29</v>
      </c>
    </row>
    <row r="85">
      <c r="A85" s="1" t="n">
        <v>83</v>
      </c>
      <c r="B85" t="inlineStr">
        <is>
          <t>TJ_APP1</t>
        </is>
      </c>
      <c r="C85">
        <f>HYPERLINK("https://bugzilla.unisoc.com/bugzilla/show_bug.cgi?id=1173564", 1173564)</f>
        <v/>
      </c>
      <c r="D85" t="inlineStr">
        <is>
          <t>9863A_ANDROID10_TRUNK</t>
        </is>
      </c>
      <c r="E85" t="inlineStr">
        <is>
          <t>GMS</t>
        </is>
      </c>
      <c r="F85" t="inlineStr">
        <is>
          <t>Chris.Wang@unisoc.com</t>
        </is>
      </c>
      <c r="G85" t="inlineStr">
        <is>
          <t>NEW</t>
        </is>
      </c>
      <c r="H85" t="inlineStr">
        <is>
          <t>3-Average</t>
        </is>
      </c>
      <c r="I85" t="inlineStr">
        <is>
          <t>[Multimedia][Android10.0][Sharkl3][2G][WAITFORGOOGLE]TYMusic播放器，列表页面点击歌曲进入到播放详情页面需要3s左右歌曲才开始播放，体验不好（附片源）</t>
        </is>
      </c>
      <c r="J85" t="inlineStr">
        <is>
          <t>chencheng.yin@unisoc.com</t>
        </is>
      </c>
      <c r="K85" t="inlineStr">
        <is>
          <t>2019-09-25 16:37:02</t>
        </is>
      </c>
      <c r="L85" t="n">
        <v>25</v>
      </c>
    </row>
    <row r="86">
      <c r="A86" s="1" t="n">
        <v>84</v>
      </c>
      <c r="B86" t="inlineStr">
        <is>
          <t>TJ_AF1</t>
        </is>
      </c>
      <c r="C86">
        <f>HYPERLINK("https://bugzilla.unisoc.com/bugzilla/show_bug.cgi?id=1173596", 1173596)</f>
        <v/>
      </c>
      <c r="D86" t="inlineStr">
        <is>
          <t>9863A_ANDROID10_TRUNK</t>
        </is>
      </c>
      <c r="E86" t="inlineStr">
        <is>
          <t>FW-ActivityManager</t>
        </is>
      </c>
      <c r="F86" t="inlineStr">
        <is>
          <t>Yuntao.Xiao@unisoc.com</t>
        </is>
      </c>
      <c r="G86" t="inlineStr">
        <is>
          <t>Assigned</t>
        </is>
      </c>
      <c r="H86" t="inlineStr">
        <is>
          <t>3-Average</t>
        </is>
      </c>
      <c r="I86" t="inlineStr">
        <is>
          <t>[TJ][Local][Android10.0][Sharkl3][HM]测试过程中偶现查看最近应用列表设置图标显示异常（附截图）</t>
        </is>
      </c>
      <c r="J86" t="inlineStr">
        <is>
          <t>Amily.lin@unisoc.com</t>
        </is>
      </c>
      <c r="K86" t="inlineStr">
        <is>
          <t>2019-09-25 17:02:15</t>
        </is>
      </c>
      <c r="L86" t="n">
        <v>62</v>
      </c>
    </row>
    <row r="87">
      <c r="A87" s="1" t="n">
        <v>85</v>
      </c>
      <c r="B87" t="inlineStr">
        <is>
          <t>BJ_AF1</t>
        </is>
      </c>
      <c r="C87">
        <f>HYPERLINK("https://bugzilla.unisoc.com/bugzilla/show_bug.cgi?id=1173608", 1173608)</f>
        <v/>
      </c>
      <c r="D87" t="inlineStr">
        <is>
          <t>9863A_ANDROID10_TRUNK</t>
        </is>
      </c>
      <c r="E87" t="inlineStr">
        <is>
          <t>WCN_WIFI_PEER_PROTOCOL</t>
        </is>
      </c>
      <c r="F87" t="inlineStr">
        <is>
          <t>chun.feng@unisoc.com</t>
        </is>
      </c>
      <c r="G87" t="inlineStr">
        <is>
          <t>Assigned</t>
        </is>
      </c>
      <c r="H87" t="inlineStr">
        <is>
          <t>3-Average</t>
        </is>
      </c>
      <c r="I87" t="inlineStr">
        <is>
          <t>[WCN][Android10.0][Sharkl3][2G][Wi-Fi]测试机在P2P界面主动邀请强制GO角色的设备（WFA设置的），必现无法“取消邀请”</t>
        </is>
      </c>
      <c r="J87" t="inlineStr">
        <is>
          <t>Ashley.Wan@unisoc.com</t>
        </is>
      </c>
      <c r="K87" t="inlineStr">
        <is>
          <t>2019-09-25 17:10:34</t>
        </is>
      </c>
      <c r="L87" t="n">
        <v>42</v>
      </c>
    </row>
    <row r="88">
      <c r="A88" s="1" t="n">
        <v>86</v>
      </c>
      <c r="B88" t="inlineStr">
        <is>
          <t>TJ_APP1</t>
        </is>
      </c>
      <c r="C88">
        <f>HYPERLINK("https://bugzilla.unisoc.com/bugzilla/show_bug.cgi?id=1175363", 1175363)</f>
        <v/>
      </c>
      <c r="D88" t="inlineStr">
        <is>
          <t>SC9832E_ANDROID10_TRUNK</t>
        </is>
      </c>
      <c r="E88" t="inlineStr">
        <is>
          <t>FW-Webkit</t>
        </is>
      </c>
      <c r="F88" t="inlineStr">
        <is>
          <t>Zhengxu.Zhang@unisoc.com</t>
        </is>
      </c>
      <c r="G88" t="inlineStr">
        <is>
          <t>Assigned</t>
        </is>
      </c>
      <c r="H88" t="inlineStr">
        <is>
          <t>2-Major</t>
        </is>
      </c>
      <c r="I88" t="inlineStr">
        <is>
          <t>[WAITFORGOOGLE][Multimedia][Android10.0][SharklE]使用chrome浏览器打开乐视在线网站点击视频播放，来电接听后，视频卡顿无法恢复播放【附现象视频】</t>
        </is>
      </c>
      <c r="J88" t="inlineStr">
        <is>
          <t>Xianzhao.Yang@unisoc.com</t>
        </is>
      </c>
      <c r="K88" t="inlineStr">
        <is>
          <t>2019-09-27 18:40:08</t>
        </is>
      </c>
      <c r="L88" t="n">
        <v>86</v>
      </c>
    </row>
    <row r="89">
      <c r="A89" s="1" t="n">
        <v>87</v>
      </c>
      <c r="B89" t="inlineStr">
        <is>
          <t>TJ_APP2</t>
        </is>
      </c>
      <c r="C89">
        <f>HYPERLINK("https://bugzilla.unisoc.com/bugzilla/show_bug.cgi?id=1175743", 1175743)</f>
        <v/>
      </c>
      <c r="D89" t="inlineStr">
        <is>
          <t>SC7731E_ANDROID10_TRUNK</t>
        </is>
      </c>
      <c r="E89" t="inlineStr">
        <is>
          <t>APP-InCallUI</t>
        </is>
      </c>
      <c r="F89" t="inlineStr">
        <is>
          <t>Xinwei.He@unisoc.com</t>
        </is>
      </c>
      <c r="G89" t="inlineStr">
        <is>
          <t>Assigned</t>
        </is>
      </c>
      <c r="H89" t="inlineStr">
        <is>
          <t>2-Major</t>
        </is>
      </c>
      <c r="I89" t="inlineStr">
        <is>
          <t>[TJ][Telephony][Android10.0][Pike2][1G][WAITFORGOOGLE]测试机快速回复设置多行，来电后快速回复拒接，前面的多行显示使后面的几条信息隐藏掉.（如视频）</t>
        </is>
      </c>
      <c r="J89" t="inlineStr">
        <is>
          <t>Tongtong.Gao@unisoc.com</t>
        </is>
      </c>
      <c r="K89" t="inlineStr">
        <is>
          <t>2019-09-29 13:43:14</t>
        </is>
      </c>
      <c r="L89" t="n">
        <v>85</v>
      </c>
    </row>
    <row r="90">
      <c r="A90" s="1" t="n">
        <v>88</v>
      </c>
      <c r="B90" t="inlineStr">
        <is>
          <t>TJ_APP1</t>
        </is>
      </c>
      <c r="C90">
        <f>HYPERLINK("https://bugzilla.unisoc.com/bugzilla/show_bug.cgi?id=1176069", 1176069)</f>
        <v/>
      </c>
      <c r="D90" t="inlineStr">
        <is>
          <t>SC7731E_ANDROID10_TRUNK</t>
        </is>
      </c>
      <c r="E90" t="inlineStr">
        <is>
          <t>GMS</t>
        </is>
      </c>
      <c r="F90" t="inlineStr">
        <is>
          <t>Alisa.Li@unisoc.com</t>
        </is>
      </c>
      <c r="G90" t="inlineStr">
        <is>
          <t>Assigned</t>
        </is>
      </c>
      <c r="H90" t="inlineStr">
        <is>
          <t>2-Major</t>
        </is>
      </c>
      <c r="I90" t="inlineStr">
        <is>
          <t>[WCN][Android10.0][Pike2][1G][FM][WAITFORGOOGLE]FM播放中开启TalkBack，调节TalkBack音量时自动跳到媒体音量（附截图）</t>
        </is>
      </c>
      <c r="J90" t="inlineStr">
        <is>
          <t>Jiping.Yang@unisoc.com</t>
        </is>
      </c>
      <c r="K90" t="inlineStr">
        <is>
          <t>2019-09-29 20:12:38</t>
        </is>
      </c>
      <c r="L90" t="n">
        <v>77</v>
      </c>
    </row>
    <row r="91">
      <c r="A91" s="1" t="n">
        <v>89</v>
      </c>
      <c r="B91" t="inlineStr">
        <is>
          <t>TJ_APP1</t>
        </is>
      </c>
      <c r="C91">
        <f>HYPERLINK("https://bugzilla.unisoc.com/bugzilla/show_bug.cgi?id=1176719", 1176719)</f>
        <v/>
      </c>
      <c r="D91" t="inlineStr">
        <is>
          <t>9863A_ANDROID10_TRUNK</t>
        </is>
      </c>
      <c r="E91" t="inlineStr">
        <is>
          <t>GMS</t>
        </is>
      </c>
      <c r="F91" t="inlineStr">
        <is>
          <t>Alisa.Li@unisoc.com</t>
        </is>
      </c>
      <c r="G91" t="inlineStr">
        <is>
          <t>NEW</t>
        </is>
      </c>
      <c r="H91" t="inlineStr">
        <is>
          <t>3-Average</t>
        </is>
      </c>
      <c r="I91" t="inlineStr">
        <is>
          <t>[Multimedia][Android10.0][Sharkl3][1G][WAITFORGOOGLE]GalleryGo中查看png图片，部分分辨率（如128x128）的图片无法缩放</t>
        </is>
      </c>
      <c r="J91" t="inlineStr">
        <is>
          <t>john.liu@unisoc.com</t>
        </is>
      </c>
      <c r="K91" t="inlineStr">
        <is>
          <t>2019-10-02 16:54:33</t>
        </is>
      </c>
      <c r="L91" t="n">
        <v>64</v>
      </c>
    </row>
    <row r="92">
      <c r="A92" s="1" t="n">
        <v>90</v>
      </c>
      <c r="B92" t="inlineStr">
        <is>
          <t>TJ_TELE</t>
        </is>
      </c>
      <c r="C92">
        <f>HYPERLINK("https://bugzilla.unisoc.com/bugzilla/show_bug.cgi?id=1177030", 1177030)</f>
        <v/>
      </c>
      <c r="D92" t="inlineStr">
        <is>
          <t>9863A_ANDROID10_TRUNK</t>
        </is>
      </c>
      <c r="E92" t="inlineStr">
        <is>
          <t>AP_Network</t>
        </is>
      </c>
      <c r="F92" t="inlineStr">
        <is>
          <t>Xun.Wang@unisoc.com</t>
        </is>
      </c>
      <c r="G92" t="inlineStr">
        <is>
          <t>Assigned</t>
        </is>
      </c>
      <c r="H92" t="inlineStr">
        <is>
          <t>1-Critical</t>
        </is>
      </c>
      <c r="I92" t="inlineStr">
        <is>
          <t>[waitforgoogle][TJ][GCT][Android10.0][Sharkl3][SharkLE][pike2][HM][1G][GSI] 在CtsNetTestCases中，android.net.cts.ConnectivityManagerTest#testSocketKeepaliveLimitTelephony等2项 - failed</t>
        </is>
      </c>
      <c r="J92" t="inlineStr">
        <is>
          <t>tong.li@unisoc.com</t>
        </is>
      </c>
      <c r="K92" t="inlineStr">
        <is>
          <t>2019-10-05 14:27:55</t>
        </is>
      </c>
      <c r="L92" t="n">
        <v>31</v>
      </c>
    </row>
    <row r="93">
      <c r="A93" s="1" t="n">
        <v>91</v>
      </c>
      <c r="B93" t="inlineStr">
        <is>
          <t>TJ_TELE</t>
        </is>
      </c>
      <c r="C93">
        <f>HYPERLINK("https://bugzilla.unisoc.com/bugzilla/show_bug.cgi?id=1177033", 1177033)</f>
        <v/>
      </c>
      <c r="D93" t="inlineStr">
        <is>
          <t>9863A_ANDROID10_TRUNK</t>
        </is>
      </c>
      <c r="E93" t="inlineStr">
        <is>
          <t>FW-Tele-Call</t>
        </is>
      </c>
      <c r="F93" t="inlineStr">
        <is>
          <t>Rongmei.Li@unisoc.com</t>
        </is>
      </c>
      <c r="G93" t="inlineStr">
        <is>
          <t>Root-Caused</t>
        </is>
      </c>
      <c r="H93" t="inlineStr">
        <is>
          <t>2-Major</t>
        </is>
      </c>
      <c r="I93" t="inlineStr">
        <is>
          <t>[Android10.0][Sharkl3][2G][FT_TW][TW_FET, TW_GT][AndroidQ_常规][SS][PTR2BLOCK][waitforgoogle] DUT only hang up one of the call when make the VoLTE conference call then SRVCC to 3G and hang up the call.</t>
        </is>
      </c>
      <c r="J93" t="inlineStr">
        <is>
          <t>Nelson.Lee@unisoc.com</t>
        </is>
      </c>
      <c r="K93" t="inlineStr">
        <is>
          <t>2019-10-05 14:51:21</t>
        </is>
      </c>
      <c r="L93" t="n">
        <v>111</v>
      </c>
    </row>
    <row r="94">
      <c r="A94" s="1" t="n">
        <v>92</v>
      </c>
      <c r="B94" t="inlineStr">
        <is>
          <t>TJ_TELE</t>
        </is>
      </c>
      <c r="C94">
        <f>HYPERLINK("https://bugzilla.unisoc.com/bugzilla/show_bug.cgi?id=1177035", 1177035)</f>
        <v/>
      </c>
      <c r="D94" t="inlineStr">
        <is>
          <t>9863A_ANDROID10_TRUNK</t>
        </is>
      </c>
      <c r="E94" t="inlineStr">
        <is>
          <t>FW-Tele-Call</t>
        </is>
      </c>
      <c r="F94" t="inlineStr">
        <is>
          <t>Rongmei.Li@unisoc.com</t>
        </is>
      </c>
      <c r="G94" t="inlineStr">
        <is>
          <t>Assigned</t>
        </is>
      </c>
      <c r="H94" t="inlineStr">
        <is>
          <t>2-Major</t>
        </is>
      </c>
      <c r="I94" t="inlineStr">
        <is>
          <t>[Android10.0][Sharkl3][2G][FT_TW][TW_FET, TW_GT][AndroidQ_常规][Others] The button of manage conference call disappear when DUT make the VoLTE conference call then SRVCC to 3G.[waitforgoogle]</t>
        </is>
      </c>
      <c r="J94" t="inlineStr">
        <is>
          <t>Nelson.Lee@unisoc.com</t>
        </is>
      </c>
      <c r="K94" t="inlineStr">
        <is>
          <t>2019-10-05 14:59:06</t>
        </is>
      </c>
      <c r="L94" t="n">
        <v>86</v>
      </c>
    </row>
    <row r="95">
      <c r="A95" s="1" t="n">
        <v>93</v>
      </c>
      <c r="B95" t="inlineStr">
        <is>
          <t>TJ_AF1</t>
        </is>
      </c>
      <c r="C95">
        <f>HYPERLINK("https://bugzilla.unisoc.com/bugzilla/show_bug.cgi?id=1177112", 1177112)</f>
        <v/>
      </c>
      <c r="D95" t="inlineStr">
        <is>
          <t>9863A_ANDROID10_TRUNK</t>
        </is>
      </c>
      <c r="E95" t="inlineStr">
        <is>
          <t>APP-USB</t>
        </is>
      </c>
      <c r="F95" t="inlineStr">
        <is>
          <t>Peter.Zhang@unisoc.com</t>
        </is>
      </c>
      <c r="G95" t="inlineStr">
        <is>
          <t>NEW</t>
        </is>
      </c>
      <c r="H95" t="inlineStr">
        <is>
          <t>3-Average</t>
        </is>
      </c>
      <c r="I95" t="inlineStr">
        <is>
          <t>[Android10.0][Sharkl3][2G][FT_Panama][USB] When connected to PC by USB cannot change USB connection options, cannot enter USB option menu via settings</t>
        </is>
      </c>
      <c r="J95" t="inlineStr">
        <is>
          <t>raul.marin@spreadtrum.com</t>
        </is>
      </c>
      <c r="K95" t="inlineStr">
        <is>
          <t>2019-10-07 06:57:40</t>
        </is>
      </c>
      <c r="L95" t="n">
        <v>85</v>
      </c>
    </row>
    <row r="96">
      <c r="A96" s="1" t="n">
        <v>94</v>
      </c>
      <c r="B96" t="inlineStr">
        <is>
          <t>TJ_APP1</t>
        </is>
      </c>
      <c r="C96">
        <f>HYPERLINK("https://bugzilla.unisoc.com/bugzilla/show_bug.cgi?id=1177505", 1177505)</f>
        <v/>
      </c>
      <c r="D96" t="inlineStr">
        <is>
          <t>9863A_ANDROID10_TRUNK</t>
        </is>
      </c>
      <c r="E96" t="inlineStr">
        <is>
          <t>GMS</t>
        </is>
      </c>
      <c r="F96" t="inlineStr">
        <is>
          <t>Alisa.Li@unisoc.com</t>
        </is>
      </c>
      <c r="G96" t="inlineStr">
        <is>
          <t>NEW</t>
        </is>
      </c>
      <c r="H96" t="inlineStr">
        <is>
          <t>3-Average</t>
        </is>
      </c>
      <c r="I96" t="inlineStr">
        <is>
          <t>[WAITFORGOOGLE][TJ][Telephony][Android10.0][Sharkl3][2G]信息应用会话中-在菜单选择删除-删除对话框语言为中文下提示字段有特殊字符%d，英文下正常</t>
        </is>
      </c>
      <c r="J96" t="inlineStr">
        <is>
          <t>Rui.Ma@unisoc.com</t>
        </is>
      </c>
      <c r="K96" t="inlineStr">
        <is>
          <t>2019-10-08 15:24:13</t>
        </is>
      </c>
      <c r="L96" t="n">
        <v>56</v>
      </c>
    </row>
    <row r="97">
      <c r="A97" s="1" t="n">
        <v>95</v>
      </c>
      <c r="B97" t="inlineStr">
        <is>
          <t>TJ_APP1</t>
        </is>
      </c>
      <c r="C97">
        <f>HYPERLINK("https://bugzilla.unisoc.com/bugzilla/show_bug.cgi?id=1177953", 1177953)</f>
        <v/>
      </c>
      <c r="D97" t="inlineStr">
        <is>
          <t>9863A_ANDROID10_TRUNK</t>
        </is>
      </c>
      <c r="E97" t="inlineStr">
        <is>
          <t>GMS</t>
        </is>
      </c>
      <c r="F97" t="inlineStr">
        <is>
          <t>Alisa.Li@unisoc.com</t>
        </is>
      </c>
      <c r="G97" t="inlineStr">
        <is>
          <t>Assigned</t>
        </is>
      </c>
      <c r="H97" t="inlineStr">
        <is>
          <t>2-Major</t>
        </is>
      </c>
      <c r="I97" t="inlineStr">
        <is>
          <t>[Multimedia][Android10.0][Sharkl3][2G][WAITFORGOOGLE]手机存储中有100首以上歌曲时，高概率出现YT Music无法播放音乐，当手机存储中只有10首可以正常播放（附视频）</t>
        </is>
      </c>
      <c r="J97" t="inlineStr">
        <is>
          <t>chencheng.yin@unisoc.com</t>
        </is>
      </c>
      <c r="K97" t="inlineStr">
        <is>
          <t>2019-10-09 10:43:28</t>
        </is>
      </c>
      <c r="L97" t="n">
        <v>86</v>
      </c>
    </row>
    <row r="98">
      <c r="A98" s="1" t="n">
        <v>96</v>
      </c>
      <c r="B98" t="inlineStr">
        <is>
          <t>TJ_APP1</t>
        </is>
      </c>
      <c r="C98">
        <f>HYPERLINK("https://bugzilla.unisoc.com/bugzilla/show_bug.cgi?id=1180568", 1180568)</f>
        <v/>
      </c>
      <c r="D98" t="inlineStr">
        <is>
          <t>9863A_ANDROID10_TRUNK</t>
        </is>
      </c>
      <c r="E98" t="inlineStr">
        <is>
          <t>GMS</t>
        </is>
      </c>
      <c r="F98" t="inlineStr">
        <is>
          <t>Chris.Wang@unisoc.com</t>
        </is>
      </c>
      <c r="G98" t="inlineStr">
        <is>
          <t>Assigned</t>
        </is>
      </c>
      <c r="H98" t="inlineStr">
        <is>
          <t>2-Major</t>
        </is>
      </c>
      <c r="I98" t="inlineStr">
        <is>
          <t>[Multimedia][Android10.0][Sharkl3][HM][WAITFORGOOGLE]谷歌相册中删除T卡中的图片，在回收站还原删除的图片，概率出现应用crash</t>
        </is>
      </c>
      <c r="J98" t="inlineStr">
        <is>
          <t>john.liu@unisoc.com</t>
        </is>
      </c>
      <c r="K98" t="inlineStr">
        <is>
          <t>2019-10-12 11:41:24</t>
        </is>
      </c>
      <c r="L98" t="n">
        <v>47</v>
      </c>
    </row>
    <row r="99">
      <c r="A99" s="1" t="n">
        <v>97</v>
      </c>
      <c r="B99" t="inlineStr">
        <is>
          <t>TJ_APP1</t>
        </is>
      </c>
      <c r="C99">
        <f>HYPERLINK("https://bugzilla.unisoc.com/bugzilla/show_bug.cgi?id=1180597", 1180597)</f>
        <v/>
      </c>
      <c r="D99" t="inlineStr">
        <is>
          <t>9863A_ANDROID10_TRUNK</t>
        </is>
      </c>
      <c r="E99" t="inlineStr">
        <is>
          <t>GMS</t>
        </is>
      </c>
      <c r="F99" t="inlineStr">
        <is>
          <t>Chris.Wang@unisoc.com</t>
        </is>
      </c>
      <c r="G99" t="inlineStr">
        <is>
          <t>NEW</t>
        </is>
      </c>
      <c r="H99" t="inlineStr">
        <is>
          <t>2-Major</t>
        </is>
      </c>
      <c r="I99" t="inlineStr">
        <is>
          <t>[Multimedia][Android10.0][Sharkl3][2G][WAITFORGOOGLE] google photos编辑BMP、WBMP、WEBP格式的图片更换滤镜效果，google photos闪退。</t>
        </is>
      </c>
      <c r="J99" t="inlineStr">
        <is>
          <t>camille.yun@unisoc.com</t>
        </is>
      </c>
      <c r="K99" t="inlineStr">
        <is>
          <t>2019-10-12 13:22:09</t>
        </is>
      </c>
      <c r="L99" t="n">
        <v>86</v>
      </c>
    </row>
    <row r="100">
      <c r="A100" s="1" t="n">
        <v>98</v>
      </c>
      <c r="B100" t="inlineStr">
        <is>
          <t>TJ_APP1</t>
        </is>
      </c>
      <c r="C100">
        <f>HYPERLINK("https://bugzilla.unisoc.com/bugzilla/show_bug.cgi?id=1180615", 1180615)</f>
        <v/>
      </c>
      <c r="D100" t="inlineStr">
        <is>
          <t>9863A_ANDROID10_TRUNK</t>
        </is>
      </c>
      <c r="E100" t="inlineStr">
        <is>
          <t>GMS</t>
        </is>
      </c>
      <c r="F100" t="inlineStr">
        <is>
          <t>Kangping.Cao@unisoc.com</t>
        </is>
      </c>
      <c r="G100" t="inlineStr">
        <is>
          <t>Assigned</t>
        </is>
      </c>
      <c r="H100" t="inlineStr">
        <is>
          <t>3-Average</t>
        </is>
      </c>
      <c r="I100" t="inlineStr">
        <is>
          <t>[Multimedia][Android10.0][Sharkl3][HM]Files应用中用谷歌相册播放视频，播放界面点击详情按钮，详情界面显示空白[waitforgoogle]</t>
        </is>
      </c>
      <c r="J100" t="inlineStr">
        <is>
          <t>john.liu@unisoc.com</t>
        </is>
      </c>
      <c r="K100" t="inlineStr">
        <is>
          <t>2019-10-12 13:38:24</t>
        </is>
      </c>
      <c r="L100" t="n">
        <v>77</v>
      </c>
    </row>
    <row r="101">
      <c r="A101" s="1" t="n">
        <v>99</v>
      </c>
      <c r="B101" t="inlineStr">
        <is>
          <t>TJ_APP1</t>
        </is>
      </c>
      <c r="C101">
        <f>HYPERLINK("https://bugzilla.unisoc.com/bugzilla/show_bug.cgi?id=1180641", 1180641)</f>
        <v/>
      </c>
      <c r="D101" t="inlineStr">
        <is>
          <t>9863A_ANDROID10_TRUNK</t>
        </is>
      </c>
      <c r="E101" t="inlineStr">
        <is>
          <t>GMS</t>
        </is>
      </c>
      <c r="F101" t="inlineStr">
        <is>
          <t>Kangping.Cao@unisoc.com</t>
        </is>
      </c>
      <c r="G101" t="inlineStr">
        <is>
          <t>Assigned</t>
        </is>
      </c>
      <c r="H101" t="inlineStr">
        <is>
          <t>3-Average</t>
        </is>
      </c>
      <c r="I101" t="inlineStr">
        <is>
          <t>[Multimedia][Android10.0][Sharkl3][HM]谷歌相册中播放不支持的视频，如Mpeg2.mp4，播放界面点击详情按钮，详情界面无法显示[waitforgoogle]</t>
        </is>
      </c>
      <c r="J101" t="inlineStr">
        <is>
          <t>john.liu@unisoc.com</t>
        </is>
      </c>
      <c r="K101" t="inlineStr">
        <is>
          <t>2019-10-12 14:02:59</t>
        </is>
      </c>
      <c r="L101" t="n">
        <v>3</v>
      </c>
    </row>
    <row r="102">
      <c r="A102" s="1" t="n">
        <v>100</v>
      </c>
      <c r="B102" t="inlineStr">
        <is>
          <t>TJ_APP1</t>
        </is>
      </c>
      <c r="C102">
        <f>HYPERLINK("https://bugzilla.unisoc.com/bugzilla/show_bug.cgi?id=1180666", 1180666)</f>
        <v/>
      </c>
      <c r="D102" t="inlineStr">
        <is>
          <t>9863A_ANDROID10_TRUNK</t>
        </is>
      </c>
      <c r="E102" t="inlineStr">
        <is>
          <t>APP-Contacts</t>
        </is>
      </c>
      <c r="F102" t="inlineStr">
        <is>
          <t>Suyan.Yang@unisoc.com</t>
        </is>
      </c>
      <c r="G102" t="inlineStr">
        <is>
          <t>Root-Caused</t>
        </is>
      </c>
      <c r="H102" t="inlineStr">
        <is>
          <t>3-Average</t>
        </is>
      </c>
      <c r="I102" t="inlineStr">
        <is>
          <t>[TJ][Telephony][Android10.0][Sharkl3][2G]分享大量带头像联系人失败</t>
        </is>
      </c>
      <c r="J102" t="inlineStr">
        <is>
          <t>Binghai.Lei@unisoc.com</t>
        </is>
      </c>
      <c r="K102" t="inlineStr">
        <is>
          <t>2019-10-12 14:19:33</t>
        </is>
      </c>
      <c r="L102" t="n">
        <v>57</v>
      </c>
    </row>
    <row r="103">
      <c r="A103" s="1" t="n">
        <v>101</v>
      </c>
      <c r="B103" t="inlineStr">
        <is>
          <t>TJ_APP1</t>
        </is>
      </c>
      <c r="C103">
        <f>HYPERLINK("https://bugzilla.unisoc.com/bugzilla/show_bug.cgi?id=1180693", 1180693)</f>
        <v/>
      </c>
      <c r="D103" t="inlineStr">
        <is>
          <t>9863A_ANDROID10_TRUNK</t>
        </is>
      </c>
      <c r="E103" t="inlineStr">
        <is>
          <t>GMS</t>
        </is>
      </c>
      <c r="F103" t="inlineStr">
        <is>
          <t>Kangping.Cao@unisoc.com</t>
        </is>
      </c>
      <c r="G103" t="inlineStr">
        <is>
          <t>Assigned</t>
        </is>
      </c>
      <c r="H103" t="inlineStr">
        <is>
          <t>3-Average</t>
        </is>
      </c>
      <c r="I103" t="inlineStr">
        <is>
          <t>[Multimedia][Android10.0][Sharkl3][HM]谷歌相册中播放视频，播放界面在进度条区域滑动，概率出现播放按钮不显示的问题，点击进度条或重新播放恢复正常[waitforgoogle]</t>
        </is>
      </c>
      <c r="J103" t="inlineStr">
        <is>
          <t>john.liu@unisoc.com</t>
        </is>
      </c>
      <c r="K103" t="inlineStr">
        <is>
          <t>2019-10-12 14:41:20</t>
        </is>
      </c>
      <c r="L103" t="n">
        <v>3</v>
      </c>
    </row>
    <row r="104">
      <c r="A104" s="1" t="n">
        <v>102</v>
      </c>
      <c r="B104" t="inlineStr">
        <is>
          <t>TJ_APP1</t>
        </is>
      </c>
      <c r="C104">
        <f>HYPERLINK("https://bugzilla.unisoc.com/bugzilla/show_bug.cgi?id=1180970", 1180970)</f>
        <v/>
      </c>
      <c r="D104" t="inlineStr">
        <is>
          <t>9863A_ANDROID10_TRUNK</t>
        </is>
      </c>
      <c r="E104" t="inlineStr">
        <is>
          <t>GMS</t>
        </is>
      </c>
      <c r="F104" t="inlineStr">
        <is>
          <t>Alisa.Li@unisoc.com</t>
        </is>
      </c>
      <c r="G104" t="inlineStr">
        <is>
          <t>Assigned</t>
        </is>
      </c>
      <c r="H104" t="inlineStr">
        <is>
          <t>2-Major</t>
        </is>
      </c>
      <c r="I104" t="inlineStr">
        <is>
          <t>[WAITFORGOOGLE][TJ][Telephony] [Android10.0][Sharkl3][HM]长按SIM卡中的短信，点击删除按钮，提示语为"要删除这%d条信息吗?",对比机为"要删除此信息吗"</t>
        </is>
      </c>
      <c r="J104" t="inlineStr">
        <is>
          <t>yao.che@unisoc.com</t>
        </is>
      </c>
      <c r="K104" t="inlineStr">
        <is>
          <t>2019-10-12 18:41:33</t>
        </is>
      </c>
      <c r="L104" t="n">
        <v>56</v>
      </c>
    </row>
    <row r="105">
      <c r="A105" s="1" t="n">
        <v>103</v>
      </c>
      <c r="B105" t="inlineStr">
        <is>
          <t>TJ_APP1</t>
        </is>
      </c>
      <c r="C105">
        <f>HYPERLINK("https://bugzilla.unisoc.com/bugzilla/show_bug.cgi?id=1181240", 1181240)</f>
        <v/>
      </c>
      <c r="D105" t="inlineStr">
        <is>
          <t>9863A_ANDROID10_TRUNK</t>
        </is>
      </c>
      <c r="E105" t="inlineStr">
        <is>
          <t>GMS</t>
        </is>
      </c>
      <c r="F105" t="inlineStr">
        <is>
          <t>Alisa.Li@unisoc.com</t>
        </is>
      </c>
      <c r="G105" t="inlineStr">
        <is>
          <t>NEW</t>
        </is>
      </c>
      <c r="H105" t="inlineStr">
        <is>
          <t>2-Major</t>
        </is>
      </c>
      <c r="I105" t="inlineStr">
        <is>
          <t>[WAITFORGOOGLE][TJ][Telephony][Android10.0][Sharkl3][2G]信息会话，点击“帮助和反馈”，界面在加载过程中右上方无菜单按钮，但实际可以点击调出菜单选项</t>
        </is>
      </c>
      <c r="J105" t="inlineStr">
        <is>
          <t>Xuedong.Wu@unisoc.com</t>
        </is>
      </c>
      <c r="K105" t="inlineStr">
        <is>
          <t>2019-10-14 11:44:06</t>
        </is>
      </c>
      <c r="L105" t="n">
        <v>56</v>
      </c>
    </row>
    <row r="106">
      <c r="A106" s="1" t="n">
        <v>104</v>
      </c>
      <c r="B106" t="inlineStr">
        <is>
          <t>TJ_APP1</t>
        </is>
      </c>
      <c r="C106">
        <f>HYPERLINK("https://bugzilla.unisoc.com/bugzilla/show_bug.cgi?id=1181388", 1181388)</f>
        <v/>
      </c>
      <c r="D106" t="inlineStr">
        <is>
          <t>9863A_ANDROID10_TRUNK</t>
        </is>
      </c>
      <c r="E106" t="inlineStr">
        <is>
          <t>GMS</t>
        </is>
      </c>
      <c r="F106" t="inlineStr">
        <is>
          <t>Alisa.Li@unisoc.com</t>
        </is>
      </c>
      <c r="G106" t="inlineStr">
        <is>
          <t>NEW</t>
        </is>
      </c>
      <c r="H106" t="inlineStr">
        <is>
          <t>2-Major</t>
        </is>
      </c>
      <c r="I106" t="inlineStr">
        <is>
          <t>[WAITFORGOOGLE][TJ][Telephony][Android10.0][Sharkl3][2G]拨号盘输入“1215625804758”/“1115625804758”，选中号码跳转Messaging界面，发送号码显示截取后8位“25804758”.</t>
        </is>
      </c>
      <c r="J106" t="inlineStr">
        <is>
          <t>Tongtong.Gao@unisoc.com</t>
        </is>
      </c>
      <c r="K106" t="inlineStr">
        <is>
          <t>2019-10-14 14:56:55</t>
        </is>
      </c>
      <c r="L106" t="n">
        <v>56</v>
      </c>
    </row>
    <row r="107">
      <c r="A107" s="1" t="n">
        <v>105</v>
      </c>
      <c r="B107" t="inlineStr">
        <is>
          <t>TJ_APP1</t>
        </is>
      </c>
      <c r="C107">
        <f>HYPERLINK("https://bugzilla.unisoc.com/bugzilla/show_bug.cgi?id=1181937", 1181937)</f>
        <v/>
      </c>
      <c r="D107" t="inlineStr">
        <is>
          <t>9863A_ANDROID10_TRUNK</t>
        </is>
      </c>
      <c r="E107" t="inlineStr">
        <is>
          <t>GMS</t>
        </is>
      </c>
      <c r="F107" t="inlineStr">
        <is>
          <t>Chris.Wang@unisoc.com</t>
        </is>
      </c>
      <c r="G107" t="inlineStr">
        <is>
          <t>Assigned</t>
        </is>
      </c>
      <c r="H107" t="inlineStr">
        <is>
          <t>3-Average</t>
        </is>
      </c>
      <c r="I107" t="inlineStr">
        <is>
          <t>[Multimedia][Android10.0][SharkL3][Go1G][WAITFORGOOGLE]GalleryGo中浏览图片，查看详情，旋转屏幕，按back键退出详情界面，退出详情界面会闪屏一下</t>
        </is>
      </c>
      <c r="J107" t="inlineStr">
        <is>
          <t>john.liu@unisoc.com</t>
        </is>
      </c>
      <c r="K107" t="inlineStr">
        <is>
          <t>2019-10-15 10:55:46</t>
        </is>
      </c>
      <c r="L107" t="n">
        <v>42</v>
      </c>
    </row>
    <row r="108">
      <c r="A108" s="1" t="n">
        <v>106</v>
      </c>
      <c r="B108" t="inlineStr">
        <is>
          <t>TJ_APP1</t>
        </is>
      </c>
      <c r="C108">
        <f>HYPERLINK("https://bugzilla.unisoc.com/bugzilla/show_bug.cgi?id=1182083", 1182083)</f>
        <v/>
      </c>
      <c r="D108" t="inlineStr">
        <is>
          <t>9863A_ANDROID10_TRUNK</t>
        </is>
      </c>
      <c r="E108" t="inlineStr">
        <is>
          <t>GMS</t>
        </is>
      </c>
      <c r="F108" t="inlineStr">
        <is>
          <t>Alisa.Li@unisoc.com</t>
        </is>
      </c>
      <c r="G108" t="inlineStr">
        <is>
          <t>NEW</t>
        </is>
      </c>
      <c r="H108" t="inlineStr">
        <is>
          <t>2-Major</t>
        </is>
      </c>
      <c r="I108" t="inlineStr">
        <is>
          <t>[WAITFORGOOGLE][TJ][Telephony][Android10.0][Sharkl3][2G]新用户下，google message，点击选项中“帮助和反馈”，界面闪退</t>
        </is>
      </c>
      <c r="J108" t="inlineStr">
        <is>
          <t>Xuedong.Wu@unisoc.com</t>
        </is>
      </c>
      <c r="K108" t="inlineStr">
        <is>
          <t>2019-10-15 14:30:00</t>
        </is>
      </c>
      <c r="L108" t="n">
        <v>56</v>
      </c>
    </row>
    <row r="109">
      <c r="A109" s="1" t="n">
        <v>107</v>
      </c>
      <c r="B109" t="inlineStr">
        <is>
          <t>TJ_APP1</t>
        </is>
      </c>
      <c r="C109">
        <f>HYPERLINK("https://bugzilla.unisoc.com/bugzilla/show_bug.cgi?id=1182458", 1182458)</f>
        <v/>
      </c>
      <c r="D109" t="inlineStr">
        <is>
          <t>SC7731E_ANDROID10_TRUNK</t>
        </is>
      </c>
      <c r="E109" t="inlineStr">
        <is>
          <t>GMS</t>
        </is>
      </c>
      <c r="F109" t="inlineStr">
        <is>
          <t>Chris.Wang@unisoc.com</t>
        </is>
      </c>
      <c r="G109" t="inlineStr">
        <is>
          <t>Assigned</t>
        </is>
      </c>
      <c r="H109" t="inlineStr">
        <is>
          <t>2-Major</t>
        </is>
      </c>
      <c r="I109" t="inlineStr">
        <is>
          <t>[Multimedia][Android10.0][Pike2][1G][DV][WAITFORGOOGLE]拍摄视频后，预览查看会闪黑一下（附现象视频）</t>
        </is>
      </c>
      <c r="J109" t="inlineStr">
        <is>
          <t>xiang.wen@unisoc.com</t>
        </is>
      </c>
      <c r="K109" t="inlineStr">
        <is>
          <t>2019-10-15 20:02:20</t>
        </is>
      </c>
      <c r="L109" t="n">
        <v>86</v>
      </c>
    </row>
    <row r="110">
      <c r="A110" s="1" t="n">
        <v>108</v>
      </c>
      <c r="B110" t="inlineStr">
        <is>
          <t>TJ_AF1</t>
        </is>
      </c>
      <c r="C110">
        <f>HYPERLINK("https://bugzilla.unisoc.com/bugzilla/show_bug.cgi?id=1183149", 1183149)</f>
        <v/>
      </c>
      <c r="D110" t="inlineStr">
        <is>
          <t>9863A_ANDROID10_TRUNK</t>
        </is>
      </c>
      <c r="E110" t="inlineStr">
        <is>
          <t>FW-3rdParty</t>
        </is>
      </c>
      <c r="F110" t="inlineStr">
        <is>
          <t>Zhiyuan.Hu@unisoc.com</t>
        </is>
      </c>
      <c r="G110" t="inlineStr">
        <is>
          <t>Assigned</t>
        </is>
      </c>
      <c r="H110" t="inlineStr">
        <is>
          <t>3-Average</t>
        </is>
      </c>
      <c r="I110" t="inlineStr">
        <is>
          <t>[ST_India][Android10.0][Sharkl3][2G][GMS][wait for facebook reply];  Sharkl3  fail to open lock until restart.</t>
        </is>
      </c>
      <c r="J110" t="inlineStr">
        <is>
          <t>Kapil.Sharma@unisoc.com</t>
        </is>
      </c>
      <c r="K110" t="inlineStr">
        <is>
          <t>2019-10-16 18:06:08</t>
        </is>
      </c>
      <c r="L110" t="n">
        <v>31</v>
      </c>
    </row>
    <row r="111">
      <c r="A111" s="1" t="n">
        <v>109</v>
      </c>
      <c r="B111" t="inlineStr">
        <is>
          <t>TJ_TELE</t>
        </is>
      </c>
      <c r="C111">
        <f>HYPERLINK("https://bugzilla.unisoc.com/bugzilla/show_bug.cgi?id=1183706", 1183706)</f>
        <v/>
      </c>
      <c r="D111" t="inlineStr">
        <is>
          <t>9863A_ANDROID10_TRUNK</t>
        </is>
      </c>
      <c r="E111" t="inlineStr">
        <is>
          <t>FW-Tele-DataConnection</t>
        </is>
      </c>
      <c r="F111" t="inlineStr">
        <is>
          <t>Lina.Liu@unisoc.com</t>
        </is>
      </c>
      <c r="G111" t="inlineStr">
        <is>
          <t>Code-Committed</t>
        </is>
      </c>
      <c r="H111" t="inlineStr">
        <is>
          <t>3-Average</t>
        </is>
      </c>
      <c r="I111" t="inlineStr">
        <is>
          <t>[研发自提][解耦][PHX]Telephony Data 解耦</t>
        </is>
      </c>
      <c r="J111" t="inlineStr">
        <is>
          <t>Lina.Liu@unisoc.com</t>
        </is>
      </c>
      <c r="K111" t="inlineStr">
        <is>
          <t>2019-10-17 14:59:42</t>
        </is>
      </c>
      <c r="L111" t="n">
        <v>51</v>
      </c>
    </row>
    <row r="112">
      <c r="A112" s="1" t="n">
        <v>110</v>
      </c>
      <c r="B112" t="inlineStr">
        <is>
          <t>TJ_APP1</t>
        </is>
      </c>
      <c r="C112">
        <f>HYPERLINK("https://bugzilla.unisoc.com/bugzilla/show_bug.cgi?id=1184300", 1184300)</f>
        <v/>
      </c>
      <c r="D112" t="inlineStr">
        <is>
          <t>9863A_ANDROID10_TRUNK</t>
        </is>
      </c>
      <c r="E112" t="inlineStr">
        <is>
          <t>GMS</t>
        </is>
      </c>
      <c r="F112" t="inlineStr">
        <is>
          <t>Chris.Wang@unisoc.com</t>
        </is>
      </c>
      <c r="G112" t="inlineStr">
        <is>
          <t>Assigned</t>
        </is>
      </c>
      <c r="H112" t="inlineStr">
        <is>
          <t>2-Major</t>
        </is>
      </c>
      <c r="I112" t="inlineStr">
        <is>
          <t>[Multimedia][Android10.0][Sharkl3][HM][WAITFORGOOGLE]YT music歌曲添加到播放列表，提示“出现错误”</t>
        </is>
      </c>
      <c r="J112" t="inlineStr">
        <is>
          <t>chencheng.yin@unisoc.com</t>
        </is>
      </c>
      <c r="K112" t="inlineStr">
        <is>
          <t>2019-10-18 11:47:24</t>
        </is>
      </c>
      <c r="L112" t="n">
        <v>86</v>
      </c>
    </row>
    <row r="113">
      <c r="A113" s="1" t="n">
        <v>111</v>
      </c>
      <c r="B113" t="inlineStr">
        <is>
          <t>TJ_AF1</t>
        </is>
      </c>
      <c r="C113">
        <f>HYPERLINK("https://bugzilla.unisoc.com/bugzilla/show_bug.cgi?id=1184346", 1184346)</f>
        <v/>
      </c>
      <c r="D113" t="inlineStr">
        <is>
          <t>SC7731E_ANDROID10_TRUNK</t>
        </is>
      </c>
      <c r="E113" t="inlineStr">
        <is>
          <t>FW-3rdParty</t>
        </is>
      </c>
      <c r="F113" t="inlineStr">
        <is>
          <t>Fangyu.Yu@unisoc.com</t>
        </is>
      </c>
      <c r="G113" t="inlineStr">
        <is>
          <t>Assigned</t>
        </is>
      </c>
      <c r="H113" t="inlineStr">
        <is>
          <t>3-Average</t>
        </is>
      </c>
      <c r="I113" t="inlineStr">
        <is>
          <t>[PSST][GPU][Android10.0][Pike2][1G][apk]运行地铁跑酷游戏过程中进行锁屏解锁操作，解锁后回到游戏界面后高概率出现5秒左右的黑屏（附apk和现象视频）</t>
        </is>
      </c>
      <c r="J113" t="inlineStr">
        <is>
          <t>sherrill.liu@unisoc.com</t>
        </is>
      </c>
      <c r="K113" t="inlineStr">
        <is>
          <t>2019-10-18 13:49:02</t>
        </is>
      </c>
      <c r="L113" t="n">
        <v>56</v>
      </c>
    </row>
    <row r="114">
      <c r="A114" s="1" t="n">
        <v>112</v>
      </c>
      <c r="B114" t="inlineStr">
        <is>
          <t>TJ_TELE</t>
        </is>
      </c>
      <c r="C114">
        <f>HYPERLINK("https://bugzilla.unisoc.com/bugzilla/show_bug.cgi?id=1185006", 1185006)</f>
        <v/>
      </c>
      <c r="D114" t="inlineStr">
        <is>
          <t>9863A_ANDROID10_TRUNK</t>
        </is>
      </c>
      <c r="E114" t="inlineStr">
        <is>
          <t>FW-Tele-SIM</t>
        </is>
      </c>
      <c r="F114" t="inlineStr">
        <is>
          <t>Daxing.Cao@unisoc.com</t>
        </is>
      </c>
      <c r="G114" t="inlineStr">
        <is>
          <t>NEW</t>
        </is>
      </c>
      <c r="H114" t="inlineStr">
        <is>
          <t>5-Improved</t>
        </is>
      </c>
      <c r="I114" t="inlineStr">
        <is>
          <t>[火凤凰]Pike2 网络模式</t>
        </is>
      </c>
      <c r="J114" t="inlineStr">
        <is>
          <t>Daxing.Cao@unisoc.com</t>
        </is>
      </c>
      <c r="K114" t="inlineStr">
        <is>
          <t>2019-10-21 10:23:14</t>
        </is>
      </c>
      <c r="L114" t="n">
        <v>115</v>
      </c>
    </row>
    <row r="115">
      <c r="A115" s="1" t="n">
        <v>113</v>
      </c>
      <c r="B115" t="inlineStr">
        <is>
          <t>TJ_TELE</t>
        </is>
      </c>
      <c r="C115">
        <f>HYPERLINK("https://bugzilla.unisoc.com/bugzilla/show_bug.cgi?id=1185012", 1185012)</f>
        <v/>
      </c>
      <c r="D115" t="inlineStr">
        <is>
          <t>9863A_ANDROID10_TRUNK</t>
        </is>
      </c>
      <c r="E115" t="inlineStr">
        <is>
          <t>FW-Tele-DataConnection</t>
        </is>
      </c>
      <c r="F115" t="inlineStr">
        <is>
          <t>Lina.Liu@unisoc.com</t>
        </is>
      </c>
      <c r="G115" t="inlineStr">
        <is>
          <t>Code-Committed</t>
        </is>
      </c>
      <c r="H115" t="inlineStr">
        <is>
          <t>3-Average</t>
        </is>
      </c>
      <c r="I115" t="inlineStr">
        <is>
          <t>[火凤凰]APN config refactor</t>
        </is>
      </c>
      <c r="J115" t="inlineStr">
        <is>
          <t>Lina.Liu@unisoc.com</t>
        </is>
      </c>
      <c r="K115" t="inlineStr">
        <is>
          <t>2019-10-21 10:25:02</t>
        </is>
      </c>
      <c r="L115" t="n">
        <v>64</v>
      </c>
    </row>
    <row r="116">
      <c r="A116" s="1" t="n">
        <v>114</v>
      </c>
      <c r="B116" t="inlineStr">
        <is>
          <t>TJ_TELE</t>
        </is>
      </c>
      <c r="C116">
        <f>HYPERLINK("https://bugzilla.unisoc.com/bugzilla/show_bug.cgi?id=1185032", 1185032)</f>
        <v/>
      </c>
      <c r="D116" t="inlineStr">
        <is>
          <t>9863A_ANDROID10_TRUNK</t>
        </is>
      </c>
      <c r="E116" t="inlineStr">
        <is>
          <t>FW-Tele-DataConnection</t>
        </is>
      </c>
      <c r="F116" t="inlineStr">
        <is>
          <t>Lina.Liu@unisoc.com</t>
        </is>
      </c>
      <c r="G116" t="inlineStr">
        <is>
          <t>Root-Caused</t>
        </is>
      </c>
      <c r="H116" t="inlineStr">
        <is>
          <t>3-Average</t>
        </is>
      </c>
      <c r="I116" t="inlineStr">
        <is>
          <t>[火凤凰]deprecat SPSWITCHDATACARD</t>
        </is>
      </c>
      <c r="J116" t="inlineStr">
        <is>
          <t>Lina.Liu@unisoc.com</t>
        </is>
      </c>
      <c r="K116" t="inlineStr">
        <is>
          <t>2019-10-21 10:33:36</t>
        </is>
      </c>
      <c r="L116" t="n">
        <v>115</v>
      </c>
    </row>
    <row r="117">
      <c r="A117" s="1" t="n">
        <v>115</v>
      </c>
      <c r="B117" t="inlineStr">
        <is>
          <t>TJ_APP1</t>
        </is>
      </c>
      <c r="C117">
        <f>HYPERLINK("https://bugzilla.unisoc.com/bugzilla/show_bug.cgi?id=1185452", 1185452)</f>
        <v/>
      </c>
      <c r="D117" t="inlineStr">
        <is>
          <t>9863A_ANDROID10_TRUNK</t>
        </is>
      </c>
      <c r="E117" t="inlineStr">
        <is>
          <t>GMS</t>
        </is>
      </c>
      <c r="F117" t="inlineStr">
        <is>
          <t>Alisa.Li@unisoc.com</t>
        </is>
      </c>
      <c r="G117" t="inlineStr">
        <is>
          <t>Assigned</t>
        </is>
      </c>
      <c r="H117" t="inlineStr">
        <is>
          <t>3-Average</t>
        </is>
      </c>
      <c r="I117" t="inlineStr">
        <is>
          <t>[Multimedia][Android10.0][Sharkl3][HM][WAITFORGOOGLE]YT music播放“DRING_一千年以后.midi”片源，播放显示时长为0.32m，实际播放时长为0.34m</t>
        </is>
      </c>
      <c r="J117" t="inlineStr">
        <is>
          <t>chencheng.yin@unisoc.com</t>
        </is>
      </c>
      <c r="K117" t="inlineStr">
        <is>
          <t>2019-10-21 15:15:19</t>
        </is>
      </c>
      <c r="L117" t="n">
        <v>86</v>
      </c>
    </row>
    <row r="118">
      <c r="A118" s="1" t="n">
        <v>116</v>
      </c>
      <c r="B118" t="inlineStr">
        <is>
          <t>TJ_APP1</t>
        </is>
      </c>
      <c r="C118">
        <f>HYPERLINK("https://bugzilla.unisoc.com/bugzilla/show_bug.cgi?id=1185986", 1185986)</f>
        <v/>
      </c>
      <c r="D118" t="inlineStr">
        <is>
          <t>9863A_ANDROID10_TRUNK</t>
        </is>
      </c>
      <c r="E118" t="inlineStr">
        <is>
          <t>GMS</t>
        </is>
      </c>
      <c r="F118" t="inlineStr">
        <is>
          <t>Alisa.Li@unisoc.com</t>
        </is>
      </c>
      <c r="G118" t="inlineStr">
        <is>
          <t>Assigned</t>
        </is>
      </c>
      <c r="H118" t="inlineStr">
        <is>
          <t>2-Major</t>
        </is>
      </c>
      <c r="I118" t="inlineStr">
        <is>
          <t>[TJ][Local][Android10.0][Sharkl3][2G][WAITFORGOOGLE]日历-设置-常规-日历通知-高级，打开振动，来日历提醒无振动</t>
        </is>
      </c>
      <c r="J118" t="inlineStr">
        <is>
          <t>Amily.lin@unisoc.com</t>
        </is>
      </c>
      <c r="K118" t="inlineStr">
        <is>
          <t>2019-10-22 09:58:04</t>
        </is>
      </c>
      <c r="L118" t="n">
        <v>112</v>
      </c>
    </row>
    <row r="119">
      <c r="A119" s="1" t="n">
        <v>117</v>
      </c>
      <c r="B119" t="inlineStr">
        <is>
          <t>TJ_APP1</t>
        </is>
      </c>
      <c r="C119">
        <f>HYPERLINK("https://bugzilla.unisoc.com/bugzilla/show_bug.cgi?id=1185989", 1185989)</f>
        <v/>
      </c>
      <c r="D119" t="inlineStr">
        <is>
          <t>9863A_ANDROID10_TRUNK</t>
        </is>
      </c>
      <c r="E119" t="inlineStr">
        <is>
          <t>GMS</t>
        </is>
      </c>
      <c r="F119" t="inlineStr">
        <is>
          <t>Chris.Wang@unisoc.com</t>
        </is>
      </c>
      <c r="G119" t="inlineStr">
        <is>
          <t>NEW</t>
        </is>
      </c>
      <c r="H119" t="inlineStr">
        <is>
          <t>2-Major</t>
        </is>
      </c>
      <c r="I119" t="inlineStr">
        <is>
          <t>[Multimedia][Android10.0][Sharkl3][2G][WAITFORGOOGLE]点击音乐下拉状态栏上的“启用详细统计信息”图标 后，出现crash直接退出应用，应该进入音乐的详细信息界面</t>
        </is>
      </c>
      <c r="J119" t="inlineStr">
        <is>
          <t>Cuihong.Xia@unisoc.com</t>
        </is>
      </c>
      <c r="K119" t="inlineStr">
        <is>
          <t>2019-10-22 09:59:32</t>
        </is>
      </c>
      <c r="L119" t="n">
        <v>73</v>
      </c>
    </row>
    <row r="120">
      <c r="A120" s="1" t="n">
        <v>118</v>
      </c>
      <c r="B120" t="inlineStr">
        <is>
          <t>TJ_TELE</t>
        </is>
      </c>
      <c r="C120">
        <f>HYPERLINK("https://bugzilla.unisoc.com/bugzilla/show_bug.cgi?id=1186079", 1186079)</f>
        <v/>
      </c>
      <c r="D120" t="inlineStr">
        <is>
          <t>9863A_ANDROID10_TRUNK</t>
        </is>
      </c>
      <c r="E120" t="inlineStr">
        <is>
          <t>FW-Tele-Call</t>
        </is>
      </c>
      <c r="F120" t="inlineStr">
        <is>
          <t>Ying.Song@unisoc.com</t>
        </is>
      </c>
      <c r="G120" t="inlineStr">
        <is>
          <t>Assigned</t>
        </is>
      </c>
      <c r="H120" t="inlineStr">
        <is>
          <t>2-Major</t>
        </is>
      </c>
      <c r="I120" t="inlineStr">
        <is>
          <t>[TJ][Telephony][Android10.0][Sharkl3][2G]测试机与A建立通话，在通话界面连续快速点按“静音&amp;保持”键时，B来电后无来电提示直接接听(Waiting for Google Confirmation)[waitforgoogle]</t>
        </is>
      </c>
      <c r="J120" t="inlineStr">
        <is>
          <t>Tongtong.Gao@unisoc.com</t>
        </is>
      </c>
      <c r="K120" t="inlineStr">
        <is>
          <t>2019-10-22 10:57:59</t>
        </is>
      </c>
      <c r="L120" t="n">
        <v>99</v>
      </c>
    </row>
    <row r="121">
      <c r="A121" s="1" t="n">
        <v>119</v>
      </c>
      <c r="B121" t="inlineStr">
        <is>
          <t>TJ_AF1</t>
        </is>
      </c>
      <c r="C121">
        <f>HYPERLINK("https://bugzilla.unisoc.com/bugzilla/show_bug.cgi?id=1186468", 1186468)</f>
        <v/>
      </c>
      <c r="D121" t="inlineStr">
        <is>
          <t>9863A_ANDROID10_TRUNK</t>
        </is>
      </c>
      <c r="E121" t="inlineStr">
        <is>
          <t>FW-ActivityManager</t>
        </is>
      </c>
      <c r="F121" t="inlineStr">
        <is>
          <t>Yuntao.Xiao@unisoc.com</t>
        </is>
      </c>
      <c r="G121" t="inlineStr">
        <is>
          <t>NEW</t>
        </is>
      </c>
      <c r="H121" t="inlineStr">
        <is>
          <t>5-Improved</t>
        </is>
      </c>
      <c r="I121" t="inlineStr">
        <is>
          <t>Android 9.0 客户 18:9 相关需求Patch在 Android 10.0 上适配</t>
        </is>
      </c>
      <c r="J121" t="inlineStr">
        <is>
          <t>Yuntao.Xiao@unisoc.com</t>
        </is>
      </c>
      <c r="K121" t="inlineStr">
        <is>
          <t>2019-10-22 16:17:59</t>
        </is>
      </c>
      <c r="L121" t="n">
        <v>114</v>
      </c>
    </row>
    <row r="122">
      <c r="A122" s="1" t="n">
        <v>120</v>
      </c>
      <c r="B122" t="inlineStr">
        <is>
          <t>TJ_AF1</t>
        </is>
      </c>
      <c r="C122">
        <f>HYPERLINK("https://bugzilla.unisoc.com/bugzilla/show_bug.cgi?id=1187732", 1187732)</f>
        <v/>
      </c>
      <c r="D122" t="inlineStr">
        <is>
          <t>9863A_ANDROID10_TRUNK</t>
        </is>
      </c>
      <c r="E122" t="inlineStr">
        <is>
          <t>FW-PackageManager</t>
        </is>
      </c>
      <c r="F122" t="inlineStr">
        <is>
          <t>Bourne.Wang@unisoc.com</t>
        </is>
      </c>
      <c r="G122" t="inlineStr">
        <is>
          <t>Assigned</t>
        </is>
      </c>
      <c r="H122" t="inlineStr">
        <is>
          <t>3-Average</t>
        </is>
      </c>
      <c r="I122" t="inlineStr">
        <is>
          <t>[PackageManager][研发自提] Preferred Application set feature debug.</t>
        </is>
      </c>
      <c r="J122" t="inlineStr">
        <is>
          <t>Bourne.Wang@unisoc.com</t>
        </is>
      </c>
      <c r="K122" t="inlineStr">
        <is>
          <t>2019-10-24 10:18:17</t>
        </is>
      </c>
      <c r="L122" t="n">
        <v>71</v>
      </c>
    </row>
    <row r="123">
      <c r="A123" s="1" t="n">
        <v>121</v>
      </c>
      <c r="B123" t="inlineStr">
        <is>
          <t>TJ_TELE</t>
        </is>
      </c>
      <c r="C123">
        <f>HYPERLINK("https://bugzilla.unisoc.com/bugzilla/show_bug.cgi?id=1187752", 1187752)</f>
        <v/>
      </c>
      <c r="D123" t="inlineStr">
        <is>
          <t>9863A_ANDROID10_TRUNK</t>
        </is>
      </c>
      <c r="E123" t="inlineStr">
        <is>
          <t>APP-callsetting</t>
        </is>
      </c>
      <c r="F123" t="inlineStr">
        <is>
          <t>Yaoyao.Wu@unisoc.com</t>
        </is>
      </c>
      <c r="G123" t="inlineStr">
        <is>
          <t>Root-Caused</t>
        </is>
      </c>
      <c r="H123" t="inlineStr">
        <is>
          <t>3-Average</t>
        </is>
      </c>
      <c r="I123" t="inlineStr">
        <is>
          <t>[TJ][Telephony][Android10.0][Sharkl3][2G][WAITFORGOOGLE][claro]设置来电转接后关闭，recent切换语言，再次设置等操作后，recent列表中多一个callsetting应用，点击查看显示的来转状态错误[wait for google]</t>
        </is>
      </c>
      <c r="J123" t="inlineStr">
        <is>
          <t>suya.shang@unisoc.com</t>
        </is>
      </c>
      <c r="K123" t="inlineStr">
        <is>
          <t>2019-10-24 10:33:49</t>
        </is>
      </c>
      <c r="L123" t="n">
        <v>25</v>
      </c>
    </row>
    <row r="124">
      <c r="A124" s="1" t="n">
        <v>122</v>
      </c>
      <c r="B124" t="inlineStr">
        <is>
          <t>TJ_AF2</t>
        </is>
      </c>
      <c r="C124">
        <f>HYPERLINK("https://bugzilla.unisoc.com/bugzilla/show_bug.cgi?id=1187842", 1187842)</f>
        <v/>
      </c>
      <c r="D124" t="inlineStr">
        <is>
          <t>SC7731E_ANDROID10_TRUNK</t>
        </is>
      </c>
      <c r="E124" t="inlineStr">
        <is>
          <t>FW-WindowsManager</t>
        </is>
      </c>
      <c r="F124" t="inlineStr">
        <is>
          <t>Chenxi.Li@unisoc.com</t>
        </is>
      </c>
      <c r="G124" t="inlineStr">
        <is>
          <t>Assigned</t>
        </is>
      </c>
      <c r="H124" t="inlineStr">
        <is>
          <t>3-Average</t>
        </is>
      </c>
      <c r="I124" t="inlineStr">
        <is>
          <t>[Multimedia][Android10.0][Pike2][1G][APK][Display]打开QQ阅读后在小说界面连按两次锁屏键，锁屏界面反复开启关闭（附视频）</t>
        </is>
      </c>
      <c r="J124" t="inlineStr">
        <is>
          <t>Jie.Yao@unisoc.com</t>
        </is>
      </c>
      <c r="K124" t="inlineStr">
        <is>
          <t>2019-10-24 11:38:20</t>
        </is>
      </c>
      <c r="L124" t="n">
        <v>3</v>
      </c>
    </row>
    <row r="125">
      <c r="A125" s="1" t="n">
        <v>123</v>
      </c>
      <c r="B125" t="inlineStr">
        <is>
          <t>TJ_APP1</t>
        </is>
      </c>
      <c r="C125">
        <f>HYPERLINK("https://bugzilla.unisoc.com/bugzilla/show_bug.cgi?id=1187878", 1187878)</f>
        <v/>
      </c>
      <c r="D125" t="inlineStr">
        <is>
          <t>SC9832E_ANDROID10_TRUNK</t>
        </is>
      </c>
      <c r="E125" t="inlineStr">
        <is>
          <t>GMS</t>
        </is>
      </c>
      <c r="F125" t="inlineStr">
        <is>
          <t>Chris.Wang@unisoc.com</t>
        </is>
      </c>
      <c r="G125" t="inlineStr">
        <is>
          <t>NEW</t>
        </is>
      </c>
      <c r="H125" t="inlineStr">
        <is>
          <t>3-Average</t>
        </is>
      </c>
      <c r="I125" t="inlineStr">
        <is>
          <t>[Multimedia][Android10.0][SharklE][WAITFORGOOGLE]相机预览图片界面，如果删除仅有的最后一张照片后，不会返回至Camera，会跳转至Gallery go（附现象视频）</t>
        </is>
      </c>
      <c r="J125" t="inlineStr">
        <is>
          <t>xiang.wen@unisoc.com</t>
        </is>
      </c>
      <c r="K125" t="inlineStr">
        <is>
          <t>2019-10-24 13:24:28</t>
        </is>
      </c>
      <c r="L125" t="n">
        <v>86</v>
      </c>
    </row>
    <row r="126">
      <c r="A126" s="1" t="n">
        <v>124</v>
      </c>
      <c r="B126" t="inlineStr">
        <is>
          <t>TJ_AF1</t>
        </is>
      </c>
      <c r="C126">
        <f>HYPERLINK("https://bugzilla.unisoc.com/bugzilla/show_bug.cgi?id=1188306", 1188306)</f>
        <v/>
      </c>
      <c r="D126" t="inlineStr">
        <is>
          <t>SC9832E_ANDROID10_TRUNK</t>
        </is>
      </c>
      <c r="E126" t="inlineStr">
        <is>
          <t>FW-3rdParty</t>
        </is>
      </c>
      <c r="F126" t="inlineStr">
        <is>
          <t>Bourne.Wang@unisoc.com</t>
        </is>
      </c>
      <c r="G126" t="inlineStr">
        <is>
          <t>Assigned</t>
        </is>
      </c>
      <c r="H126" t="inlineStr">
        <is>
          <t>3-Average</t>
        </is>
      </c>
      <c r="I126" t="inlineStr">
        <is>
          <t>[Camera_Team][][Android10.0][SharklE][1G][APK]点击Twitter应用后，桌面必现弹出Twitter停止运行</t>
        </is>
      </c>
      <c r="J126" t="inlineStr">
        <is>
          <t>fanrong.li@unisoc.com</t>
        </is>
      </c>
      <c r="K126" t="inlineStr">
        <is>
          <t>2019-10-24 18:59:22</t>
        </is>
      </c>
      <c r="L126" t="n">
        <v>59</v>
      </c>
    </row>
    <row r="127">
      <c r="A127" s="1" t="n">
        <v>125</v>
      </c>
      <c r="B127" t="inlineStr">
        <is>
          <t>TJ_AF1</t>
        </is>
      </c>
      <c r="C127">
        <f>HYPERLINK("https://bugzilla.unisoc.com/bugzilla/show_bug.cgi?id=1188608", 1188608)</f>
        <v/>
      </c>
      <c r="D127" t="inlineStr">
        <is>
          <t>SC7731E_ANDROID10_TRUNK</t>
        </is>
      </c>
      <c r="E127" t="inlineStr">
        <is>
          <t>FW-3rdParty</t>
        </is>
      </c>
      <c r="F127" t="inlineStr">
        <is>
          <t>Fangyu.Yu@unisoc.com</t>
        </is>
      </c>
      <c r="G127" t="inlineStr">
        <is>
          <t>NEW</t>
        </is>
      </c>
      <c r="H127" t="inlineStr">
        <is>
          <t>3-Average</t>
        </is>
      </c>
      <c r="I127" t="inlineStr">
        <is>
          <t>[Multimedia][Android10.0][Pike2][1G][APK][Display]打开QQ阅读后在小说界面连按点击屏幕中间位置调出状态栏，高概率状态栏不显示（附截图）</t>
        </is>
      </c>
      <c r="J127" t="inlineStr">
        <is>
          <t>Jie.Yao@unisoc.com</t>
        </is>
      </c>
      <c r="K127" t="inlineStr">
        <is>
          <t>2019-10-25 10:53:12</t>
        </is>
      </c>
      <c r="L127" t="n">
        <v>38</v>
      </c>
    </row>
    <row r="128">
      <c r="A128" s="1" t="n">
        <v>126</v>
      </c>
      <c r="B128" t="inlineStr">
        <is>
          <t>TJ_AF1</t>
        </is>
      </c>
      <c r="C128">
        <f>HYPERLINK("https://bugzilla.unisoc.com/bugzilla/show_bug.cgi?id=1189285", 1189285)</f>
        <v/>
      </c>
      <c r="D128" t="inlineStr">
        <is>
          <t>9863A_ANDROID10_TRUNK</t>
        </is>
      </c>
      <c r="E128" t="inlineStr">
        <is>
          <t>FW-3rdParty</t>
        </is>
      </c>
      <c r="F128" t="inlineStr">
        <is>
          <t>Fangyu.Yu@unisoc.com</t>
        </is>
      </c>
      <c r="G128" t="inlineStr">
        <is>
          <t>Assigned</t>
        </is>
      </c>
      <c r="H128" t="inlineStr">
        <is>
          <t>3-Average</t>
        </is>
      </c>
      <c r="I128" t="inlineStr">
        <is>
          <t>[TJ][Local][Android10.0][Sharkl3][HM]支付宝页面偶现长截屏提示“无法保存屏幕截图”（20：42）</t>
        </is>
      </c>
      <c r="J128" t="inlineStr">
        <is>
          <t>Amily.lin@unisoc.com</t>
        </is>
      </c>
      <c r="K128" t="inlineStr">
        <is>
          <t>2019-10-25 20:45:26</t>
        </is>
      </c>
      <c r="L128" t="n">
        <v>52</v>
      </c>
    </row>
    <row r="129">
      <c r="A129" s="1" t="n">
        <v>127</v>
      </c>
      <c r="B129" t="inlineStr">
        <is>
          <t>TJ_Tele</t>
        </is>
      </c>
      <c r="C129">
        <f>HYPERLINK("https://bugzilla.unisoc.com/bugzilla/show_bug.cgi?id=1189295", 1189295)</f>
        <v/>
      </c>
      <c r="D129" t="inlineStr">
        <is>
          <t>SC9832E_ANDROID10_TRUNK</t>
        </is>
      </c>
      <c r="E129" t="inlineStr">
        <is>
          <t>CommSys_NASP</t>
        </is>
      </c>
      <c r="F129" t="inlineStr">
        <is>
          <t>Bo.Hou@unisoc.com</t>
        </is>
      </c>
      <c r="G129" t="inlineStr">
        <is>
          <t>Assigned</t>
        </is>
      </c>
      <c r="H129" t="inlineStr">
        <is>
          <t>1-Critical</t>
        </is>
      </c>
      <c r="I129" t="inlineStr">
        <is>
          <t>[FT_Niger][Niger_Orange][Android10.0][SharklE][SS业务] [waitforgoogle]DUT Airtel+Orange卡组，SIM2通话中使用*#43#查询CW必现直到挂断电话才返回结果</t>
        </is>
      </c>
      <c r="J129" t="inlineStr">
        <is>
          <t>Bowen.Tan@unisoc.com</t>
        </is>
      </c>
      <c r="K129" t="inlineStr">
        <is>
          <t>2019-10-26 01:18:39</t>
        </is>
      </c>
      <c r="L129" t="n">
        <v>92</v>
      </c>
    </row>
    <row r="130">
      <c r="A130" s="1" t="n">
        <v>128</v>
      </c>
      <c r="B130" t="inlineStr">
        <is>
          <t>TJ_APP1</t>
        </is>
      </c>
      <c r="C130">
        <f>HYPERLINK("https://bugzilla.unisoc.com/bugzilla/show_bug.cgi?id=1189313", 1189313)</f>
        <v/>
      </c>
      <c r="D130" t="inlineStr">
        <is>
          <t>9863A_ANDROID10_TRUNK</t>
        </is>
      </c>
      <c r="E130" t="inlineStr">
        <is>
          <t>GMS</t>
        </is>
      </c>
      <c r="F130" t="inlineStr">
        <is>
          <t>Alisa.Li@unisoc.com</t>
        </is>
      </c>
      <c r="G130" t="inlineStr">
        <is>
          <t>NEW</t>
        </is>
      </c>
      <c r="H130" t="inlineStr">
        <is>
          <t>3-Average</t>
        </is>
      </c>
      <c r="I130" t="inlineStr">
        <is>
          <t>[Multimedia][Android10.0][Sharkl3][HM][WAITFORGOOGLE]文件管理器中播放音乐，灭屏-亮屏-解锁后，请确认音乐是否继续播放</t>
        </is>
      </c>
      <c r="J130" t="inlineStr">
        <is>
          <t>chencheng.yin@unisoc.com</t>
        </is>
      </c>
      <c r="K130" t="inlineStr">
        <is>
          <t>2019-10-26 11:13:19</t>
        </is>
      </c>
      <c r="L130" t="n">
        <v>86</v>
      </c>
    </row>
    <row r="131">
      <c r="A131" s="1" t="n">
        <v>129</v>
      </c>
      <c r="B131" t="inlineStr">
        <is>
          <t>TJ_APP1</t>
        </is>
      </c>
      <c r="C131">
        <f>HYPERLINK("https://bugzilla.unisoc.com/bugzilla/show_bug.cgi?id=1190470", 1190470)</f>
        <v/>
      </c>
      <c r="D131" t="inlineStr">
        <is>
          <t>9863A_ANDROID10_TRUNK</t>
        </is>
      </c>
      <c r="E131" t="inlineStr">
        <is>
          <t>GMS</t>
        </is>
      </c>
      <c r="F131" t="inlineStr">
        <is>
          <t>Alisa.Li@unisoc.com</t>
        </is>
      </c>
      <c r="G131" t="inlineStr">
        <is>
          <t>NEW</t>
        </is>
      </c>
      <c r="H131" t="inlineStr">
        <is>
          <t>3-Average</t>
        </is>
      </c>
      <c r="I131" t="inlineStr">
        <is>
          <t>[WAITFORGOOGLE][Multimedia][Android10.0][Sharkl3][HM][Display]短信内插入图片，查看大图时点击屏幕，预览界面的顶部会出现一条白边（附视频）</t>
        </is>
      </c>
      <c r="J131" t="inlineStr">
        <is>
          <t>Darcy.Wu@unisoc.com</t>
        </is>
      </c>
      <c r="K131" t="inlineStr">
        <is>
          <t>2019-10-29 10:47:26</t>
        </is>
      </c>
      <c r="L131" t="n">
        <v>2</v>
      </c>
    </row>
    <row r="132">
      <c r="A132" s="1" t="n">
        <v>130</v>
      </c>
      <c r="B132" t="inlineStr">
        <is>
          <t>TJ_AF1</t>
        </is>
      </c>
      <c r="C132">
        <f>HYPERLINK("https://bugzilla.unisoc.com/bugzilla/show_bug.cgi?id=1191274", 1191274)</f>
        <v/>
      </c>
      <c r="D132" t="inlineStr">
        <is>
          <t>9863A_ANDROID10_TRUNK</t>
        </is>
      </c>
      <c r="E132" t="inlineStr">
        <is>
          <t>FW-ActivityManager</t>
        </is>
      </c>
      <c r="F132" t="inlineStr">
        <is>
          <t>Yuntao.Xiao@unisoc.com</t>
        </is>
      </c>
      <c r="G132" t="inlineStr">
        <is>
          <t>Assigned</t>
        </is>
      </c>
      <c r="H132" t="inlineStr">
        <is>
          <t>3-Average</t>
        </is>
      </c>
      <c r="I132" t="inlineStr">
        <is>
          <t>[PSST][Android10.0][Sharkl3][2G]monkey测试,#0831测试21.91小时出现 CRASH: com.android.launcher3 (pid 1383) ,1/10(台)累计出现1次</t>
        </is>
      </c>
      <c r="J132" t="inlineStr">
        <is>
          <t>Joe.Chen@unisoc.com</t>
        </is>
      </c>
      <c r="K132" t="inlineStr">
        <is>
          <t>2019-10-30 09:53:47</t>
        </is>
      </c>
      <c r="L132" t="n">
        <v>106</v>
      </c>
    </row>
    <row r="133">
      <c r="A133" s="1" t="n">
        <v>131</v>
      </c>
      <c r="B133" t="inlineStr">
        <is>
          <t>TJ_APP2</t>
        </is>
      </c>
      <c r="C133">
        <f>HYPERLINK("https://bugzilla.unisoc.com/bugzilla/show_bug.cgi?id=1192038", 1192038)</f>
        <v/>
      </c>
      <c r="D133" t="inlineStr">
        <is>
          <t>9863A_ANDROID10_TRUNK</t>
        </is>
      </c>
      <c r="E133" t="inlineStr">
        <is>
          <t>APP-InCallUI</t>
        </is>
      </c>
      <c r="F133" t="inlineStr">
        <is>
          <t>Jiannan.Zhang@unisoc.com</t>
        </is>
      </c>
      <c r="G133" t="inlineStr">
        <is>
          <t>Need_Info</t>
        </is>
      </c>
      <c r="H133" t="inlineStr">
        <is>
          <t>2-Major</t>
        </is>
      </c>
      <c r="I133" t="inlineStr">
        <is>
          <t>[Android10.0][Sharkl3][2G][Claro_Pre][PICLAB][VoWiFi]VoWiFi,通话过程中,运营商要求显示 "WiFi Call"</t>
        </is>
      </c>
      <c r="J133" t="inlineStr">
        <is>
          <t>Arey.Zhou@unisoc.com</t>
        </is>
      </c>
      <c r="K133" t="inlineStr">
        <is>
          <t>2019-10-30 18:18:23</t>
        </is>
      </c>
      <c r="L133" t="n">
        <v>2</v>
      </c>
    </row>
    <row r="134">
      <c r="A134" s="1" t="n">
        <v>132</v>
      </c>
      <c r="B134" t="inlineStr">
        <is>
          <t>TJ_APP1</t>
        </is>
      </c>
      <c r="C134">
        <f>HYPERLINK("https://bugzilla.unisoc.com/bugzilla/show_bug.cgi?id=1192479", 1192479)</f>
        <v/>
      </c>
      <c r="D134" t="inlineStr">
        <is>
          <t>9863A_ANDROID10_TRUNK</t>
        </is>
      </c>
      <c r="E134" t="inlineStr">
        <is>
          <t>GMS</t>
        </is>
      </c>
      <c r="F134" t="inlineStr">
        <is>
          <t>Bown.Zhang@unisoc.com</t>
        </is>
      </c>
      <c r="G134" t="inlineStr">
        <is>
          <t>Assigned</t>
        </is>
      </c>
      <c r="H134" t="inlineStr">
        <is>
          <t>2-Major</t>
        </is>
      </c>
      <c r="I134" t="inlineStr">
        <is>
          <t>[Camera_Team][Android10.0][Sharkl3][1G][google issue][版本引入][火凤凰专项][waitforGoogle][Beta已知]安全相机模式下，拍照后点击缩略图删除图片后，闪退到手机锁屏界面</t>
        </is>
      </c>
      <c r="J134" t="inlineStr">
        <is>
          <t>huaiqing.xu@unisoc.com</t>
        </is>
      </c>
      <c r="K134" t="inlineStr">
        <is>
          <t>2019-10-31 14:21:06</t>
        </is>
      </c>
      <c r="L134" t="n">
        <v>50</v>
      </c>
    </row>
    <row r="135">
      <c r="A135" s="1" t="n">
        <v>133</v>
      </c>
      <c r="B135" t="inlineStr">
        <is>
          <t>TJ_APP1</t>
        </is>
      </c>
      <c r="C135">
        <f>HYPERLINK("https://bugzilla.unisoc.com/bugzilla/show_bug.cgi?id=1192974", 1192974)</f>
        <v/>
      </c>
      <c r="D135" t="inlineStr">
        <is>
          <t>SC7731E_ANDROID10_TRUNK</t>
        </is>
      </c>
      <c r="E135" t="inlineStr">
        <is>
          <t>GMS</t>
        </is>
      </c>
      <c r="F135" t="inlineStr">
        <is>
          <t>Chris.Wang@unisoc.com</t>
        </is>
      </c>
      <c r="G135" t="inlineStr">
        <is>
          <t>Assigned</t>
        </is>
      </c>
      <c r="H135" t="inlineStr">
        <is>
          <t>3-Average</t>
        </is>
      </c>
      <c r="I135" t="inlineStr">
        <is>
          <t>[Multimedia][Android10.0][Pike2][1G][WAITFORGOOGLE]开启屏幕录制，进入gallery go 播放视频，结束屏幕录制，再进入gallery go视频播放发生异常【附现象视频】</t>
        </is>
      </c>
      <c r="J135" t="inlineStr">
        <is>
          <t>Xianzhao.Yang@unisoc.com</t>
        </is>
      </c>
      <c r="K135" t="inlineStr">
        <is>
          <t>2019-10-31 20:26:14</t>
        </is>
      </c>
      <c r="L135" t="n">
        <v>50</v>
      </c>
    </row>
    <row r="136">
      <c r="A136" s="1" t="n">
        <v>134</v>
      </c>
      <c r="B136" t="inlineStr">
        <is>
          <t>TJ_AF1</t>
        </is>
      </c>
      <c r="C136">
        <f>HYPERLINK("https://bugzilla.unisoc.com/bugzilla/show_bug.cgi?id=1193088", 1193088)</f>
        <v/>
      </c>
      <c r="D136" t="inlineStr">
        <is>
          <t>SC7731E_ANDROID10_TRUNK</t>
        </is>
      </c>
      <c r="E136" t="inlineStr">
        <is>
          <t>FW-ActivityManager</t>
        </is>
      </c>
      <c r="F136" t="inlineStr">
        <is>
          <t>Yuntao.Xiao@unisoc.com</t>
        </is>
      </c>
      <c r="G136" t="inlineStr">
        <is>
          <t>Assigned</t>
        </is>
      </c>
      <c r="H136" t="inlineStr">
        <is>
          <t>3-Average</t>
        </is>
      </c>
      <c r="I136" t="inlineStr">
        <is>
          <t>[TJ][Telephony][Android10.0][Pike2][1G]测试机在其他设置界面来接接听，通话中添加通话，必现界面切换中显示“GSM通话设置”界面。</t>
        </is>
      </c>
      <c r="J136" t="inlineStr">
        <is>
          <t>Tongtong.Gao@unisoc.com</t>
        </is>
      </c>
      <c r="K136" t="inlineStr">
        <is>
          <t>2019-11-01 10:12:24</t>
        </is>
      </c>
      <c r="L136" t="n">
        <v>87</v>
      </c>
    </row>
    <row r="137">
      <c r="A137" s="1" t="n">
        <v>135</v>
      </c>
      <c r="B137" t="inlineStr">
        <is>
          <t>TJ_APP1</t>
        </is>
      </c>
      <c r="C137">
        <f>HYPERLINK("https://bugzilla.unisoc.com/bugzilla/show_bug.cgi?id=1193260", 1193260)</f>
        <v/>
      </c>
      <c r="D137" t="inlineStr">
        <is>
          <t>SC7731E_ANDROID10_TRUNK</t>
        </is>
      </c>
      <c r="E137" t="inlineStr">
        <is>
          <t>GMS</t>
        </is>
      </c>
      <c r="F137" t="inlineStr">
        <is>
          <t>Chris.Wang@unisoc.com</t>
        </is>
      </c>
      <c r="G137" t="inlineStr">
        <is>
          <t>NEW</t>
        </is>
      </c>
      <c r="H137" t="inlineStr">
        <is>
          <t>2-Major</t>
        </is>
      </c>
      <c r="I137" t="inlineStr">
        <is>
          <t>[Camera_Team][Android10.0][Pike2][Sharkl3][1G][SharklE][WAITFORGOOGLE]安全相机拍照后，查看照片，删除所有照片，相机闪退至解锁界面。[附视频]</t>
        </is>
      </c>
      <c r="J137" t="inlineStr">
        <is>
          <t>jenny.chen@unisoc.com</t>
        </is>
      </c>
      <c r="K137" t="inlineStr">
        <is>
          <t>2019-11-01 13:45:22</t>
        </is>
      </c>
      <c r="L137" t="n">
        <v>101</v>
      </c>
    </row>
    <row r="138">
      <c r="A138" s="1" t="n">
        <v>136</v>
      </c>
      <c r="B138" t="inlineStr">
        <is>
          <t>TJ_APP1</t>
        </is>
      </c>
      <c r="C138">
        <f>HYPERLINK("https://bugzilla.unisoc.com/bugzilla/show_bug.cgi?id=1194072", 1194072)</f>
        <v/>
      </c>
      <c r="D138" t="inlineStr">
        <is>
          <t>9863A_ANDROID10_TRUNK</t>
        </is>
      </c>
      <c r="E138" t="inlineStr">
        <is>
          <t>GMS</t>
        </is>
      </c>
      <c r="F138" t="inlineStr">
        <is>
          <t>Alisa.Li@unisoc.com</t>
        </is>
      </c>
      <c r="G138" t="inlineStr">
        <is>
          <t>Assigned</t>
        </is>
      </c>
      <c r="H138" t="inlineStr">
        <is>
          <t>3-Average</t>
        </is>
      </c>
      <c r="I138" t="inlineStr">
        <is>
          <t>[Multimedia][Android10.0][Sharkl3][HM][AutoTest][Monkey][WhiteList][22.18h][WAITFORGOOGLE]白名单monkey测试出现GooglePhotos的crash， Short Msg: java.lang.NullPointerException</t>
        </is>
      </c>
      <c r="J138" t="inlineStr">
        <is>
          <t>john.liu@unisoc.com</t>
        </is>
      </c>
      <c r="K138" t="inlineStr">
        <is>
          <t>2019-11-04 10:22:34</t>
        </is>
      </c>
      <c r="L138" t="n">
        <v>86</v>
      </c>
    </row>
    <row r="139">
      <c r="A139" s="1" t="n">
        <v>137</v>
      </c>
      <c r="B139" t="inlineStr">
        <is>
          <t>TJ_AF1</t>
        </is>
      </c>
      <c r="C139">
        <f>HYPERLINK("https://bugzilla.unisoc.com/bugzilla/show_bug.cgi?id=1194084", 1194084)</f>
        <v/>
      </c>
      <c r="D139" t="inlineStr">
        <is>
          <t>9863A_ANDROID10_TRUNK</t>
        </is>
      </c>
      <c r="E139" t="inlineStr">
        <is>
          <t>FW-ActivityManager</t>
        </is>
      </c>
      <c r="F139" t="inlineStr">
        <is>
          <t>Zhiyuan.Hu@unisoc.com</t>
        </is>
      </c>
      <c r="G139" t="inlineStr">
        <is>
          <t>Assigned</t>
        </is>
      </c>
      <c r="H139" t="inlineStr">
        <is>
          <t>5-Improved</t>
        </is>
      </c>
      <c r="I139" t="inlineStr">
        <is>
          <t>[流程优化]三方问题，如何将反编译后的三方smali添加code再打包成apk</t>
        </is>
      </c>
      <c r="J139" t="inlineStr">
        <is>
          <t>Xu.Zhang1@unisoc.com</t>
        </is>
      </c>
      <c r="K139" t="inlineStr">
        <is>
          <t>2019-11-04 10:28:58</t>
        </is>
      </c>
      <c r="L139" t="n">
        <v>101</v>
      </c>
    </row>
    <row r="140">
      <c r="A140" s="1" t="n">
        <v>138</v>
      </c>
      <c r="B140" t="inlineStr">
        <is>
          <t>TJ_APP1</t>
        </is>
      </c>
      <c r="C140">
        <f>HYPERLINK("https://bugzilla.unisoc.com/bugzilla/show_bug.cgi?id=1194218", 1194218)</f>
        <v/>
      </c>
      <c r="D140" t="inlineStr">
        <is>
          <t>SC9832E_ANDROID10_TRUNK</t>
        </is>
      </c>
      <c r="E140" t="inlineStr">
        <is>
          <t>GMS</t>
        </is>
      </c>
      <c r="F140" t="inlineStr">
        <is>
          <t>Chris.Wang@unisoc.com</t>
        </is>
      </c>
      <c r="G140" t="inlineStr">
        <is>
          <t>NEW</t>
        </is>
      </c>
      <c r="H140" t="inlineStr">
        <is>
          <t>2-Major</t>
        </is>
      </c>
      <c r="I140" t="inlineStr">
        <is>
          <t>[Multimedia][Android10.0][SharklE][AutoTest][WAITFORGOOGLE]执行whilelist-monkey，CRASH: com.google.android.apps.photosgo (pid 9382)，出错时间：11.4280919444444</t>
        </is>
      </c>
      <c r="J140" t="inlineStr">
        <is>
          <t>xiang.wen@unisoc.com</t>
        </is>
      </c>
      <c r="K140" t="inlineStr">
        <is>
          <t>2019-11-04 13:27:05</t>
        </is>
      </c>
      <c r="L140" t="n">
        <v>86</v>
      </c>
    </row>
    <row r="141">
      <c r="A141" s="1" t="n">
        <v>139</v>
      </c>
      <c r="B141" t="inlineStr">
        <is>
          <t>TJ_APP1</t>
        </is>
      </c>
      <c r="C141">
        <f>HYPERLINK("https://bugzilla.unisoc.com/bugzilla/show_bug.cgi?id=1194306", 1194306)</f>
        <v/>
      </c>
      <c r="D141" t="inlineStr">
        <is>
          <t>SC9832E_ANDROID10_TRUNK</t>
        </is>
      </c>
      <c r="E141" t="inlineStr">
        <is>
          <t>GMS</t>
        </is>
      </c>
      <c r="F141" t="inlineStr">
        <is>
          <t>Chris.Wang@unisoc.com</t>
        </is>
      </c>
      <c r="G141" t="inlineStr">
        <is>
          <t>NEW</t>
        </is>
      </c>
      <c r="H141" t="inlineStr">
        <is>
          <t>2-Major</t>
        </is>
      </c>
      <c r="I141" t="inlineStr">
        <is>
          <t>[Multimedia][Android10.0][SharklE][AutoTest][WAITFORGOOGLE]执行whilelist-monkey， CRASH: com.google.android.apps.photosgo (pid 8849)，出错时间：5.26171388888889</t>
        </is>
      </c>
      <c r="J141" t="inlineStr">
        <is>
          <t>xiang.wen@unisoc.com</t>
        </is>
      </c>
      <c r="K141" t="inlineStr">
        <is>
          <t>2019-11-04 14:34:39</t>
        </is>
      </c>
      <c r="L141" t="n">
        <v>86</v>
      </c>
    </row>
    <row r="142">
      <c r="A142" s="1" t="n">
        <v>140</v>
      </c>
      <c r="B142" t="inlineStr">
        <is>
          <t>TJ_APP1</t>
        </is>
      </c>
      <c r="C142">
        <f>HYPERLINK("https://bugzilla.unisoc.com/bugzilla/show_bug.cgi?id=1194405", 1194405)</f>
        <v/>
      </c>
      <c r="D142" t="inlineStr">
        <is>
          <t>SC7731E_ANDROID10_TRUNK</t>
        </is>
      </c>
      <c r="E142" t="inlineStr">
        <is>
          <t>GMS</t>
        </is>
      </c>
      <c r="F142" t="inlineStr">
        <is>
          <t>Alisa.Li@unisoc.com</t>
        </is>
      </c>
      <c r="G142" t="inlineStr">
        <is>
          <t>Assigned</t>
        </is>
      </c>
      <c r="H142" t="inlineStr">
        <is>
          <t>3-Average</t>
        </is>
      </c>
      <c r="I142" t="inlineStr">
        <is>
          <t>[Multimedia] [Android10.0][SharkL3][Pike2][1G][Display][WAITFORGOOGLE]打开计算器输入一个数字后按键会上移（附视频）</t>
        </is>
      </c>
      <c r="J142" t="inlineStr">
        <is>
          <t>Jie.Yao@unisoc.com</t>
        </is>
      </c>
      <c r="K142" t="inlineStr">
        <is>
          <t>2019-11-04 15:37:22</t>
        </is>
      </c>
      <c r="L142" t="n">
        <v>1</v>
      </c>
    </row>
    <row r="143">
      <c r="A143" s="1" t="n">
        <v>141</v>
      </c>
      <c r="B143" t="inlineStr">
        <is>
          <t>TJ_APP1</t>
        </is>
      </c>
      <c r="C143">
        <f>HYPERLINK("https://bugzilla.unisoc.com/bugzilla/show_bug.cgi?id=1194457", 1194457)</f>
        <v/>
      </c>
      <c r="D143" t="inlineStr">
        <is>
          <t>SC7731E_ANDROID10_TRUNK</t>
        </is>
      </c>
      <c r="E143" t="inlineStr">
        <is>
          <t>GMS</t>
        </is>
      </c>
      <c r="F143" t="inlineStr">
        <is>
          <t>Chris.Wang@unisoc.com</t>
        </is>
      </c>
      <c r="G143" t="inlineStr">
        <is>
          <t>NEW</t>
        </is>
      </c>
      <c r="H143" t="inlineStr">
        <is>
          <t>2-Major</t>
        </is>
      </c>
      <c r="I143" t="inlineStr">
        <is>
          <t>[Multimedia]  [Android10.0][Pike2][1G][WAITFORGOOGLE]DV后摄录制视频后，点击左下角缩略图查看视频，播放之前闪现一帧黑屏画面。（附现象视频）</t>
        </is>
      </c>
      <c r="J143" t="inlineStr">
        <is>
          <t>camille.yun@unisoc.com</t>
        </is>
      </c>
      <c r="K143" t="inlineStr">
        <is>
          <t>2019-11-04 16:07:20</t>
        </is>
      </c>
      <c r="L143" t="n">
        <v>56</v>
      </c>
    </row>
    <row r="144">
      <c r="A144" s="1" t="n">
        <v>142</v>
      </c>
      <c r="B144" t="inlineStr">
        <is>
          <t>TJ_AF1</t>
        </is>
      </c>
      <c r="C144">
        <f>HYPERLINK("https://bugzilla.unisoc.com/bugzilla/show_bug.cgi?id=1195099", 1195099)</f>
        <v/>
      </c>
      <c r="D144" t="inlineStr">
        <is>
          <t>9863A_ANDROID10_TRUNK</t>
        </is>
      </c>
      <c r="E144" t="inlineStr">
        <is>
          <t>FW-3rdParty</t>
        </is>
      </c>
      <c r="F144" t="inlineStr">
        <is>
          <t>Fangyu.Yu@unisoc.com</t>
        </is>
      </c>
      <c r="G144" t="inlineStr">
        <is>
          <t>NEW</t>
        </is>
      </c>
      <c r="H144" t="inlineStr">
        <is>
          <t>3-Average</t>
        </is>
      </c>
      <c r="I144" t="inlineStr">
        <is>
          <t>[Multimedia][Android10.0][Sharkl3][HM][Display][APK]打开欢乐斗地主时出现未显示开机动画但有声音的情况（附视频）</t>
        </is>
      </c>
      <c r="J144" t="inlineStr">
        <is>
          <t>Chao.Xiong@unisoc.com</t>
        </is>
      </c>
      <c r="K144" t="inlineStr">
        <is>
          <t>2019-11-05 11:38:05</t>
        </is>
      </c>
      <c r="L144" t="n">
        <v>25</v>
      </c>
    </row>
    <row r="145">
      <c r="A145" s="1" t="n">
        <v>143</v>
      </c>
      <c r="B145" t="inlineStr">
        <is>
          <t>TJ_AF1</t>
        </is>
      </c>
      <c r="C145">
        <f>HYPERLINK("https://bugzilla.unisoc.com/bugzilla/show_bug.cgi?id=1195490", 1195490)</f>
        <v/>
      </c>
      <c r="D145" t="inlineStr">
        <is>
          <t>SC9832E_ANDROID10_TRUNK</t>
        </is>
      </c>
      <c r="E145" t="inlineStr">
        <is>
          <t>MM-Graphics</t>
        </is>
      </c>
      <c r="F145" t="inlineStr">
        <is>
          <t>Bourne.Wang@unisoc.com</t>
        </is>
      </c>
      <c r="G145" t="inlineStr">
        <is>
          <t>Assigned</t>
        </is>
      </c>
      <c r="H145" t="inlineStr">
        <is>
          <t>3-Average</t>
        </is>
      </c>
      <c r="I145" t="inlineStr">
        <is>
          <t>[PSST][GPU][Android10.0][SharklE][Pike2][1G][APK]秒拍appp拍摄视频后无法发布高概率退回app主界面，小概率显示拍摄的视频全黑（附现象视频及apk）</t>
        </is>
      </c>
      <c r="J145" t="inlineStr">
        <is>
          <t>sherrill.liu@unisoc.com</t>
        </is>
      </c>
      <c r="K145" t="inlineStr">
        <is>
          <t>2019-11-05 17:14:03</t>
        </is>
      </c>
      <c r="L145" t="n">
        <v>22</v>
      </c>
    </row>
    <row r="146">
      <c r="A146" s="1" t="n">
        <v>144</v>
      </c>
      <c r="B146" t="inlineStr">
        <is>
          <t>TJ_APP1</t>
        </is>
      </c>
      <c r="C146">
        <f>HYPERLINK("https://bugzilla.unisoc.com/bugzilla/show_bug.cgi?id=1195640", 1195640)</f>
        <v/>
      </c>
      <c r="D146" t="inlineStr">
        <is>
          <t>9863A_ANDROID10_TRUNK</t>
        </is>
      </c>
      <c r="E146" t="inlineStr">
        <is>
          <t>GMS</t>
        </is>
      </c>
      <c r="F146" t="inlineStr">
        <is>
          <t>Alisa.Li@unisoc.com</t>
        </is>
      </c>
      <c r="G146" t="inlineStr">
        <is>
          <t>NEW</t>
        </is>
      </c>
      <c r="H146" t="inlineStr">
        <is>
          <t>2-Major</t>
        </is>
      </c>
      <c r="I146" t="inlineStr">
        <is>
          <t>[WAITFORGOOGLE][Camera_Team][Android10.0][Sharkl3][HM]短信调用相机界面，点击录像后快速切换摄像头，之后点击拍照键无反应</t>
        </is>
      </c>
      <c r="J146" t="inlineStr">
        <is>
          <t>Cyan.Zhang@unisoc.com</t>
        </is>
      </c>
      <c r="K146" t="inlineStr">
        <is>
          <t>2019-11-05 19:28:59</t>
        </is>
      </c>
      <c r="L146" t="n">
        <v>56</v>
      </c>
    </row>
    <row r="147">
      <c r="A147" s="1" t="n">
        <v>145</v>
      </c>
      <c r="B147" t="inlineStr">
        <is>
          <t>TJ_TELE</t>
        </is>
      </c>
      <c r="C147">
        <f>HYPERLINK("https://bugzilla.unisoc.com/bugzilla/show_bug.cgi?id=1195862", 1195862)</f>
        <v/>
      </c>
      <c r="D147" t="inlineStr">
        <is>
          <t>9863A_ANDROID10_TRUNK</t>
        </is>
      </c>
      <c r="E147" t="inlineStr">
        <is>
          <t>FW-Tele-RIL</t>
        </is>
      </c>
      <c r="F147" t="inlineStr">
        <is>
          <t>Jun.Wang@unisoc.com</t>
        </is>
      </c>
      <c r="G147" t="inlineStr">
        <is>
          <t>Code-Committed</t>
        </is>
      </c>
      <c r="H147" t="inlineStr">
        <is>
          <t>3-Average</t>
        </is>
      </c>
      <c r="I147" t="inlineStr">
        <is>
          <t>AndroidQ RIL代码自查</t>
        </is>
      </c>
      <c r="J147" t="inlineStr">
        <is>
          <t>Jun.Wang@unisoc.com</t>
        </is>
      </c>
      <c r="K147" t="inlineStr">
        <is>
          <t>2019-11-06 10:28:10</t>
        </is>
      </c>
      <c r="L147" t="n">
        <v>54</v>
      </c>
    </row>
    <row r="148">
      <c r="A148" s="1" t="n">
        <v>146</v>
      </c>
      <c r="B148" t="inlineStr">
        <is>
          <t>TJ_AF1</t>
        </is>
      </c>
      <c r="C148">
        <f>HYPERLINK("https://bugzilla.unisoc.com/bugzilla/show_bug.cgi?id=1196319", 1196319)</f>
        <v/>
      </c>
      <c r="D148" t="inlineStr">
        <is>
          <t>SC7731E_ANDROID10_TRUNK</t>
        </is>
      </c>
      <c r="E148" t="inlineStr">
        <is>
          <t>FW-3rdParty</t>
        </is>
      </c>
      <c r="F148" t="inlineStr">
        <is>
          <t>Bourne.Wang@unisoc.com</t>
        </is>
      </c>
      <c r="G148" t="inlineStr">
        <is>
          <t>Assigned</t>
        </is>
      </c>
      <c r="H148" t="inlineStr">
        <is>
          <t>3-Average</t>
        </is>
      </c>
      <c r="I148" t="inlineStr">
        <is>
          <t>[PSST][GPU][Android10.0][Pike2][1G][apk]大众点评V10.20.3必现拍摄视频失败，可拍照片发布（附现象视频）</t>
        </is>
      </c>
      <c r="J148" t="inlineStr">
        <is>
          <t>sherrill.liu@unisoc.com</t>
        </is>
      </c>
      <c r="K148" t="inlineStr">
        <is>
          <t>2019-11-06 17:11:26</t>
        </is>
      </c>
      <c r="L148" t="n">
        <v>13</v>
      </c>
    </row>
    <row r="149">
      <c r="A149" s="1" t="n">
        <v>147</v>
      </c>
      <c r="B149" t="inlineStr">
        <is>
          <t>TJ_APP1</t>
        </is>
      </c>
      <c r="C149">
        <f>HYPERLINK("https://bugzilla.unisoc.com/bugzilla/show_bug.cgi?id=1196500", 1196500)</f>
        <v/>
      </c>
      <c r="D149" t="inlineStr">
        <is>
          <t>SC9832E_ANDROID10_TRUNK</t>
        </is>
      </c>
      <c r="E149" t="inlineStr">
        <is>
          <t>GMS</t>
        </is>
      </c>
      <c r="F149" t="inlineStr">
        <is>
          <t>Alisa.Li@unisoc.com</t>
        </is>
      </c>
      <c r="G149" t="inlineStr">
        <is>
          <t>Assigned</t>
        </is>
      </c>
      <c r="H149" t="inlineStr">
        <is>
          <t>2-Major</t>
        </is>
      </c>
      <c r="I149" t="inlineStr">
        <is>
          <t>[Multimedia][Android10.0][SharklE][Display][WAITFORGOOGLE]DV操作录制视频长按home键，重复多次后出现持续严重闪烁【附现象视频】</t>
        </is>
      </c>
      <c r="J149" t="inlineStr">
        <is>
          <t>Xianzhao.Yang@unisoc.com</t>
        </is>
      </c>
      <c r="K149" t="inlineStr">
        <is>
          <t>2019-11-06 20:03:07</t>
        </is>
      </c>
      <c r="L149" t="n">
        <v>0</v>
      </c>
    </row>
    <row r="150">
      <c r="A150" s="1" t="n">
        <v>148</v>
      </c>
      <c r="B150" t="inlineStr">
        <is>
          <t>TJ_APP1</t>
        </is>
      </c>
      <c r="C150">
        <f>HYPERLINK("https://bugzilla.unisoc.com/bugzilla/show_bug.cgi?id=1196648", 1196648)</f>
        <v/>
      </c>
      <c r="D150" t="inlineStr">
        <is>
          <t>9863A_ANDROID10_TRUNK</t>
        </is>
      </c>
      <c r="E150" t="inlineStr">
        <is>
          <t>Google_gallery</t>
        </is>
      </c>
      <c r="F150" t="inlineStr">
        <is>
          <t>Chris.Wang@unisoc.com</t>
        </is>
      </c>
      <c r="G150" t="inlineStr">
        <is>
          <t>NEW</t>
        </is>
      </c>
      <c r="H150" t="inlineStr">
        <is>
          <t>3-Average</t>
        </is>
      </c>
      <c r="I150" t="inlineStr">
        <is>
          <t>[Android10.0][Sharkl3][WAITFORGOOGLE]进入相册--点击一张照片查看照片详情--往左滑动查看第二张照片的详情--点击返回键--往右滑动回到第一张照片--点击详情；详情图标按钮不工作</t>
        </is>
      </c>
      <c r="J150" t="inlineStr">
        <is>
          <t>Chris.Wang@unisoc.com</t>
        </is>
      </c>
      <c r="K150" t="inlineStr">
        <is>
          <t>2019-11-07 09:59:49</t>
        </is>
      </c>
      <c r="L150" t="n">
        <v>98</v>
      </c>
    </row>
    <row r="151">
      <c r="A151" s="1" t="n">
        <v>149</v>
      </c>
      <c r="B151" t="inlineStr">
        <is>
          <t>TJ_APP1</t>
        </is>
      </c>
      <c r="C151">
        <f>HYPERLINK("https://bugzilla.unisoc.com/bugzilla/show_bug.cgi?id=1197183", 1197183)</f>
        <v/>
      </c>
      <c r="D151" t="inlineStr">
        <is>
          <t>SC9832E_ANDROID10_TRUNK</t>
        </is>
      </c>
      <c r="E151" t="inlineStr">
        <is>
          <t>GMS</t>
        </is>
      </c>
      <c r="F151" t="inlineStr">
        <is>
          <t>Alisa.Li@unisoc.com</t>
        </is>
      </c>
      <c r="G151" t="inlineStr">
        <is>
          <t>NEW</t>
        </is>
      </c>
      <c r="H151" t="inlineStr">
        <is>
          <t>3-Average</t>
        </is>
      </c>
      <c r="I151" t="inlineStr">
        <is>
          <t>[Multimedia][Android10.0][SharklE][WAITFORGOOGLE]谷歌商店中文简体下搜索chrome，检索出现繁体汉字【附现象截图】</t>
        </is>
      </c>
      <c r="J151" t="inlineStr">
        <is>
          <t>Xianzhao.Yang@unisoc.com</t>
        </is>
      </c>
      <c r="K151" t="inlineStr">
        <is>
          <t>2019-11-07 16:57:45</t>
        </is>
      </c>
      <c r="L151" t="n">
        <v>86</v>
      </c>
    </row>
    <row r="152">
      <c r="A152" s="1" t="n">
        <v>150</v>
      </c>
      <c r="B152" t="inlineStr">
        <is>
          <t>TJ_APP1</t>
        </is>
      </c>
      <c r="C152">
        <f>HYPERLINK("https://bugzilla.unisoc.com/bugzilla/show_bug.cgi?id=1197929", 1197929)</f>
        <v/>
      </c>
      <c r="D152" t="inlineStr">
        <is>
          <t>9863A_ANDROID10_TRUNK</t>
        </is>
      </c>
      <c r="E152" t="inlineStr">
        <is>
          <t>GMS</t>
        </is>
      </c>
      <c r="F152" t="inlineStr">
        <is>
          <t>Alisa.Li@unisoc.com</t>
        </is>
      </c>
      <c r="G152" t="inlineStr">
        <is>
          <t>NEW</t>
        </is>
      </c>
      <c r="H152" t="inlineStr">
        <is>
          <t>2-Major</t>
        </is>
      </c>
      <c r="I152" t="inlineStr">
        <is>
          <t>[WAITFORGOOGLE][TJ][Telephony][Android10.0][Sharkl3][2G]创建会话保存为草稿-从电话找到相同号码发送信息进入该会话，会话草稿丢失</t>
        </is>
      </c>
      <c r="J152" t="inlineStr">
        <is>
          <t>Rui.Ma@unisoc.com</t>
        </is>
      </c>
      <c r="K152" t="inlineStr">
        <is>
          <t>2019-11-08 15:10:20</t>
        </is>
      </c>
      <c r="L152" t="n">
        <v>49</v>
      </c>
    </row>
    <row r="153">
      <c r="A153" s="1" t="n">
        <v>151</v>
      </c>
      <c r="B153" t="inlineStr">
        <is>
          <t>TJ_TELE</t>
        </is>
      </c>
      <c r="C153">
        <f>HYPERLINK("https://bugzilla.unisoc.com/bugzilla/show_bug.cgi?id=1198051", 1198051)</f>
        <v/>
      </c>
      <c r="D153" t="inlineStr">
        <is>
          <t>SC9832E_ANDROID10_TRUNK</t>
        </is>
      </c>
      <c r="E153" t="inlineStr">
        <is>
          <t>APP-SMS</t>
        </is>
      </c>
      <c r="F153" t="inlineStr">
        <is>
          <t>panpan.zhang@unisoc.com</t>
        </is>
      </c>
      <c r="G153" t="inlineStr">
        <is>
          <t>Assigned</t>
        </is>
      </c>
      <c r="H153" t="inlineStr">
        <is>
          <t>3-Average</t>
        </is>
      </c>
      <c r="I153" t="inlineStr">
        <is>
          <t>[5G告警消息需求]新增参数Warning Message Coordinates</t>
        </is>
      </c>
      <c r="J153" t="inlineStr">
        <is>
          <t>panpan.zhang@unisoc.com</t>
        </is>
      </c>
      <c r="K153" t="inlineStr">
        <is>
          <t>2019-11-08 16:41:48</t>
        </is>
      </c>
      <c r="L153" t="n">
        <v>38</v>
      </c>
    </row>
    <row r="154">
      <c r="A154" s="1" t="n">
        <v>152</v>
      </c>
      <c r="B154" t="inlineStr">
        <is>
          <t>TJ_APP1</t>
        </is>
      </c>
      <c r="C154">
        <f>HYPERLINK("https://bugzilla.unisoc.com/bugzilla/show_bug.cgi?id=1198180", 1198180)</f>
        <v/>
      </c>
      <c r="D154" t="inlineStr">
        <is>
          <t>9863A_ANDROID10_TRUNK</t>
        </is>
      </c>
      <c r="E154" t="inlineStr">
        <is>
          <t>GMS</t>
        </is>
      </c>
      <c r="F154" t="inlineStr">
        <is>
          <t>Alisa.Li@unisoc.com</t>
        </is>
      </c>
      <c r="G154" t="inlineStr">
        <is>
          <t>NEW</t>
        </is>
      </c>
      <c r="H154" t="inlineStr">
        <is>
          <t>2-Major</t>
        </is>
      </c>
      <c r="I154" t="inlineStr">
        <is>
          <t>[WAITFORGOOGLE][TJ][Telephony][Android10.0][Sharkl3][1G][1G工程特有]信息调用相机拍摄照片-添加附件中-发送彩信-使用存储查找到照片，提示文件已损坏，后缀名为null</t>
        </is>
      </c>
      <c r="J154" t="inlineStr">
        <is>
          <t>Rui.Ma@unisoc.com</t>
        </is>
      </c>
      <c r="K154" t="inlineStr">
        <is>
          <t>2019-11-08 18:09:15</t>
        </is>
      </c>
      <c r="L154" t="n">
        <v>56</v>
      </c>
    </row>
    <row r="155">
      <c r="A155" s="1" t="n">
        <v>153</v>
      </c>
      <c r="B155" t="inlineStr">
        <is>
          <t>TJ_AF1</t>
        </is>
      </c>
      <c r="C155">
        <f>HYPERLINK("https://bugzilla.unisoc.com/bugzilla/show_bug.cgi?id=1198752", 1198752)</f>
        <v/>
      </c>
      <c r="D155" t="inlineStr">
        <is>
          <t>9863A_ANDROID10_TRUNK</t>
        </is>
      </c>
      <c r="E155" t="inlineStr">
        <is>
          <t>FW-ActivityManager</t>
        </is>
      </c>
      <c r="F155" t="inlineStr">
        <is>
          <t>Xiaoguang.Dong@unisoc.com</t>
        </is>
      </c>
      <c r="G155" t="inlineStr">
        <is>
          <t>Assigned</t>
        </is>
      </c>
      <c r="H155" t="inlineStr">
        <is>
          <t>3-Average</t>
        </is>
      </c>
      <c r="I155" t="inlineStr">
        <is>
          <t>[PSST][Android10.0][Sharkl3][2G]monkey测试,#1526测试6.65小时出现 CRASH: com.android.soundrecorder (pid 25506) ,1/9(台)累计出现1次</t>
        </is>
      </c>
      <c r="J155" t="inlineStr">
        <is>
          <t>Joe.Chen@unisoc.com</t>
        </is>
      </c>
      <c r="K155" t="inlineStr">
        <is>
          <t>2019-11-11 09:59:30</t>
        </is>
      </c>
      <c r="L155" t="n">
        <v>70</v>
      </c>
    </row>
    <row r="156">
      <c r="A156" s="1" t="n">
        <v>154</v>
      </c>
      <c r="B156" t="inlineStr">
        <is>
          <t>TJ_APP1</t>
        </is>
      </c>
      <c r="C156">
        <f>HYPERLINK("https://bugzilla.unisoc.com/bugzilla/show_bug.cgi?id=1198817", 1198817)</f>
        <v/>
      </c>
      <c r="D156" t="inlineStr">
        <is>
          <t>SC7731E_ANDROID10_TRUNK</t>
        </is>
      </c>
      <c r="E156" t="inlineStr">
        <is>
          <t>FW-Database</t>
        </is>
      </c>
      <c r="F156" t="inlineStr">
        <is>
          <t>Zhengxu.Zhang@unisoc.com</t>
        </is>
      </c>
      <c r="G156" t="inlineStr">
        <is>
          <t>Assigned</t>
        </is>
      </c>
      <c r="H156" t="inlineStr">
        <is>
          <t>3-Average</t>
        </is>
      </c>
      <c r="I156" t="inlineStr">
        <is>
          <t>[WCN][Android10.0][Pike2][1G][FM]FM播放，点一个电台，声音已经是下一个电台，但前台还是显示上一个电台信息（附截图）</t>
        </is>
      </c>
      <c r="J156" t="inlineStr">
        <is>
          <t>Jiping.Yang@unisoc.com</t>
        </is>
      </c>
      <c r="K156" t="inlineStr">
        <is>
          <t>2019-11-11 10:39:10</t>
        </is>
      </c>
      <c r="L156" t="n">
        <v>56</v>
      </c>
    </row>
    <row r="157">
      <c r="A157" s="1" t="n">
        <v>155</v>
      </c>
      <c r="B157" t="inlineStr">
        <is>
          <t>TJ_AF1</t>
        </is>
      </c>
      <c r="C157">
        <f>HYPERLINK("https://bugzilla.unisoc.com/bugzilla/show_bug.cgi?id=1198839", 1198839)</f>
        <v/>
      </c>
      <c r="D157" t="inlineStr">
        <is>
          <t>SC9832E_ANDROID10_TRUNK</t>
        </is>
      </c>
      <c r="E157" t="inlineStr">
        <is>
          <t>FW-ActivityManager</t>
        </is>
      </c>
      <c r="F157" t="inlineStr">
        <is>
          <t>Yuntao.Xiao@unisoc.com</t>
        </is>
      </c>
      <c r="G157" t="inlineStr">
        <is>
          <t>Assigned</t>
        </is>
      </c>
      <c r="H157" t="inlineStr">
        <is>
          <t>3-Average</t>
        </is>
      </c>
      <c r="I157" t="inlineStr">
        <is>
          <t>[PSST][Android10.0][SharkLE][1G][推荐]monkey测试,#0474测试9.53小时出现 CRASH: com.android.camera2 (pid 32078) ,3/10(台)累计出现3次</t>
        </is>
      </c>
      <c r="J157" t="inlineStr">
        <is>
          <t>hanhan.zeng@unisoc.com</t>
        </is>
      </c>
      <c r="K157" t="inlineStr">
        <is>
          <t>2019-11-11 10:49:32</t>
        </is>
      </c>
      <c r="L157" t="n">
        <v>83</v>
      </c>
    </row>
    <row r="158">
      <c r="A158" s="1" t="n">
        <v>156</v>
      </c>
      <c r="B158" t="inlineStr">
        <is>
          <t>TJ_AF2</t>
        </is>
      </c>
      <c r="C158">
        <f>HYPERLINK("https://bugzilla.unisoc.com/bugzilla/show_bug.cgi?id=1199197", 1199197)</f>
        <v/>
      </c>
      <c r="D158" t="inlineStr">
        <is>
          <t>9863A_ANDROID10_TRUNK</t>
        </is>
      </c>
      <c r="E158" t="inlineStr">
        <is>
          <t>FW-View</t>
        </is>
      </c>
      <c r="F158" t="inlineStr">
        <is>
          <t>Mingyan.Liu@unisoc.com</t>
        </is>
      </c>
      <c r="G158" t="inlineStr">
        <is>
          <t>Assigned</t>
        </is>
      </c>
      <c r="H158" t="inlineStr">
        <is>
          <t>3-Average</t>
        </is>
      </c>
      <c r="I158" t="inlineStr">
        <is>
          <t>[Multimedia][Android10.0][Sharkl3][2G][Display]开机后长按电源键弹出的关机提示框会移动一下（附视频）[WAITFORGOOGLE]</t>
        </is>
      </c>
      <c r="J158" t="inlineStr">
        <is>
          <t>Jie.Yao@unisoc.com</t>
        </is>
      </c>
      <c r="K158" t="inlineStr">
        <is>
          <t>2019-11-11 15:39:57</t>
        </is>
      </c>
      <c r="L158" t="n">
        <v>86</v>
      </c>
    </row>
    <row r="159">
      <c r="A159" s="1" t="n">
        <v>157</v>
      </c>
      <c r="B159" t="inlineStr">
        <is>
          <t>BJ_AF1</t>
        </is>
      </c>
      <c r="C159">
        <f>HYPERLINK("https://bugzilla.unisoc.com/bugzilla/show_bug.cgi?id=1200471", 1200471)</f>
        <v/>
      </c>
      <c r="D159" t="inlineStr">
        <is>
          <t>9863A_ANDROID10_TRUNK</t>
        </is>
      </c>
      <c r="E159" t="inlineStr">
        <is>
          <t>FW-WIFI</t>
        </is>
      </c>
      <c r="F159" t="inlineStr">
        <is>
          <t>Zhibo.Chang@unisoc.com</t>
        </is>
      </c>
      <c r="G159" t="inlineStr">
        <is>
          <t>NEW</t>
        </is>
      </c>
      <c r="H159" t="inlineStr">
        <is>
          <t>3-Average</t>
        </is>
      </c>
      <c r="I159" t="inlineStr">
        <is>
          <t>[TJ][MPT][[Android10.0][Sharkl3][2G][多国语言][阿尔巴尼亚语]WiFi设置下的私人DNS模式设置，出现显示截断</t>
        </is>
      </c>
      <c r="J159" t="inlineStr">
        <is>
          <t>Lisa.Zhang@unisoc.com</t>
        </is>
      </c>
      <c r="K159" t="inlineStr">
        <is>
          <t>2019-11-12 14:55:31</t>
        </is>
      </c>
      <c r="L159" t="n">
        <v>93</v>
      </c>
    </row>
    <row r="160">
      <c r="A160" s="1" t="n">
        <v>158</v>
      </c>
      <c r="B160" t="inlineStr">
        <is>
          <t>TJ_TELE</t>
        </is>
      </c>
      <c r="C160">
        <f>HYPERLINK("https://bugzilla.unisoc.com/bugzilla/show_bug.cgi?id=1200488", 1200488)</f>
        <v/>
      </c>
      <c r="D160" t="inlineStr">
        <is>
          <t>9863A_ANDROID10_TRUNK</t>
        </is>
      </c>
      <c r="E160" t="inlineStr">
        <is>
          <t>FW-Tele-DataConnection</t>
        </is>
      </c>
      <c r="F160" t="inlineStr">
        <is>
          <t>Lina.Liu@unisoc.com</t>
        </is>
      </c>
      <c r="G160" t="inlineStr">
        <is>
          <t>Code-Committed</t>
        </is>
      </c>
      <c r="H160" t="inlineStr">
        <is>
          <t>3-Average</t>
        </is>
      </c>
      <c r="I160" t="inlineStr">
        <is>
          <t>[火凤凰]Mtu and suggested_retry_timer</t>
        </is>
      </c>
      <c r="J160" t="inlineStr">
        <is>
          <t>Lina.Liu@unisoc.com</t>
        </is>
      </c>
      <c r="K160" t="inlineStr">
        <is>
          <t>2019-11-12 15:05:26</t>
        </is>
      </c>
      <c r="L160" t="n">
        <v>64</v>
      </c>
    </row>
    <row r="161">
      <c r="A161" s="1" t="n">
        <v>159</v>
      </c>
      <c r="B161" t="inlineStr">
        <is>
          <t>TJ_AF1</t>
        </is>
      </c>
      <c r="C161">
        <f>HYPERLINK("https://bugzilla.unisoc.com/bugzilla/show_bug.cgi?id=1200809", 1200809)</f>
        <v/>
      </c>
      <c r="D161" t="inlineStr">
        <is>
          <t>SC7731E_ANDROID10_TRUNK</t>
        </is>
      </c>
      <c r="E161" t="inlineStr">
        <is>
          <t>FW-3rdParty</t>
        </is>
      </c>
      <c r="F161" t="inlineStr">
        <is>
          <t>Fangyu.Yu@unisoc.com</t>
        </is>
      </c>
      <c r="G161" t="inlineStr">
        <is>
          <t>NEW</t>
        </is>
      </c>
      <c r="H161" t="inlineStr">
        <is>
          <t>3-Average</t>
        </is>
      </c>
      <c r="I161" t="inlineStr">
        <is>
          <t>[PSST] [Android10.0][Pike2][1G]monkey测试,#0752测试-0.14小时出现 CRASH: com.android.launcher3 (pid 27160) ,5/10(台)累计出现1142次</t>
        </is>
      </c>
      <c r="J161" t="inlineStr">
        <is>
          <t>Yadong.Hu@unisoc.com</t>
        </is>
      </c>
      <c r="K161" t="inlineStr">
        <is>
          <t>2019-11-12 18:16:36</t>
        </is>
      </c>
      <c r="L161" t="n">
        <v>93</v>
      </c>
    </row>
    <row r="162">
      <c r="A162" s="1" t="n">
        <v>160</v>
      </c>
      <c r="B162" t="inlineStr">
        <is>
          <t>TJ_AF1</t>
        </is>
      </c>
      <c r="C162">
        <f>HYPERLINK("https://bugzilla.unisoc.com/bugzilla/show_bug.cgi?id=1200815", 1200815)</f>
        <v/>
      </c>
      <c r="D162" t="inlineStr">
        <is>
          <t>SC7731E_ANDROID10_TRUNK</t>
        </is>
      </c>
      <c r="E162" t="inlineStr">
        <is>
          <t>FW-3rdParty</t>
        </is>
      </c>
      <c r="F162" t="inlineStr">
        <is>
          <t>Fangyu.Yu@unisoc.com</t>
        </is>
      </c>
      <c r="G162" t="inlineStr">
        <is>
          <t>Assigned</t>
        </is>
      </c>
      <c r="H162" t="inlineStr">
        <is>
          <t>3-Average</t>
        </is>
      </c>
      <c r="I162" t="inlineStr">
        <is>
          <t>[PSST] [Android10.0][Pike2][1G]monkey测试,#0856测试8.58小时出现 CRASH: com.sprd.powersavemodelauncher (pid 27972) ,3/10(台)累计出现16次</t>
        </is>
      </c>
      <c r="J162" t="inlineStr">
        <is>
          <t>Yadong.Hu@unisoc.com</t>
        </is>
      </c>
      <c r="K162" t="inlineStr">
        <is>
          <t>2019-11-12 18:20:15</t>
        </is>
      </c>
      <c r="L162" t="n">
        <v>78</v>
      </c>
    </row>
    <row r="163">
      <c r="A163" s="1" t="n">
        <v>161</v>
      </c>
      <c r="B163" t="inlineStr">
        <is>
          <t>TJ_AF1</t>
        </is>
      </c>
      <c r="C163">
        <f>HYPERLINK("https://bugzilla.unisoc.com/bugzilla/show_bug.cgi?id=1201413", 1201413)</f>
        <v/>
      </c>
      <c r="D163" t="inlineStr">
        <is>
          <t>9863A_ANDROID10_TRUNK</t>
        </is>
      </c>
      <c r="E163" t="inlineStr">
        <is>
          <t>FW-3rdParty</t>
        </is>
      </c>
      <c r="F163" t="inlineStr">
        <is>
          <t>Peter.Zhang@unisoc.com</t>
        </is>
      </c>
      <c r="G163" t="inlineStr">
        <is>
          <t>NEW</t>
        </is>
      </c>
      <c r="H163" t="inlineStr">
        <is>
          <t>3-Average</t>
        </is>
      </c>
      <c r="I163" t="inlineStr">
        <is>
          <t>[TJ][MPT][Android10.0][Sharkl3][2G][APK]录音达人录音一段时间后，接听来电打开通话录音，挂断来电后，进入录音达人再开始录音，提示“无法访问存储器”（见视频）</t>
        </is>
      </c>
      <c r="J163" t="inlineStr">
        <is>
          <t>Xuejun.Sun@unisoc.com</t>
        </is>
      </c>
      <c r="K163" t="inlineStr">
        <is>
          <t>2019-11-13 14:38:24</t>
        </is>
      </c>
      <c r="L163" t="n">
        <v>87</v>
      </c>
    </row>
    <row r="164">
      <c r="A164" s="1" t="n">
        <v>162</v>
      </c>
      <c r="B164" t="inlineStr">
        <is>
          <t>TJ_AF1</t>
        </is>
      </c>
      <c r="C164">
        <f>HYPERLINK("https://bugzilla.unisoc.com/bugzilla/show_bug.cgi?id=1201538", 1201538)</f>
        <v/>
      </c>
      <c r="D164" t="inlineStr">
        <is>
          <t>9863A_ANDROID10_TRUNK</t>
        </is>
      </c>
      <c r="E164" t="inlineStr">
        <is>
          <t>FW-3rdParty</t>
        </is>
      </c>
      <c r="F164" t="inlineStr">
        <is>
          <t>Fangyu.Yu@unisoc.com</t>
        </is>
      </c>
      <c r="G164" t="inlineStr">
        <is>
          <t>NEW</t>
        </is>
      </c>
      <c r="H164" t="inlineStr">
        <is>
          <t>3-Average</t>
        </is>
      </c>
      <c r="I164" t="inlineStr">
        <is>
          <t>[TJ][MPT][Android10.0][Sharkl3][2G][APK]录音大师开启录音时，接听来电，偶现录音大师闪退</t>
        </is>
      </c>
      <c r="J164" t="inlineStr">
        <is>
          <t>Xuejun.Sun@unisoc.com</t>
        </is>
      </c>
      <c r="K164" t="inlineStr">
        <is>
          <t>2019-11-13 16:02:37</t>
        </is>
      </c>
      <c r="L164" t="n">
        <v>92</v>
      </c>
    </row>
    <row r="165">
      <c r="A165" s="1" t="n">
        <v>163</v>
      </c>
      <c r="B165" t="inlineStr">
        <is>
          <t>TJ_AF1</t>
        </is>
      </c>
      <c r="C165">
        <f>HYPERLINK("https://bugzilla.unisoc.com/bugzilla/show_bug.cgi?id=1201608", 1201608)</f>
        <v/>
      </c>
      <c r="D165" t="inlineStr">
        <is>
          <t>9863A_ANDROID10_TRUNK</t>
        </is>
      </c>
      <c r="E165" t="inlineStr">
        <is>
          <t>FW-3rdParty</t>
        </is>
      </c>
      <c r="F165" t="inlineStr">
        <is>
          <t>Fangyu.Yu@unisoc.com</t>
        </is>
      </c>
      <c r="G165" t="inlineStr">
        <is>
          <t>Assigned</t>
        </is>
      </c>
      <c r="H165" t="inlineStr">
        <is>
          <t>3-Average</t>
        </is>
      </c>
      <c r="I165" t="inlineStr">
        <is>
          <t>[TJ][MPT] [Android10.0][Sharkl3][2G]][apk]下载花椒直播，点击直播，会出现双击的声音</t>
        </is>
      </c>
      <c r="J165" t="inlineStr">
        <is>
          <t>Qingwen.Zhang@unisoc.com</t>
        </is>
      </c>
      <c r="K165" t="inlineStr">
        <is>
          <t>2019-11-13 16:45:24</t>
        </is>
      </c>
      <c r="L165" t="n">
        <v>45</v>
      </c>
    </row>
    <row r="166">
      <c r="A166" s="1" t="n">
        <v>164</v>
      </c>
      <c r="B166" t="inlineStr">
        <is>
          <t>TJ_Tele</t>
        </is>
      </c>
      <c r="C166">
        <f>HYPERLINK("https://bugzilla.unisoc.com/bugzilla/show_bug.cgi?id=1201632", 1201632)</f>
        <v/>
      </c>
      <c r="D166" t="inlineStr">
        <is>
          <t>9863A_ANDROID10_TRUNK</t>
        </is>
      </c>
      <c r="E166" t="inlineStr">
        <is>
          <t>APP-callsetting</t>
        </is>
      </c>
      <c r="F166" t="inlineStr">
        <is>
          <t>Ning.Zhang2@unisoc.com</t>
        </is>
      </c>
      <c r="G166" t="inlineStr">
        <is>
          <t>NEW</t>
        </is>
      </c>
      <c r="H166" t="inlineStr">
        <is>
          <t>5-Improved</t>
        </is>
      </c>
      <c r="I166" t="inlineStr">
        <is>
          <t>Telephony UT/IT case development.</t>
        </is>
      </c>
      <c r="J166" t="inlineStr">
        <is>
          <t>Ning.Zhang2@unisoc.com</t>
        </is>
      </c>
      <c r="K166" t="inlineStr">
        <is>
          <t>2019-11-13 17:02:29</t>
        </is>
      </c>
      <c r="L166" t="n">
        <v>92</v>
      </c>
    </row>
    <row r="167">
      <c r="A167" s="1" t="n">
        <v>165</v>
      </c>
      <c r="B167" t="inlineStr">
        <is>
          <t>TJ_APP1</t>
        </is>
      </c>
      <c r="C167">
        <f>HYPERLINK("https://bugzilla.unisoc.com/bugzilla/show_bug.cgi?id=1201647", 1201647)</f>
        <v/>
      </c>
      <c r="D167" t="inlineStr">
        <is>
          <t>SC7731E_ANDROID10_TRUNK</t>
        </is>
      </c>
      <c r="E167" t="inlineStr">
        <is>
          <t>GMS</t>
        </is>
      </c>
      <c r="F167" t="inlineStr">
        <is>
          <t>Chris.Wang@unisoc.com</t>
        </is>
      </c>
      <c r="G167" t="inlineStr">
        <is>
          <t>NEW</t>
        </is>
      </c>
      <c r="H167" t="inlineStr">
        <is>
          <t>3-Average</t>
        </is>
      </c>
      <c r="I167" t="inlineStr">
        <is>
          <t>[Multimedia][Android10.0][pike2][AutoTest][2.42h][Monkey][WAITFORGOOGLE]执行whilelist-monkey，出现GalleryGo的crash， Short Msg: android.os.TransactionTooLargeException</t>
        </is>
      </c>
      <c r="J167" t="inlineStr">
        <is>
          <t>Xianzhao.Yang@unisoc.com</t>
        </is>
      </c>
      <c r="K167" t="inlineStr">
        <is>
          <t>2019-11-13 17:07:01</t>
        </is>
      </c>
      <c r="L167" t="n">
        <v>86</v>
      </c>
    </row>
    <row r="168">
      <c r="A168" s="1" t="n">
        <v>166</v>
      </c>
      <c r="B168" t="inlineStr">
        <is>
          <t>TJ_APP1</t>
        </is>
      </c>
      <c r="C168">
        <f>HYPERLINK("https://bugzilla.unisoc.com/bugzilla/show_bug.cgi?id=1202077", 1202077)</f>
        <v/>
      </c>
      <c r="D168" t="inlineStr">
        <is>
          <t>9863A_ANDROID10_TRUNK</t>
        </is>
      </c>
      <c r="E168" t="inlineStr">
        <is>
          <t>GMS</t>
        </is>
      </c>
      <c r="F168" t="inlineStr">
        <is>
          <t>Alisa.Li@unisoc.com</t>
        </is>
      </c>
      <c r="G168" t="inlineStr">
        <is>
          <t>Assigned</t>
        </is>
      </c>
      <c r="H168" t="inlineStr">
        <is>
          <t>3-Average</t>
        </is>
      </c>
      <c r="I168" t="inlineStr">
        <is>
          <t>[TJ][MPT][Android10.0][Sharkl3][2G][WAITFORGOOGLE]字体与显示设置为最大，重启手机后，桌面默认的时间小部件变大，过一段时间才恢复原来大小</t>
        </is>
      </c>
      <c r="J168" t="inlineStr">
        <is>
          <t>Xuejun.Sun@unisoc.com</t>
        </is>
      </c>
      <c r="K168" t="inlineStr">
        <is>
          <t>2019-11-14 11:15:02</t>
        </is>
      </c>
      <c r="L168" t="n">
        <v>63</v>
      </c>
    </row>
    <row r="169">
      <c r="A169" s="1" t="n">
        <v>167</v>
      </c>
      <c r="B169" t="inlineStr">
        <is>
          <t>TJ_APP1</t>
        </is>
      </c>
      <c r="C169">
        <f>HYPERLINK("https://bugzilla.unisoc.com/bugzilla/show_bug.cgi?id=1202144", 1202144)</f>
        <v/>
      </c>
      <c r="D169" t="inlineStr">
        <is>
          <t>9863A_ANDROID10_TRUNK</t>
        </is>
      </c>
      <c r="E169" t="inlineStr">
        <is>
          <t>GMS</t>
        </is>
      </c>
      <c r="F169" t="inlineStr">
        <is>
          <t>Chris.Wang@unisoc.com</t>
        </is>
      </c>
      <c r="G169" t="inlineStr">
        <is>
          <t>NEW</t>
        </is>
      </c>
      <c r="H169" t="inlineStr">
        <is>
          <t>3-Average</t>
        </is>
      </c>
      <c r="I169" t="inlineStr">
        <is>
          <t>[Multimedia][Android10.0][Sharkl3][2G][AutoTest][Monkey][WhiteList]][0.0832][WAITFORGOOGLE]三台手机执行whitelist monkey测试出现Google Photos的Crash, java.lang.NullPointerException.</t>
        </is>
      </c>
      <c r="J169" t="inlineStr">
        <is>
          <t>camille.yun@unisoc.com</t>
        </is>
      </c>
      <c r="K169" t="inlineStr">
        <is>
          <t>2019-11-14 13:13:32</t>
        </is>
      </c>
      <c r="L169" t="n">
        <v>86</v>
      </c>
    </row>
    <row r="170">
      <c r="A170" s="1" t="n">
        <v>168</v>
      </c>
      <c r="B170" t="inlineStr">
        <is>
          <t>TJ_APP1</t>
        </is>
      </c>
      <c r="C170">
        <f>HYPERLINK("https://bugzilla.unisoc.com/bugzilla/show_bug.cgi?id=1202176", 1202176)</f>
        <v/>
      </c>
      <c r="D170" t="inlineStr">
        <is>
          <t>SC7731E_ANDROID10_TRUNK</t>
        </is>
      </c>
      <c r="E170" t="inlineStr">
        <is>
          <t>GMS</t>
        </is>
      </c>
      <c r="F170" t="inlineStr">
        <is>
          <t>Chris.Wang@unisoc.com</t>
        </is>
      </c>
      <c r="G170" t="inlineStr">
        <is>
          <t>NEW</t>
        </is>
      </c>
      <c r="H170" t="inlineStr">
        <is>
          <t>3-Average</t>
        </is>
      </c>
      <c r="I170" t="inlineStr">
        <is>
          <t>[Multimedia][Android10.0][pike2][AutoTest][2.43h][Monkey][WAITFORGOOGLE]执行whilelist-monkey，出现GalleryGo的crash，  Short Msg: java.lang.NullPointerException</t>
        </is>
      </c>
      <c r="J170" t="inlineStr">
        <is>
          <t>Xianzhao.Yang@unisoc.com</t>
        </is>
      </c>
      <c r="K170" t="inlineStr">
        <is>
          <t>2019-11-14 13:51:34</t>
        </is>
      </c>
      <c r="L170" t="n">
        <v>86</v>
      </c>
    </row>
    <row r="171">
      <c r="A171" s="1" t="n">
        <v>169</v>
      </c>
      <c r="B171" t="inlineStr">
        <is>
          <t>TJ_APP1</t>
        </is>
      </c>
      <c r="C171">
        <f>HYPERLINK("https://bugzilla.unisoc.com/bugzilla/show_bug.cgi?id=1202179", 1202179)</f>
        <v/>
      </c>
      <c r="D171" t="inlineStr">
        <is>
          <t>SC7731E_ANDROID10_TRUNK</t>
        </is>
      </c>
      <c r="E171" t="inlineStr">
        <is>
          <t>GMS</t>
        </is>
      </c>
      <c r="F171" t="inlineStr">
        <is>
          <t>Chris.Wang@unisoc.com</t>
        </is>
      </c>
      <c r="G171" t="inlineStr">
        <is>
          <t>NEW</t>
        </is>
      </c>
      <c r="H171" t="inlineStr">
        <is>
          <t>3-Average</t>
        </is>
      </c>
      <c r="I171" t="inlineStr">
        <is>
          <t>[Multimedia][Android10.0][pike2][AutoTest][2.43h][Monkey][WAITFORGOOGLE]执行whilelist-monkey，出现GalleryGo的 Native crash: Segmentation fault</t>
        </is>
      </c>
      <c r="J171" t="inlineStr">
        <is>
          <t>Xianzhao.Yang@unisoc.com</t>
        </is>
      </c>
      <c r="K171" t="inlineStr">
        <is>
          <t>2019-11-14 13:56:12</t>
        </is>
      </c>
      <c r="L171" t="n">
        <v>86</v>
      </c>
    </row>
    <row r="172">
      <c r="A172" s="1" t="n">
        <v>170</v>
      </c>
      <c r="B172" t="inlineStr">
        <is>
          <t>TJ_APP1</t>
        </is>
      </c>
      <c r="C172">
        <f>HYPERLINK("https://bugzilla.unisoc.com/bugzilla/show_bug.cgi?id=1202293", 1202293)</f>
        <v/>
      </c>
      <c r="D172" t="inlineStr">
        <is>
          <t>9863A_ANDROID10_TRUNK</t>
        </is>
      </c>
      <c r="E172" t="inlineStr">
        <is>
          <t>GMS</t>
        </is>
      </c>
      <c r="F172" t="inlineStr">
        <is>
          <t>Alisa.Li@unisoc.com</t>
        </is>
      </c>
      <c r="G172" t="inlineStr">
        <is>
          <t>Assigned</t>
        </is>
      </c>
      <c r="H172" t="inlineStr">
        <is>
          <t>3-Average</t>
        </is>
      </c>
      <c r="I172" t="inlineStr">
        <is>
          <t>[TJ][Local][Android10.0][Sharkl3][2G][WAITFORGOOGLE]新建日程使主屏幕上显示即将提醒的日程，字体和显示都为最大时，横屏下，地点字段被截断</t>
        </is>
      </c>
      <c r="J172" t="inlineStr">
        <is>
          <t>Lijuan.Wang1@unisoc.com</t>
        </is>
      </c>
      <c r="K172" t="inlineStr">
        <is>
          <t>2019-11-14 15:00:55</t>
        </is>
      </c>
      <c r="L172" t="n">
        <v>87</v>
      </c>
    </row>
    <row r="173">
      <c r="A173" s="1" t="n">
        <v>171</v>
      </c>
      <c r="B173" t="inlineStr">
        <is>
          <t>TJ_AF1</t>
        </is>
      </c>
      <c r="C173">
        <f>HYPERLINK("https://bugzilla.unisoc.com/bugzilla/show_bug.cgi?id=1202500", 1202500)</f>
        <v/>
      </c>
      <c r="D173" t="inlineStr">
        <is>
          <t>9863A_ANDROID10_TRUNK</t>
        </is>
      </c>
      <c r="E173" t="inlineStr">
        <is>
          <t>FW-3rdParty</t>
        </is>
      </c>
      <c r="F173" t="inlineStr">
        <is>
          <t>Fangyu.Yu@unisoc.com</t>
        </is>
      </c>
      <c r="G173" t="inlineStr">
        <is>
          <t>Assigned</t>
        </is>
      </c>
      <c r="H173" t="inlineStr">
        <is>
          <t>3-Average</t>
        </is>
      </c>
      <c r="I173" t="inlineStr">
        <is>
          <t>[PSST][GPU][Android10.0][Sharkl3][2G][HM][SharkLE][Pike2]安装咕咚，前后摄拍照后照片下方有黑条</t>
        </is>
      </c>
      <c r="J173" t="inlineStr">
        <is>
          <t>Jingwei.Wu@unisoc.com</t>
        </is>
      </c>
      <c r="K173" t="inlineStr">
        <is>
          <t>2019-11-14 17:30:37</t>
        </is>
      </c>
      <c r="L173" t="n">
        <v>78</v>
      </c>
    </row>
    <row r="174">
      <c r="A174" s="1" t="n">
        <v>172</v>
      </c>
      <c r="B174" t="inlineStr">
        <is>
          <t>TJ_APP1</t>
        </is>
      </c>
      <c r="C174">
        <f>HYPERLINK("https://bugzilla.unisoc.com/bugzilla/show_bug.cgi?id=1202595", 1202595)</f>
        <v/>
      </c>
      <c r="D174" t="inlineStr">
        <is>
          <t>9863A_ANDROID10_TRUNK</t>
        </is>
      </c>
      <c r="E174" t="inlineStr">
        <is>
          <t>GMS</t>
        </is>
      </c>
      <c r="F174" t="inlineStr">
        <is>
          <t>Alisa.Li@unisoc.com</t>
        </is>
      </c>
      <c r="G174" t="inlineStr">
        <is>
          <t>NEW</t>
        </is>
      </c>
      <c r="H174" t="inlineStr">
        <is>
          <t>3-Average</t>
        </is>
      </c>
      <c r="I174" t="inlineStr">
        <is>
          <t>[Multimedia][Android10.0][Sharkl3][HM][AutoTest][Monkey][WhiteList][23.59h][WAITFORGOOGLE]白名单monkey测试出现PlayMovies的crash，Short Msg: java.lang.NullPointerException</t>
        </is>
      </c>
      <c r="J174" t="inlineStr">
        <is>
          <t>john.liu@unisoc.com</t>
        </is>
      </c>
      <c r="K174" t="inlineStr">
        <is>
          <t>2019-11-14 19:10:26</t>
        </is>
      </c>
      <c r="L174" t="n">
        <v>86</v>
      </c>
    </row>
    <row r="175">
      <c r="A175" s="1" t="n">
        <v>173</v>
      </c>
      <c r="B175" t="inlineStr">
        <is>
          <t>TJ_APP1</t>
        </is>
      </c>
      <c r="C175">
        <f>HYPERLINK("https://bugzilla.unisoc.com/bugzilla/show_bug.cgi?id=1203348", 1203348)</f>
        <v/>
      </c>
      <c r="D175" t="inlineStr">
        <is>
          <t>SC7731E_ANDROID10_TRUNK</t>
        </is>
      </c>
      <c r="E175" t="inlineStr">
        <is>
          <t>APP-Contacts</t>
        </is>
      </c>
      <c r="F175" t="inlineStr">
        <is>
          <t>Suyan.Yang@unisoc.com</t>
        </is>
      </c>
      <c r="G175" t="inlineStr">
        <is>
          <t>Assigned</t>
        </is>
      </c>
      <c r="H175" t="inlineStr">
        <is>
          <t>3-Average</t>
        </is>
      </c>
      <c r="I175" t="inlineStr">
        <is>
          <t>[Performance] [Android10.0][Pike2][1G][性能][客户用例]拷贝手机250条联系人到SIM上耗时   Pike2 10.0 1G GMS  w19.45.4 耗时 24.233  Pike2 9.0 1G GMS RLS2 W19.34.3  19.577   比例 23.8%</t>
        </is>
      </c>
      <c r="J175" t="inlineStr">
        <is>
          <t>Daniel.Zhang@unisoc.com</t>
        </is>
      </c>
      <c r="K175" t="inlineStr">
        <is>
          <t>2019-11-15 16:55:37</t>
        </is>
      </c>
      <c r="L175" t="n">
        <v>54</v>
      </c>
    </row>
    <row r="176">
      <c r="A176" s="1" t="n">
        <v>174</v>
      </c>
      <c r="B176" t="inlineStr">
        <is>
          <t>TJ_SYS_PF</t>
        </is>
      </c>
      <c r="C176">
        <f>HYPERLINK("https://bugzilla.unisoc.com/bugzilla/show_bug.cgi?id=1203372", 1203372)</f>
        <v/>
      </c>
      <c r="D176" t="inlineStr">
        <is>
          <t>SC7731E_ANDROID10_TRUNK</t>
        </is>
      </c>
      <c r="E176" t="inlineStr">
        <is>
          <t>Performance-Benchmark</t>
        </is>
      </c>
      <c r="F176" t="inlineStr">
        <is>
          <t>Albert.Ma@unisoc.com</t>
        </is>
      </c>
      <c r="G176" t="inlineStr">
        <is>
          <t>Need_Info</t>
        </is>
      </c>
      <c r="H176" t="inlineStr">
        <is>
          <t>3-Average</t>
        </is>
      </c>
      <c r="I176" t="inlineStr">
        <is>
          <t>[Performance][Android10.0][Pike2][1G][性能][跑分]AndroBench_V5.0.1  Random_Read pike2_1h10 10.0_w19.46.2 对比 pike2_1h10 9.0_w19.34.3 相差14%</t>
        </is>
      </c>
      <c r="J176" t="inlineStr">
        <is>
          <t>Dongze.Hong@unisoc.com</t>
        </is>
      </c>
      <c r="K176" t="inlineStr">
        <is>
          <t>2019-11-15 17:04:40</t>
        </is>
      </c>
      <c r="L176" t="n">
        <v>0</v>
      </c>
    </row>
    <row r="177">
      <c r="A177" s="1" t="n">
        <v>175</v>
      </c>
      <c r="B177" t="inlineStr">
        <is>
          <t>TJ_APP1</t>
        </is>
      </c>
      <c r="C177">
        <f>HYPERLINK("https://bugzilla.unisoc.com/bugzilla/show_bug.cgi?id=1203446", 1203446)</f>
        <v/>
      </c>
      <c r="D177" t="inlineStr">
        <is>
          <t>9863A_ANDROID10_TRUNK</t>
        </is>
      </c>
      <c r="E177" t="inlineStr">
        <is>
          <t>APP-Contacts</t>
        </is>
      </c>
      <c r="F177" t="inlineStr">
        <is>
          <t>Lli.Wang@unisoc.com</t>
        </is>
      </c>
      <c r="G177" t="inlineStr">
        <is>
          <t>NEW</t>
        </is>
      </c>
      <c r="H177" t="inlineStr">
        <is>
          <t>3-Average</t>
        </is>
      </c>
      <c r="I177" t="inlineStr">
        <is>
          <t>[TJ][Telephony][Android10.0][Sharkl3][2G]联系人多选界面，切换系统语言后，右上菜单选项颜色显示异常</t>
        </is>
      </c>
      <c r="J177" t="inlineStr">
        <is>
          <t>Ya.Wang@unisoc.com</t>
        </is>
      </c>
      <c r="K177" t="inlineStr">
        <is>
          <t>2019-11-15 17:46:34</t>
        </is>
      </c>
      <c r="L177" t="n">
        <v>55</v>
      </c>
    </row>
    <row r="178">
      <c r="A178" s="1" t="n">
        <v>176</v>
      </c>
      <c r="B178" t="inlineStr">
        <is>
          <t>TJ_APP1</t>
        </is>
      </c>
      <c r="C178">
        <f>HYPERLINK("https://bugzilla.unisoc.com/bugzilla/show_bug.cgi?id=1205122", 1205122)</f>
        <v/>
      </c>
      <c r="D178" t="inlineStr">
        <is>
          <t>9863A_ANDROID10_TRUNK</t>
        </is>
      </c>
      <c r="E178" t="inlineStr">
        <is>
          <t>APP-Contacts</t>
        </is>
      </c>
      <c r="F178" t="inlineStr">
        <is>
          <t>Pingp.Jia@unisoc.com</t>
        </is>
      </c>
      <c r="G178" t="inlineStr">
        <is>
          <t>Root-Caused</t>
        </is>
      </c>
      <c r="H178" t="inlineStr">
        <is>
          <t>3-Average</t>
        </is>
      </c>
      <c r="I178" t="inlineStr">
        <is>
          <t>[TJ][Telephony][Android10.0][Sharkl3][2G]通讯录列表超过3500联系人信息，全选删除操作提示语重复</t>
        </is>
      </c>
      <c r="J178" t="inlineStr">
        <is>
          <t>Binghai.Lei@unisoc.com</t>
        </is>
      </c>
      <c r="K178" t="inlineStr">
        <is>
          <t>2019-11-19 13:32:17</t>
        </is>
      </c>
      <c r="L178" t="n">
        <v>85</v>
      </c>
    </row>
    <row r="179">
      <c r="A179" s="1" t="n">
        <v>177</v>
      </c>
      <c r="B179" t="inlineStr">
        <is>
          <t>TJ_APP1</t>
        </is>
      </c>
      <c r="C179">
        <f>HYPERLINK("https://bugzilla.unisoc.com/bugzilla/show_bug.cgi?id=1205250", 1205250)</f>
        <v/>
      </c>
      <c r="D179" t="inlineStr">
        <is>
          <t>9863A_ANDROID10_TRUNK</t>
        </is>
      </c>
      <c r="E179" t="inlineStr">
        <is>
          <t>APP-Blacklist</t>
        </is>
      </c>
      <c r="F179" t="inlineStr">
        <is>
          <t>Zachary.Li@unisoc.com</t>
        </is>
      </c>
      <c r="G179" t="inlineStr">
        <is>
          <t>NEW</t>
        </is>
      </c>
      <c r="H179" t="inlineStr">
        <is>
          <t>3-Average</t>
        </is>
      </c>
      <c r="I179" t="inlineStr">
        <is>
          <t>[TJ][Telephony][Android10.0][Sharkl3][2G]通讯录列表超过3500联系人信息，全选添加黑名单异常</t>
        </is>
      </c>
      <c r="J179" t="inlineStr">
        <is>
          <t>Binghai.Lei@unisoc.com</t>
        </is>
      </c>
      <c r="K179" t="inlineStr">
        <is>
          <t>2019-11-19 14:55:20</t>
        </is>
      </c>
      <c r="L179" t="n">
        <v>86</v>
      </c>
    </row>
    <row r="180">
      <c r="A180" s="1" t="n">
        <v>178</v>
      </c>
      <c r="B180" t="inlineStr">
        <is>
          <t>TJ_APP1</t>
        </is>
      </c>
      <c r="C180">
        <f>HYPERLINK("https://bugzilla.unisoc.com/bugzilla/show_bug.cgi?id=1205280", 1205280)</f>
        <v/>
      </c>
      <c r="D180" t="inlineStr">
        <is>
          <t>9863A_ANDROID10_TRUNK</t>
        </is>
      </c>
      <c r="E180" t="inlineStr">
        <is>
          <t>APP-Blacklist</t>
        </is>
      </c>
      <c r="F180" t="inlineStr">
        <is>
          <t>Zachary.Li@unisoc.com</t>
        </is>
      </c>
      <c r="G180" t="inlineStr">
        <is>
          <t>NEW</t>
        </is>
      </c>
      <c r="H180" t="inlineStr">
        <is>
          <t>3-Average</t>
        </is>
      </c>
      <c r="I180" t="inlineStr">
        <is>
          <t>[TJ][Telephony][Android10.0][Sharkl3][2G][Reliance特有]reliance要求黑名单号码来电时，下拉菜单会有通知弹出，但是目前通知弹出后一直无法消失</t>
        </is>
      </c>
      <c r="J180" t="inlineStr">
        <is>
          <t>tingting.su@unisoc.com</t>
        </is>
      </c>
      <c r="K180" t="inlineStr">
        <is>
          <t>2019-11-19 15:08:03</t>
        </is>
      </c>
      <c r="L180" t="n">
        <v>86</v>
      </c>
    </row>
    <row r="181">
      <c r="A181" s="1" t="n">
        <v>179</v>
      </c>
      <c r="B181" t="inlineStr">
        <is>
          <t>TJ_APP1</t>
        </is>
      </c>
      <c r="C181">
        <f>HYPERLINK("https://bugzilla.unisoc.com/bugzilla/show_bug.cgi?id=1205397", 1205397)</f>
        <v/>
      </c>
      <c r="D181" t="inlineStr">
        <is>
          <t>9863A_ANDROID10_TRUNK</t>
        </is>
      </c>
      <c r="E181" t="inlineStr">
        <is>
          <t>APP-Blacklist</t>
        </is>
      </c>
      <c r="F181" t="inlineStr">
        <is>
          <t>Zachary.Li@unisoc.com</t>
        </is>
      </c>
      <c r="G181" t="inlineStr">
        <is>
          <t>NEW</t>
        </is>
      </c>
      <c r="H181" t="inlineStr">
        <is>
          <t>3-Average</t>
        </is>
      </c>
      <c r="I181" t="inlineStr">
        <is>
          <t>[TJ][Telephony][Android10.0][Sharkl3][2G][Reliance特有]reliance版本，首次添加黑名单时会弹出一个NEW的pop框，然后还会弹出一个添加黑名单的提示框，两者重复，见截图</t>
        </is>
      </c>
      <c r="J181" t="inlineStr">
        <is>
          <t>tingting.su@unisoc.com</t>
        </is>
      </c>
      <c r="K181" t="inlineStr">
        <is>
          <t>2019-11-19 16:09:03</t>
        </is>
      </c>
      <c r="L181" t="n">
        <v>86</v>
      </c>
    </row>
    <row r="182">
      <c r="A182" s="1" t="n">
        <v>180</v>
      </c>
      <c r="B182" t="inlineStr">
        <is>
          <t>TJ_Tele</t>
        </is>
      </c>
      <c r="C182">
        <f>HYPERLINK("https://bugzilla.unisoc.com/bugzilla/show_bug.cgi?id=1205828", 1205828)</f>
        <v/>
      </c>
      <c r="D182" t="inlineStr">
        <is>
          <t>9863A_ANDROID10_TRUNK</t>
        </is>
      </c>
      <c r="E182" t="inlineStr">
        <is>
          <t>GNSS-PS</t>
        </is>
      </c>
      <c r="F182" t="inlineStr">
        <is>
          <t>Bo.Hou@unisoc.com</t>
        </is>
      </c>
      <c r="G182" t="inlineStr">
        <is>
          <t>Need_Info</t>
        </is>
      </c>
      <c r="H182" t="inlineStr">
        <is>
          <t>3-Average</t>
        </is>
      </c>
      <c r="I182" t="inlineStr">
        <is>
          <t>[FT_Mexico][Mexico_AT&amp;T][Android10.0][Sharkl3][2G] AT&amp;T SUPL V1 and SUPL V2 FAIL</t>
        </is>
      </c>
      <c r="J182" t="inlineStr">
        <is>
          <t>raul.marin@spreadtrum.com</t>
        </is>
      </c>
      <c r="K182" t="inlineStr">
        <is>
          <t>2019-11-20 08:19:11</t>
        </is>
      </c>
      <c r="L182" t="n">
        <v>71</v>
      </c>
    </row>
    <row r="183">
      <c r="A183" s="1" t="n">
        <v>181</v>
      </c>
      <c r="B183" t="inlineStr">
        <is>
          <t>TJ_APP1</t>
        </is>
      </c>
      <c r="C183">
        <f>HYPERLINK("https://bugzilla.unisoc.com/bugzilla/show_bug.cgi?id=1206444", 1206444)</f>
        <v/>
      </c>
      <c r="D183" t="inlineStr">
        <is>
          <t>9863A_ANDROID10_TRUNK</t>
        </is>
      </c>
      <c r="E183" t="inlineStr">
        <is>
          <t>GMS</t>
        </is>
      </c>
      <c r="F183" t="inlineStr">
        <is>
          <t>Alisa.Li@unisoc.com</t>
        </is>
      </c>
      <c r="G183" t="inlineStr">
        <is>
          <t>NEW</t>
        </is>
      </c>
      <c r="H183" t="inlineStr">
        <is>
          <t>2-Major</t>
        </is>
      </c>
      <c r="I183" t="inlineStr">
        <is>
          <t>[WAITFORGOOGLE][TJ][Telephony][Android10.0][Sharkl3][2G]双卡条件下收到同一个号码发送给手机里的两张卡-一个会话中显示两条信息，点击信息不显示来自于哪张卡角标</t>
        </is>
      </c>
      <c r="J183" t="inlineStr">
        <is>
          <t>Rui.Ma@unisoc.com</t>
        </is>
      </c>
      <c r="K183" t="inlineStr">
        <is>
          <t>2019-11-20 16:44:27</t>
        </is>
      </c>
      <c r="L183" t="n">
        <v>56</v>
      </c>
    </row>
    <row r="184">
      <c r="A184" s="1" t="n">
        <v>182</v>
      </c>
      <c r="B184" t="inlineStr">
        <is>
          <t>TJ_APP1</t>
        </is>
      </c>
      <c r="C184">
        <f>HYPERLINK("https://bugzilla.unisoc.com/bugzilla/show_bug.cgi?id=1206823", 1206823)</f>
        <v/>
      </c>
      <c r="D184" t="inlineStr">
        <is>
          <t>9863A_ANDROID10_TRUNK</t>
        </is>
      </c>
      <c r="E184" t="inlineStr">
        <is>
          <t>GMS</t>
        </is>
      </c>
      <c r="F184" t="inlineStr">
        <is>
          <t>Alisa.Li@unisoc.com</t>
        </is>
      </c>
      <c r="G184" t="inlineStr">
        <is>
          <t>NEW</t>
        </is>
      </c>
      <c r="H184" t="inlineStr">
        <is>
          <t>3-Average</t>
        </is>
      </c>
      <c r="I184" t="inlineStr">
        <is>
          <t>[Multimedia][Android10.0][Sharkl3][HM][AutoTest][Monkey][BlackList][1.11h][WAITFORGOOGLE]黑名单monkey测试出现GooglePhotos的crash，Short Msg: java.lang.RuntimeException</t>
        </is>
      </c>
      <c r="J184" t="inlineStr">
        <is>
          <t>john.liu@unisoc.com</t>
        </is>
      </c>
      <c r="K184" t="inlineStr">
        <is>
          <t>2019-11-21 09:54:59</t>
        </is>
      </c>
      <c r="L184" t="n">
        <v>84</v>
      </c>
    </row>
    <row r="185">
      <c r="A185" s="1" t="n">
        <v>183</v>
      </c>
      <c r="B185" t="inlineStr">
        <is>
          <t>TJ_APP1</t>
        </is>
      </c>
      <c r="C185">
        <f>HYPERLINK("https://bugzilla.unisoc.com/bugzilla/show_bug.cgi?id=1206924", 1206924)</f>
        <v/>
      </c>
      <c r="D185" t="inlineStr">
        <is>
          <t>9863A_ANDROID10_TRUNK</t>
        </is>
      </c>
      <c r="E185" t="inlineStr">
        <is>
          <t>GMS</t>
        </is>
      </c>
      <c r="F185" t="inlineStr">
        <is>
          <t>Chris.Wang@unisoc.com</t>
        </is>
      </c>
      <c r="G185" t="inlineStr">
        <is>
          <t>NEW</t>
        </is>
      </c>
      <c r="H185" t="inlineStr">
        <is>
          <t>3-Average</t>
        </is>
      </c>
      <c r="I185" t="inlineStr">
        <is>
          <t>[Multimedia][Android10.0][Sharkl3][HM][AutoTest][Monkey][BlackList][4.08h][WAITFORGOOGLE]黑名单monkey测试出现Youtube的crash， Short Msg: java.lang.IllegalStateException</t>
        </is>
      </c>
      <c r="J185" t="inlineStr">
        <is>
          <t>john.liu@unisoc.com</t>
        </is>
      </c>
      <c r="K185" t="inlineStr">
        <is>
          <t>2019-11-21 10:42:08</t>
        </is>
      </c>
      <c r="L185" t="n">
        <v>83</v>
      </c>
    </row>
    <row r="186">
      <c r="A186" s="1" t="n">
        <v>184</v>
      </c>
      <c r="B186" t="inlineStr">
        <is>
          <t>TJ_AF1</t>
        </is>
      </c>
      <c r="C186">
        <f>HYPERLINK("https://bugzilla.unisoc.com/bugzilla/show_bug.cgi?id=1207602", 1207602)</f>
        <v/>
      </c>
      <c r="D186" t="inlineStr">
        <is>
          <t>9863A_ANDROID10_TRUNK</t>
        </is>
      </c>
      <c r="E186" t="inlineStr">
        <is>
          <t>FW-ActivityManager</t>
        </is>
      </c>
      <c r="F186" t="inlineStr">
        <is>
          <t>Yuntao.Xiao@unisoc.com</t>
        </is>
      </c>
      <c r="G186" t="inlineStr">
        <is>
          <t>Assigned</t>
        </is>
      </c>
      <c r="H186" t="inlineStr">
        <is>
          <t>3-Average</t>
        </is>
      </c>
      <c r="I186" t="inlineStr">
        <is>
          <t>[Beta_SH][Android10.0][Sharkl3][2G][Local]后台播放QQ音乐，开启自动旋转横屏下拉状态栏关闭自动旋转功能出现一次延迟十分钟左右才退出（附截图）</t>
        </is>
      </c>
      <c r="J186" t="inlineStr">
        <is>
          <t>Aviva.Zhang1@unisoc.com</t>
        </is>
      </c>
      <c r="K186" t="inlineStr">
        <is>
          <t>2019-11-21 19:05:21</t>
        </is>
      </c>
      <c r="L186" t="n">
        <v>69</v>
      </c>
    </row>
    <row r="187">
      <c r="A187" s="1" t="n">
        <v>185</v>
      </c>
      <c r="B187" t="inlineStr">
        <is>
          <t>TJ_AF1</t>
        </is>
      </c>
      <c r="C187">
        <f>HYPERLINK("https://bugzilla.unisoc.com/bugzilla/show_bug.cgi?id=1207747", 1207747)</f>
        <v/>
      </c>
      <c r="D187" t="inlineStr">
        <is>
          <t>9863A_ANDROID10_TRUNK</t>
        </is>
      </c>
      <c r="E187" t="inlineStr">
        <is>
          <t>FW-ActivityManager</t>
        </is>
      </c>
      <c r="F187" t="inlineStr">
        <is>
          <t>Yuntao.Xiao@unisoc.com</t>
        </is>
      </c>
      <c r="G187" t="inlineStr">
        <is>
          <t>Assigned</t>
        </is>
      </c>
      <c r="H187" t="inlineStr">
        <is>
          <t>3-Average</t>
        </is>
      </c>
      <c r="I187" t="inlineStr">
        <is>
          <t>[SZ][SPD][Android10.0][Sharkl3][SharkL5Pro][MTS]使用MTS 1.1包对DocumentsUIGoogleTests模块进行测试有96项fail</t>
        </is>
      </c>
      <c r="J187" t="inlineStr">
        <is>
          <t>Bing.Liang@unisoc.com</t>
        </is>
      </c>
      <c r="K187" t="inlineStr">
        <is>
          <t>2019-11-22 08:42:53</t>
        </is>
      </c>
      <c r="L187" t="n">
        <v>27</v>
      </c>
    </row>
    <row r="188">
      <c r="A188" s="1" t="n">
        <v>186</v>
      </c>
      <c r="B188" t="inlineStr">
        <is>
          <t>TJ_APP1</t>
        </is>
      </c>
      <c r="C188">
        <f>HYPERLINK("https://bugzilla.unisoc.com/bugzilla/show_bug.cgi?id=1208248", 1208248)</f>
        <v/>
      </c>
      <c r="D188" t="inlineStr">
        <is>
          <t>9863A_ANDROID10_TRUNK</t>
        </is>
      </c>
      <c r="E188" t="inlineStr">
        <is>
          <t>Google_gallery</t>
        </is>
      </c>
      <c r="F188" t="inlineStr">
        <is>
          <t>Chris.Wang@unisoc.com</t>
        </is>
      </c>
      <c r="G188" t="inlineStr">
        <is>
          <t>Assigned</t>
        </is>
      </c>
      <c r="H188" t="inlineStr">
        <is>
          <t>2-Major</t>
        </is>
      </c>
      <c r="I188" t="inlineStr">
        <is>
          <t>[Beta_SH][Android10.0][Sharkl3][2G][MM][HM][WAITFORGOOGLE]对照片进行编辑旋转，并进行反复逆时针旋转，高概率显示照片回弹（附视频）</t>
        </is>
      </c>
      <c r="J188" t="inlineStr">
        <is>
          <t>Cassie.Sun@unisoc.com</t>
        </is>
      </c>
      <c r="K188" t="inlineStr">
        <is>
          <t>2019-11-22 15:47:57</t>
        </is>
      </c>
      <c r="L188" t="n">
        <v>80</v>
      </c>
    </row>
    <row r="189">
      <c r="A189" s="1" t="n">
        <v>187</v>
      </c>
      <c r="B189" t="inlineStr">
        <is>
          <t>TJ_AF1</t>
        </is>
      </c>
      <c r="C189">
        <f>HYPERLINK("https://bugzilla.unisoc.com/bugzilla/show_bug.cgi?id=1208749", 1208749)</f>
        <v/>
      </c>
      <c r="D189" t="inlineStr">
        <is>
          <t>9863A_ANDROID10_TRUNK</t>
        </is>
      </c>
      <c r="E189" t="inlineStr">
        <is>
          <t>FW-View</t>
        </is>
      </c>
      <c r="F189" t="inlineStr">
        <is>
          <t>Xiaomei.Li@unisoc.com</t>
        </is>
      </c>
      <c r="G189" t="inlineStr">
        <is>
          <t>Assigned</t>
        </is>
      </c>
      <c r="H189" t="inlineStr">
        <is>
          <t>3-Average</t>
        </is>
      </c>
      <c r="I189" t="inlineStr">
        <is>
          <t>[Beta_SH][Android10.0][Sharkl3][2G][Local]整机出现低概率提示信息停留时间过长，约1分钟左右消失（附视频）</t>
        </is>
      </c>
      <c r="J189" t="inlineStr">
        <is>
          <t>Jiangyu.Zhang@unisoc.com</t>
        </is>
      </c>
      <c r="K189" t="inlineStr">
        <is>
          <t>2019-11-22 20:32:04</t>
        </is>
      </c>
      <c r="L189" t="n">
        <v>49</v>
      </c>
    </row>
    <row r="190">
      <c r="A190" s="1" t="n">
        <v>188</v>
      </c>
      <c r="B190" t="inlineStr">
        <is>
          <t>TJ_TELE</t>
        </is>
      </c>
      <c r="C190">
        <f>HYPERLINK("https://bugzilla.unisoc.com/bugzilla/show_bug.cgi?id=1208791", 1208791)</f>
        <v/>
      </c>
      <c r="D190" t="inlineStr">
        <is>
          <t>9863A_ANDROID10_TRUNK</t>
        </is>
      </c>
      <c r="E190" t="inlineStr">
        <is>
          <t>CommSys_L4</t>
        </is>
      </c>
      <c r="F190" t="inlineStr">
        <is>
          <t>Hongyang.Dong@unisoc.com</t>
        </is>
      </c>
      <c r="G190" t="inlineStr">
        <is>
          <t>Assigned</t>
        </is>
      </c>
      <c r="H190" t="inlineStr">
        <is>
          <t>3-Average</t>
        </is>
      </c>
      <c r="I190" t="inlineStr">
        <is>
          <t>[FT_Colombia][Android10.0][SharkL3][Claro][VoLTE] 1XY Calls are ended before performing CSFB and then are connected automatically in 3G</t>
        </is>
      </c>
      <c r="J190" t="inlineStr">
        <is>
          <t>carolina.vargas@unisoc.com</t>
        </is>
      </c>
      <c r="K190" t="inlineStr">
        <is>
          <t>2019-11-23 03:19:01</t>
        </is>
      </c>
      <c r="L190" t="n">
        <v>34</v>
      </c>
    </row>
    <row r="191">
      <c r="A191" s="1" t="n">
        <v>189</v>
      </c>
      <c r="B191" t="inlineStr">
        <is>
          <t>TJ_AF1</t>
        </is>
      </c>
      <c r="C191">
        <f>HYPERLINK("https://bugzilla.unisoc.com/bugzilla/show_bug.cgi?id=1208880", 1208880)</f>
        <v/>
      </c>
      <c r="D191" t="inlineStr">
        <is>
          <t>9863A_ANDROID10_TRUNK</t>
        </is>
      </c>
      <c r="E191" t="inlineStr">
        <is>
          <t>FW-3rdParty</t>
        </is>
      </c>
      <c r="F191" t="inlineStr">
        <is>
          <t>Fangyu.Yu@unisoc.com</t>
        </is>
      </c>
      <c r="G191" t="inlineStr">
        <is>
          <t>NEW</t>
        </is>
      </c>
      <c r="H191" t="inlineStr">
        <is>
          <t>3-Average</t>
        </is>
      </c>
      <c r="I191" t="inlineStr">
        <is>
          <t>[Multimedia][Android10.0][Sharkl3][2G][apk] 微信与好友视频通话的同时浏览朋友圈，在朋友圈界面返回到视频界面，切换大小窗口，获取不到对方的画面。(附现象视频）</t>
        </is>
      </c>
      <c r="J191" t="inlineStr">
        <is>
          <t>camille.yun@unisoc.com</t>
        </is>
      </c>
      <c r="K191" t="inlineStr">
        <is>
          <t>2019-11-23 14:22:05</t>
        </is>
      </c>
      <c r="L191" t="n">
        <v>80</v>
      </c>
    </row>
    <row r="192">
      <c r="A192" s="1" t="n">
        <v>190</v>
      </c>
      <c r="B192" t="inlineStr">
        <is>
          <t>TJ_APP1</t>
        </is>
      </c>
      <c r="C192">
        <f>HYPERLINK("https://bugzilla.unisoc.com/bugzilla/show_bug.cgi?id=1208953", 1208953)</f>
        <v/>
      </c>
      <c r="D192" t="inlineStr">
        <is>
          <t>9863A_ANDROID10_TRUNK</t>
        </is>
      </c>
      <c r="E192" t="inlineStr">
        <is>
          <t>APP-Contacts</t>
        </is>
      </c>
      <c r="F192" t="inlineStr">
        <is>
          <t>Lli.Wang@unisoc.com</t>
        </is>
      </c>
      <c r="G192" t="inlineStr">
        <is>
          <t>NEW</t>
        </is>
      </c>
      <c r="H192" t="inlineStr">
        <is>
          <t>3-Average</t>
        </is>
      </c>
      <c r="I192" t="inlineStr">
        <is>
          <t>[Beta_SH][Android10.0][Sharkl3][2G][Tele]创建SIM卡联系人，附加号码字符输入最长，点击保存，必现创建联系人界面消失，用户体验不好</t>
        </is>
      </c>
      <c r="J192" t="inlineStr">
        <is>
          <t>Qi.Tao@unisoc.com</t>
        </is>
      </c>
      <c r="K192" t="inlineStr">
        <is>
          <t>2019-11-23 16:58:42</t>
        </is>
      </c>
      <c r="L192" t="n">
        <v>79</v>
      </c>
    </row>
    <row r="193">
      <c r="A193" s="1" t="n">
        <v>191</v>
      </c>
      <c r="B193" t="inlineStr">
        <is>
          <t>TJ_APP1</t>
        </is>
      </c>
      <c r="C193">
        <f>HYPERLINK("https://bugzilla.unisoc.com/bugzilla/show_bug.cgi?id=1209345", 1209345)</f>
        <v/>
      </c>
      <c r="D193" t="inlineStr">
        <is>
          <t>9863A_ANDROID10_TRUNK</t>
        </is>
      </c>
      <c r="E193" t="inlineStr">
        <is>
          <t>Google_gallery</t>
        </is>
      </c>
      <c r="F193" t="inlineStr">
        <is>
          <t>Chris.Wang@unisoc.com</t>
        </is>
      </c>
      <c r="G193" t="inlineStr">
        <is>
          <t>NEW</t>
        </is>
      </c>
      <c r="H193" t="inlineStr">
        <is>
          <t>3-Average</t>
        </is>
      </c>
      <c r="I193" t="inlineStr">
        <is>
          <t>[Beta_SH][Android10.0][Sharkl3][2G][Tele][WAITFORGOOGLE]短信中添加视频后，查看该视频信息，必现信息界面为空白或显示视频为0B（如截图）</t>
        </is>
      </c>
      <c r="J193" t="inlineStr">
        <is>
          <t>Qiang.Zhou@unisoc.com</t>
        </is>
      </c>
      <c r="K193" t="inlineStr">
        <is>
          <t>2019-11-25 13:53:10</t>
        </is>
      </c>
      <c r="L193" t="n">
        <v>78</v>
      </c>
    </row>
    <row r="194">
      <c r="A194" s="1" t="n">
        <v>192</v>
      </c>
      <c r="B194" t="inlineStr">
        <is>
          <t>TJ_AF1</t>
        </is>
      </c>
      <c r="C194">
        <f>HYPERLINK("https://bugzilla.unisoc.com/bugzilla/show_bug.cgi?id=1209372", 1209372)</f>
        <v/>
      </c>
      <c r="D194" t="inlineStr">
        <is>
          <t>9863A_ANDROID10_TRUNK</t>
        </is>
      </c>
      <c r="E194" t="inlineStr">
        <is>
          <t>FW-ActivityManager</t>
        </is>
      </c>
      <c r="F194" t="inlineStr">
        <is>
          <t>Yuntao.Xiao@unisoc.com</t>
        </is>
      </c>
      <c r="G194" t="inlineStr">
        <is>
          <t>NEW</t>
        </is>
      </c>
      <c r="H194" t="inlineStr">
        <is>
          <t>3-Average</t>
        </is>
      </c>
      <c r="I194" t="inlineStr">
        <is>
          <t>[Multimedia] [Android10.0][Sharkl3][1G][Pike2][1G][SharklE]只打开音乐播放器一个应用，在音乐播放界面，点击右上角更多选项，快速点击两次recent键，弹框不消失</t>
        </is>
      </c>
      <c r="J194" t="inlineStr">
        <is>
          <t>Miaomiao.Wu@unisoc.com</t>
        </is>
      </c>
      <c r="K194" t="inlineStr">
        <is>
          <t>2019-11-25 14:09:53</t>
        </is>
      </c>
      <c r="L194" t="n">
        <v>79</v>
      </c>
    </row>
    <row r="195">
      <c r="A195" s="1" t="n">
        <v>193</v>
      </c>
      <c r="B195" t="inlineStr">
        <is>
          <t>TJ_AF1</t>
        </is>
      </c>
      <c r="C195">
        <f>HYPERLINK("https://bugzilla.unisoc.com/bugzilla/show_bug.cgi?id=1209882", 1209882)</f>
        <v/>
      </c>
      <c r="D195" t="inlineStr">
        <is>
          <t>9863A_ANDROID10_TRUNK</t>
        </is>
      </c>
      <c r="E195" t="inlineStr">
        <is>
          <t>FW-General</t>
        </is>
      </c>
      <c r="F195" t="inlineStr">
        <is>
          <t>huibin.mao@spreadtrum.com</t>
        </is>
      </c>
      <c r="G195" t="inlineStr">
        <is>
          <t>Assigned</t>
        </is>
      </c>
      <c r="H195" t="inlineStr">
        <is>
          <t>3-Average</t>
        </is>
      </c>
      <c r="I195" t="inlineStr">
        <is>
          <t>[Performance][Android10.0][Sharkl3][SharkLE][Pike2][1G][性能][低内存][PTR2Block]第三方应用进入退出总耗时  SharkL3 Q 1G GMS W19.47.4      耗时59.56    SharkL3 9.0 1G GMS  耗时48.82s   差值10.74  比例21%</t>
        </is>
      </c>
      <c r="J195" t="inlineStr">
        <is>
          <t>Daniel.Zhang@unisoc.com</t>
        </is>
      </c>
      <c r="K195" t="inlineStr">
        <is>
          <t>2019-11-25 20:20:07</t>
        </is>
      </c>
      <c r="L195" t="n">
        <v>44</v>
      </c>
    </row>
    <row r="196">
      <c r="A196" s="1" t="n">
        <v>194</v>
      </c>
      <c r="B196" t="inlineStr">
        <is>
          <t>TJ_APP1</t>
        </is>
      </c>
      <c r="C196">
        <f>HYPERLINK("https://bugzilla.unisoc.com/bugzilla/show_bug.cgi?id=1210209", 1210209)</f>
        <v/>
      </c>
      <c r="D196" t="inlineStr">
        <is>
          <t>9863A_ANDROID10_TRUNK</t>
        </is>
      </c>
      <c r="E196" t="inlineStr">
        <is>
          <t>APP-Contacts</t>
        </is>
      </c>
      <c r="F196" t="inlineStr">
        <is>
          <t>Lli.Wang@unisoc.com</t>
        </is>
      </c>
      <c r="G196" t="inlineStr">
        <is>
          <t>NEW</t>
        </is>
      </c>
      <c r="H196" t="inlineStr">
        <is>
          <t>3-Average</t>
        </is>
      </c>
      <c r="I196" t="inlineStr">
        <is>
          <t>[TJ][Telephony][Android10.0][Sharkl3][2G]联系人主界面，多选界面，数据更新时，界面未及时更新</t>
        </is>
      </c>
      <c r="J196" t="inlineStr">
        <is>
          <t>Ya.Wang@unisoc.com</t>
        </is>
      </c>
      <c r="K196" t="inlineStr">
        <is>
          <t>2019-11-26 11:29:25</t>
        </is>
      </c>
      <c r="L196" t="n">
        <v>73</v>
      </c>
    </row>
    <row r="197">
      <c r="A197" s="1" t="n">
        <v>195</v>
      </c>
      <c r="B197" t="inlineStr">
        <is>
          <t>TJ_AF1</t>
        </is>
      </c>
      <c r="C197">
        <f>HYPERLINK("https://bugzilla.unisoc.com/bugzilla/show_bug.cgi?id=1210240", 1210240)</f>
        <v/>
      </c>
      <c r="D197" t="inlineStr">
        <is>
          <t>9863A_ANDROID10_TRUNK</t>
        </is>
      </c>
      <c r="E197" t="inlineStr">
        <is>
          <t>FW-3rdParty</t>
        </is>
      </c>
      <c r="F197" t="inlineStr">
        <is>
          <t>Fangyu.Yu@unisoc.com</t>
        </is>
      </c>
      <c r="G197" t="inlineStr">
        <is>
          <t>NEW</t>
        </is>
      </c>
      <c r="H197" t="inlineStr">
        <is>
          <t>3-Average</t>
        </is>
      </c>
      <c r="I197" t="inlineStr">
        <is>
          <t>[Multimedia][Android10.0][Sharkl3][2G][apk]QQ视频通话过程中录屏保存到本地，去Google Photos中查看，必现录屏缩略图上的时长显示为0。(附现象视频）</t>
        </is>
      </c>
      <c r="J197" t="inlineStr">
        <is>
          <t>camille.yun@unisoc.com</t>
        </is>
      </c>
      <c r="K197" t="inlineStr">
        <is>
          <t>2019-11-26 11:51:47</t>
        </is>
      </c>
      <c r="L197" t="n">
        <v>77</v>
      </c>
    </row>
    <row r="198">
      <c r="A198" s="1" t="n">
        <v>196</v>
      </c>
      <c r="B198" t="inlineStr">
        <is>
          <t>TJ_APP1</t>
        </is>
      </c>
      <c r="C198">
        <f>HYPERLINK("https://bugzilla.unisoc.com/bugzilla/show_bug.cgi?id=1210576", 1210576)</f>
        <v/>
      </c>
      <c r="D198" t="inlineStr">
        <is>
          <t>9863A_ANDROID10_TRUNK</t>
        </is>
      </c>
      <c r="E198" t="inlineStr">
        <is>
          <t>GMS</t>
        </is>
      </c>
      <c r="F198" t="inlineStr">
        <is>
          <t>Chris.Wang@unisoc.com</t>
        </is>
      </c>
      <c r="G198" t="inlineStr">
        <is>
          <t>NEW</t>
        </is>
      </c>
      <c r="H198" t="inlineStr">
        <is>
          <t>3-Average</t>
        </is>
      </c>
      <c r="I198" t="inlineStr">
        <is>
          <t>[Camera_Team][Android10.0][Sharkl3][2G][WAITFORGOOGLE]连拍模式拍照，进入图库删除封面图片后，标示未顺序延续，用户体验不佳（附视频）</t>
        </is>
      </c>
      <c r="J198" t="inlineStr">
        <is>
          <t>Cyan.Zhang@unisoc.com</t>
        </is>
      </c>
      <c r="K198" t="inlineStr">
        <is>
          <t>2019-11-26 16:29:12</t>
        </is>
      </c>
      <c r="L198" t="n">
        <v>70</v>
      </c>
    </row>
    <row r="199">
      <c r="A199" s="1" t="n">
        <v>197</v>
      </c>
      <c r="B199" t="inlineStr">
        <is>
          <t>TJ_AF2</t>
        </is>
      </c>
      <c r="C199">
        <f>HYPERLINK("https://bugzilla.unisoc.com/bugzilla/show_bug.cgi?id=1210715", 1210715)</f>
        <v/>
      </c>
      <c r="D199" t="inlineStr">
        <is>
          <t>9863A_ANDROID10_TRUNK</t>
        </is>
      </c>
      <c r="E199" t="inlineStr">
        <is>
          <t>FW-View</t>
        </is>
      </c>
      <c r="F199" t="inlineStr">
        <is>
          <t>Mingyan.Liu@unisoc.com</t>
        </is>
      </c>
      <c r="G199" t="inlineStr">
        <is>
          <t>Assigned</t>
        </is>
      </c>
      <c r="H199" t="inlineStr">
        <is>
          <t>3-Average</t>
        </is>
      </c>
      <c r="I199" t="inlineStr">
        <is>
          <t>[WCN][Android10.0][Sharkl3][HM][Stability][UIA]导航栏上方空间UIA无法点击，坐标为0，Log中为截图附件[WAITFORGOOGLE]</t>
        </is>
      </c>
      <c r="J199" t="inlineStr">
        <is>
          <t>Can.Zhang@unisoc.com</t>
        </is>
      </c>
      <c r="K199" t="inlineStr">
        <is>
          <t>2019-11-26 18:12:15</t>
        </is>
      </c>
      <c r="L199" t="n">
        <v>73</v>
      </c>
    </row>
    <row r="200">
      <c r="A200" s="1" t="n">
        <v>198</v>
      </c>
      <c r="B200" t="inlineStr">
        <is>
          <t>TJ_AF1</t>
        </is>
      </c>
      <c r="C200">
        <f>HYPERLINK("https://bugzilla.unisoc.com/bugzilla/show_bug.cgi?id=1210764", 1210764)</f>
        <v/>
      </c>
      <c r="D200" t="inlineStr">
        <is>
          <t>9863A_ANDROID10_TRUNK</t>
        </is>
      </c>
      <c r="E200" t="inlineStr">
        <is>
          <t>FW-3rdParty</t>
        </is>
      </c>
      <c r="F200" t="inlineStr">
        <is>
          <t>Fangyu.Yu@unisoc.com</t>
        </is>
      </c>
      <c r="G200" t="inlineStr">
        <is>
          <t>NEW</t>
        </is>
      </c>
      <c r="H200" t="inlineStr">
        <is>
          <t>3-Average</t>
        </is>
      </c>
      <c r="I200" t="inlineStr">
        <is>
          <t>[Multimedia][Android10.0][Sharkl3][2G][HM][APK][Display]相册与QQ阅读分屏，上拉分割线至QQ阅读全屏，必现QQ阅读顶部文字上移与顶部时间、图标重叠（附视频）</t>
        </is>
      </c>
      <c r="J200" t="inlineStr">
        <is>
          <t>Chao.Xiong@unisoc.com</t>
        </is>
      </c>
      <c r="K200" t="inlineStr">
        <is>
          <t>2019-11-26 19:10:15</t>
        </is>
      </c>
      <c r="L200" t="n">
        <v>25</v>
      </c>
    </row>
    <row r="201">
      <c r="A201" s="1" t="n">
        <v>199</v>
      </c>
      <c r="B201" t="inlineStr">
        <is>
          <t>TJ_APP1</t>
        </is>
      </c>
      <c r="C201">
        <f>HYPERLINK("https://bugzilla.unisoc.com/bugzilla/show_bug.cgi?id=1211240", 1211240)</f>
        <v/>
      </c>
      <c r="D201" t="inlineStr">
        <is>
          <t>9863A_ANDROID10_TRUNK</t>
        </is>
      </c>
      <c r="E201" t="inlineStr">
        <is>
          <t>APP-Contacts</t>
        </is>
      </c>
      <c r="F201" t="inlineStr">
        <is>
          <t>Suyan.Yang@unisoc.com</t>
        </is>
      </c>
      <c r="G201" t="inlineStr">
        <is>
          <t>Assigned</t>
        </is>
      </c>
      <c r="H201" t="inlineStr">
        <is>
          <t>3-Average</t>
        </is>
      </c>
      <c r="I201" t="inlineStr">
        <is>
          <t>[TJ][Telephony][Android10.0][Sharkl3][2G]编辑界面长按号码或者邮箱弹出POP框后部分区域触屏无反应</t>
        </is>
      </c>
      <c r="J201" t="inlineStr">
        <is>
          <t>Binghai.Lei@unisoc.com</t>
        </is>
      </c>
      <c r="K201" t="inlineStr">
        <is>
          <t>2019-11-27 13:46:31</t>
        </is>
      </c>
      <c r="L201" t="n">
        <v>45</v>
      </c>
    </row>
    <row r="202">
      <c r="A202" s="1" t="n">
        <v>200</v>
      </c>
      <c r="B202" t="inlineStr">
        <is>
          <t>TJ_APP1</t>
        </is>
      </c>
      <c r="C202">
        <f>HYPERLINK("https://bugzilla.unisoc.com/bugzilla/show_bug.cgi?id=1211321", 1211321)</f>
        <v/>
      </c>
      <c r="D202" t="inlineStr">
        <is>
          <t>SC9832E_ANDROID10_TRUNK</t>
        </is>
      </c>
      <c r="E202" t="inlineStr">
        <is>
          <t>GMS</t>
        </is>
      </c>
      <c r="F202" t="inlineStr">
        <is>
          <t>Chris.Wang@unisoc.com</t>
        </is>
      </c>
      <c r="G202" t="inlineStr">
        <is>
          <t>NEW</t>
        </is>
      </c>
      <c r="H202" t="inlineStr">
        <is>
          <t>2-Major</t>
        </is>
      </c>
      <c r="I202" t="inlineStr">
        <is>
          <t>[Android10.0][SharklE][PSST][GPU][WAITFORGOOGLE]录像几秒后停止，点击左下角缩略图，高概率出现闪黑屏然后卡在0秒的画面</t>
        </is>
      </c>
      <c r="J202" t="inlineStr">
        <is>
          <t>Jingwei.Wu@unisoc.com</t>
        </is>
      </c>
      <c r="K202" t="inlineStr">
        <is>
          <t>2019-11-27 14:31:15</t>
        </is>
      </c>
      <c r="L202" t="n">
        <v>59</v>
      </c>
    </row>
    <row r="203">
      <c r="A203" s="1" t="n">
        <v>201</v>
      </c>
      <c r="B203" t="inlineStr">
        <is>
          <t>TJ_AF1</t>
        </is>
      </c>
      <c r="C203">
        <f>HYPERLINK("https://bugzilla.unisoc.com/bugzilla/show_bug.cgi?id=1213616", 1213616)</f>
        <v/>
      </c>
      <c r="D203" t="inlineStr">
        <is>
          <t>9863A_ANDROID10_TRUNK</t>
        </is>
      </c>
      <c r="E203" t="inlineStr">
        <is>
          <t>FW-3rdParty</t>
        </is>
      </c>
      <c r="F203" t="inlineStr">
        <is>
          <t>Fangyu.Yu@unisoc.com</t>
        </is>
      </c>
      <c r="G203" t="inlineStr">
        <is>
          <t>NEW</t>
        </is>
      </c>
      <c r="H203" t="inlineStr">
        <is>
          <t>3-Average</t>
        </is>
      </c>
      <c r="I203" t="inlineStr">
        <is>
          <t>[TJ][MPT] [Android10.0][Sharkl3][2G]][apk]应用宝（7.4.1）下载B612咔叽（8.12.1），进行拍摄，分享到朋友圈或下载本地时出现闪退</t>
        </is>
      </c>
      <c r="J203" t="inlineStr">
        <is>
          <t>Qingwen.Zhang@unisoc.com</t>
        </is>
      </c>
      <c r="K203" t="inlineStr">
        <is>
          <t>2019-11-29 09:45:41</t>
        </is>
      </c>
      <c r="L203" t="n">
        <v>76</v>
      </c>
    </row>
    <row r="204">
      <c r="A204" s="1" t="n">
        <v>202</v>
      </c>
      <c r="B204" t="inlineStr">
        <is>
          <t>TJ_AF1</t>
        </is>
      </c>
      <c r="C204">
        <f>HYPERLINK("https://bugzilla.unisoc.com/bugzilla/show_bug.cgi?id=1213855", 1213855)</f>
        <v/>
      </c>
      <c r="D204" t="inlineStr">
        <is>
          <t>9863A_ANDROID10_TRUNK</t>
        </is>
      </c>
      <c r="E204" t="inlineStr">
        <is>
          <t>FW-3rdParty</t>
        </is>
      </c>
      <c r="F204" t="inlineStr">
        <is>
          <t>Fangyu.Yu@unisoc.com</t>
        </is>
      </c>
      <c r="G204" t="inlineStr">
        <is>
          <t>NEW</t>
        </is>
      </c>
      <c r="H204" t="inlineStr">
        <is>
          <t>3-Average</t>
        </is>
      </c>
      <c r="I204" t="inlineStr">
        <is>
          <t>[Multimedia][Android10.0][Sharkl3][1G]打开美图秀秀apk相机界面，进行常规操作，手机会出现格外的卡顿（附现象视频）</t>
        </is>
      </c>
      <c r="J204" t="inlineStr">
        <is>
          <t>xiang.wen@unisoc.com</t>
        </is>
      </c>
      <c r="K204" t="inlineStr">
        <is>
          <t>2019-11-29 13:40:22</t>
        </is>
      </c>
      <c r="L204" t="n">
        <v>76</v>
      </c>
    </row>
    <row r="205">
      <c r="A205" s="1" t="n">
        <v>203</v>
      </c>
      <c r="B205" t="inlineStr">
        <is>
          <t>TJ_AF1</t>
        </is>
      </c>
      <c r="C205">
        <f>HYPERLINK("https://bugzilla.unisoc.com/bugzilla/show_bug.cgi?id=1213998", 1213998)</f>
        <v/>
      </c>
      <c r="D205" t="inlineStr">
        <is>
          <t>9863A_ANDROID10_TRUNK</t>
        </is>
      </c>
      <c r="E205" t="inlineStr">
        <is>
          <t>FW-3rdParty</t>
        </is>
      </c>
      <c r="F205" t="inlineStr">
        <is>
          <t>Fangyu.Yu@unisoc.com</t>
        </is>
      </c>
      <c r="G205" t="inlineStr">
        <is>
          <t>NEW</t>
        </is>
      </c>
      <c r="H205" t="inlineStr">
        <is>
          <t>3-Average</t>
        </is>
      </c>
      <c r="I205" t="inlineStr">
        <is>
          <t>[Multimedia][Android10.0][Sharkl3][1G][SharklE][APK]安装微信，不能小窗口视频，显示会形象性能</t>
        </is>
      </c>
      <c r="J205" t="inlineStr">
        <is>
          <t>wenyang.xu@unisoc.com</t>
        </is>
      </c>
      <c r="K205" t="inlineStr">
        <is>
          <t>2019-11-29 15:27:09</t>
        </is>
      </c>
      <c r="L205" t="n">
        <v>76</v>
      </c>
    </row>
    <row r="206">
      <c r="A206" s="1" t="n">
        <v>204</v>
      </c>
      <c r="B206" t="inlineStr">
        <is>
          <t>TJ_APP1</t>
        </is>
      </c>
      <c r="C206">
        <f>HYPERLINK("https://bugzilla.unisoc.com/bugzilla/show_bug.cgi?id=1214274", 1214274)</f>
        <v/>
      </c>
      <c r="D206" t="inlineStr">
        <is>
          <t>9863A_ANDROID10_TRUNK</t>
        </is>
      </c>
      <c r="E206" t="inlineStr">
        <is>
          <t>APP-Contacts</t>
        </is>
      </c>
      <c r="F206" t="inlineStr">
        <is>
          <t>Suyan.Yang@unisoc.com</t>
        </is>
      </c>
      <c r="G206" t="inlineStr">
        <is>
          <t>Assigned</t>
        </is>
      </c>
      <c r="H206" t="inlineStr">
        <is>
          <t>3-Average</t>
        </is>
      </c>
      <c r="I206" t="inlineStr">
        <is>
          <t>[Beta_SH][Android10.0][Sharkl3][SharklE][Pike2][2G][Tele]联系人默认头像点击收藏按钮，必现默认头像遮挡联系人姓名或号码。(附视频)</t>
        </is>
      </c>
      <c r="J206" t="inlineStr">
        <is>
          <t>Fobao.Liu@unisoc.com</t>
        </is>
      </c>
      <c r="K206" t="inlineStr">
        <is>
          <t>2019-11-29 18:39:20</t>
        </is>
      </c>
      <c r="L206" t="n">
        <v>55</v>
      </c>
    </row>
    <row r="207">
      <c r="A207" s="1" t="n">
        <v>205</v>
      </c>
      <c r="B207" t="inlineStr">
        <is>
          <t>TJ_TELE</t>
        </is>
      </c>
      <c r="C207">
        <f>HYPERLINK("https://bugzilla.unisoc.com/bugzilla/show_bug.cgi?id=1215269", 1215269)</f>
        <v/>
      </c>
      <c r="D207" t="inlineStr">
        <is>
          <t>9863A_ANDROID10_TRUNK</t>
        </is>
      </c>
      <c r="E207" t="inlineStr">
        <is>
          <t>FW-Tele-SIM</t>
        </is>
      </c>
      <c r="F207" t="inlineStr">
        <is>
          <t>shaohua.zhai@unisoc.com</t>
        </is>
      </c>
      <c r="G207" t="inlineStr">
        <is>
          <t>Assigned</t>
        </is>
      </c>
      <c r="H207" t="inlineStr">
        <is>
          <t>3-Average</t>
        </is>
      </c>
      <c r="I207" t="inlineStr">
        <is>
          <t>[TJ][Telephony][Android10.0][Sharkl3][2G][Reliance]开机后点击sim卡pin锁界面紧急呼叫按键，界面显示异常（见附图）</t>
        </is>
      </c>
      <c r="J207" t="inlineStr">
        <is>
          <t>Qiuyu.Jia@unisoc.com</t>
        </is>
      </c>
      <c r="K207" t="inlineStr">
        <is>
          <t>2019-12-02 17:01:11</t>
        </is>
      </c>
      <c r="L207" t="n">
        <v>69</v>
      </c>
    </row>
    <row r="208">
      <c r="A208" s="1" t="n">
        <v>206</v>
      </c>
      <c r="B208" t="inlineStr">
        <is>
          <t>TJ_APP1</t>
        </is>
      </c>
      <c r="C208">
        <f>HYPERLINK("https://bugzilla.unisoc.com/bugzilla/show_bug.cgi?id=1217401", 1217401)</f>
        <v/>
      </c>
      <c r="D208" t="inlineStr">
        <is>
          <t>SC9832E_ANDROID10_TRUNK</t>
        </is>
      </c>
      <c r="E208" t="inlineStr">
        <is>
          <t>GMS</t>
        </is>
      </c>
      <c r="F208" t="inlineStr">
        <is>
          <t>Alisa.Li@unisoc.com</t>
        </is>
      </c>
      <c r="G208" t="inlineStr">
        <is>
          <t>NEW</t>
        </is>
      </c>
      <c r="H208" t="inlineStr">
        <is>
          <t>2-Major</t>
        </is>
      </c>
      <c r="I208" t="inlineStr">
        <is>
          <t>[Beta_SH][Android10.0][SharklE][1G][Local][WAITFORGOOGLE]按下home键呼出语音助手，必现闪屏，疑似语音助手反复打开，再次按下home键可恢复[附视频]</t>
        </is>
      </c>
      <c r="J208" t="inlineStr">
        <is>
          <t>jin.zhao@unisoc.com</t>
        </is>
      </c>
      <c r="K208" t="inlineStr">
        <is>
          <t>2019-12-03 15:38:06</t>
        </is>
      </c>
      <c r="L208" t="n">
        <v>0</v>
      </c>
    </row>
    <row r="209">
      <c r="A209" s="1" t="n">
        <v>207</v>
      </c>
      <c r="B209" t="inlineStr">
        <is>
          <t>TJ_TELE</t>
        </is>
      </c>
      <c r="C209">
        <f>HYPERLINK("https://bugzilla.unisoc.com/bugzilla/show_bug.cgi?id=1217889", 1217889)</f>
        <v/>
      </c>
      <c r="D209" t="inlineStr">
        <is>
          <t>9863A_ANDROID10_TRUNK</t>
        </is>
      </c>
      <c r="E209" t="inlineStr">
        <is>
          <t>FW-Tele-DataConnection</t>
        </is>
      </c>
      <c r="F209" t="inlineStr">
        <is>
          <t>Lina.Liu@unisoc.com</t>
        </is>
      </c>
      <c r="G209" t="inlineStr">
        <is>
          <t>Code-Committed</t>
        </is>
      </c>
      <c r="H209" t="inlineStr">
        <is>
          <t>1-Critical</t>
        </is>
      </c>
      <c r="I209" t="inlineStr">
        <is>
          <t>[Level 0 issue][FT_Colombia][Android10.0][SharkL3][Claro] Wrong Attach/Detach to a NO created APN after Restart (Claro CO Private APN Test FAIL)</t>
        </is>
      </c>
      <c r="J209" t="inlineStr">
        <is>
          <t>carolina.vargas@unisoc.com</t>
        </is>
      </c>
      <c r="K209" t="inlineStr">
        <is>
          <t>2019-12-04 03:32:00</t>
        </is>
      </c>
      <c r="L209" t="n">
        <v>24</v>
      </c>
    </row>
    <row r="210">
      <c r="A210" s="1" t="n">
        <v>208</v>
      </c>
      <c r="B210" t="inlineStr">
        <is>
          <t>TJ_AF1</t>
        </is>
      </c>
      <c r="C210">
        <f>HYPERLINK("https://bugzilla.unisoc.com/bugzilla/show_bug.cgi?id=1218136", 1218136)</f>
        <v/>
      </c>
      <c r="D210" t="inlineStr">
        <is>
          <t>SC9832E_ANDROID10_TRUNK</t>
        </is>
      </c>
      <c r="E210" t="inlineStr">
        <is>
          <t>FW-3rdParty</t>
        </is>
      </c>
      <c r="F210" t="inlineStr">
        <is>
          <t>Fangyu.Yu@unisoc.com</t>
        </is>
      </c>
      <c r="G210" t="inlineStr">
        <is>
          <t>NEW</t>
        </is>
      </c>
      <c r="H210" t="inlineStr">
        <is>
          <t>3-Average</t>
        </is>
      </c>
      <c r="I210" t="inlineStr">
        <is>
          <t>[Beta_SH][Android10.0][SharklE][Subj][1G]打开SD卡中存储的音频，选择打开方式为QQ音乐（8.1.0.8），低概率提示QQ音乐没有响应（附截图）</t>
        </is>
      </c>
      <c r="J210" t="inlineStr">
        <is>
          <t>Aiqian.Zhu@unisoc.com</t>
        </is>
      </c>
      <c r="K210" t="inlineStr">
        <is>
          <t>2019-12-04 10:42:33</t>
        </is>
      </c>
      <c r="L210" t="n">
        <v>69</v>
      </c>
    </row>
    <row r="211">
      <c r="A211" s="1" t="n">
        <v>209</v>
      </c>
      <c r="B211" t="inlineStr">
        <is>
          <t>TJ_AF1</t>
        </is>
      </c>
      <c r="C211">
        <f>HYPERLINK("https://bugzilla.unisoc.com/bugzilla/show_bug.cgi?id=1218372", 1218372)</f>
        <v/>
      </c>
      <c r="D211" t="inlineStr">
        <is>
          <t>9863A_ANDROID10_TRUNK</t>
        </is>
      </c>
      <c r="E211" t="inlineStr">
        <is>
          <t>FW-ActivityManager</t>
        </is>
      </c>
      <c r="F211" t="inlineStr">
        <is>
          <t>Yuntao.Xiao@unisoc.com</t>
        </is>
      </c>
      <c r="G211" t="inlineStr">
        <is>
          <t>NEW</t>
        </is>
      </c>
      <c r="H211" t="inlineStr">
        <is>
          <t>3-Average</t>
        </is>
      </c>
      <c r="I211" t="inlineStr">
        <is>
          <t>[Camera_Team][Android10.0][Sharkl3][1G]进行monkey测试，#542手机测试出现CRASH: com.android.camera2，共出现1次</t>
        </is>
      </c>
      <c r="J211" t="inlineStr">
        <is>
          <t>huaiqing.xu@unisoc.com</t>
        </is>
      </c>
      <c r="K211" t="inlineStr">
        <is>
          <t>2019-12-04 13:08:17</t>
        </is>
      </c>
      <c r="L211" t="n">
        <v>54</v>
      </c>
    </row>
    <row r="212">
      <c r="A212" s="1" t="n">
        <v>210</v>
      </c>
      <c r="B212" t="inlineStr">
        <is>
          <t>TJ_AF1</t>
        </is>
      </c>
      <c r="C212">
        <f>HYPERLINK("https://bugzilla.unisoc.com/bugzilla/show_bug.cgi?id=1218374", 1218374)</f>
        <v/>
      </c>
      <c r="D212" t="inlineStr">
        <is>
          <t>9863A_ANDROID10_TRUNK</t>
        </is>
      </c>
      <c r="E212" t="inlineStr">
        <is>
          <t>FW-PackageManager</t>
        </is>
      </c>
      <c r="F212" t="inlineStr">
        <is>
          <t>Fangyu.Yu@unisoc.com</t>
        </is>
      </c>
      <c r="G212" t="inlineStr">
        <is>
          <t>Code-Committed</t>
        </is>
      </c>
      <c r="H212" t="inlineStr">
        <is>
          <t>3-Average</t>
        </is>
      </c>
      <c r="I212" t="inlineStr">
        <is>
          <t>9863 4摄board bringup</t>
        </is>
      </c>
      <c r="J212" t="inlineStr">
        <is>
          <t>Fangyu.Yu@unisoc.com</t>
        </is>
      </c>
      <c r="K212" t="inlineStr">
        <is>
          <t>2019-12-04 13:12:44</t>
        </is>
      </c>
      <c r="L212" t="n">
        <v>23</v>
      </c>
    </row>
    <row r="213">
      <c r="A213" s="1" t="n">
        <v>211</v>
      </c>
      <c r="B213" t="inlineStr">
        <is>
          <t>TJ_AF1</t>
        </is>
      </c>
      <c r="C213">
        <f>HYPERLINK("https://bugzilla.unisoc.com/bugzilla/show_bug.cgi?id=1218397", 1218397)</f>
        <v/>
      </c>
      <c r="D213" t="inlineStr">
        <is>
          <t>9863A_ANDROID10_TRUNK</t>
        </is>
      </c>
      <c r="E213" t="inlineStr">
        <is>
          <t>FW-ActivityManager</t>
        </is>
      </c>
      <c r="F213" t="inlineStr">
        <is>
          <t>Yuntao.Xiao@unisoc.com</t>
        </is>
      </c>
      <c r="G213" t="inlineStr">
        <is>
          <t>Assigned</t>
        </is>
      </c>
      <c r="H213" t="inlineStr">
        <is>
          <t>3-Average</t>
        </is>
      </c>
      <c r="I213" t="inlineStr">
        <is>
          <t>[TJ][Local][Android10.0][Sharkl3][2G]访客模式下建立的倒计时，即将提示时切换到机主模式，此时机主模式界面会有较长时间倒计时提示窗口</t>
        </is>
      </c>
      <c r="J213" t="inlineStr">
        <is>
          <t>yedda.zhang@unisoc.com</t>
        </is>
      </c>
      <c r="K213" t="inlineStr">
        <is>
          <t>2019-12-04 13:46:17</t>
        </is>
      </c>
      <c r="L213" t="n">
        <v>55</v>
      </c>
    </row>
    <row r="214">
      <c r="A214" s="1" t="n">
        <v>212</v>
      </c>
      <c r="B214" t="inlineStr">
        <is>
          <t>TJ_AF1</t>
        </is>
      </c>
      <c r="C214">
        <f>HYPERLINK("https://bugzilla.unisoc.com/bugzilla/show_bug.cgi?id=1218420", 1218420)</f>
        <v/>
      </c>
      <c r="D214" t="inlineStr">
        <is>
          <t>SC7731E_ANDROID10_TRUNK</t>
        </is>
      </c>
      <c r="E214" t="inlineStr">
        <is>
          <t>FW-3rdParty</t>
        </is>
      </c>
      <c r="F214" t="inlineStr">
        <is>
          <t>Fangyu.Yu@unisoc.com</t>
        </is>
      </c>
      <c r="G214" t="inlineStr">
        <is>
          <t>NEW</t>
        </is>
      </c>
      <c r="H214" t="inlineStr">
        <is>
          <t>3-Average</t>
        </is>
      </c>
      <c r="I214" t="inlineStr">
        <is>
          <t>[Beta_SH][Android10.0][Pike2][1G][Subjl]打开腾讯地图（8.9.8.655），点击允许权限过程中出现卡顿，偶现弹出“腾讯地图没有响应”（附截图）</t>
        </is>
      </c>
      <c r="J214" t="inlineStr">
        <is>
          <t>Qi.Tao@unisoc.com</t>
        </is>
      </c>
      <c r="K214" t="inlineStr">
        <is>
          <t>2019-12-04 14:01:31</t>
        </is>
      </c>
      <c r="L214" t="n">
        <v>71</v>
      </c>
    </row>
    <row r="215">
      <c r="A215" s="1" t="n">
        <v>213</v>
      </c>
      <c r="B215" t="inlineStr">
        <is>
          <t>TJ_AF1</t>
        </is>
      </c>
      <c r="C215">
        <f>HYPERLINK("https://bugzilla.unisoc.com/bugzilla/show_bug.cgi?id=1218425", 1218425)</f>
        <v/>
      </c>
      <c r="D215" t="inlineStr">
        <is>
          <t>9863A_ANDROID10_TRUNK</t>
        </is>
      </c>
      <c r="E215" t="inlineStr">
        <is>
          <t>FW-UserManager</t>
        </is>
      </c>
      <c r="F215" t="inlineStr">
        <is>
          <t>Yuntao.Xiao@unisoc.com</t>
        </is>
      </c>
      <c r="G215" t="inlineStr">
        <is>
          <t>NEW</t>
        </is>
      </c>
      <c r="H215" t="inlineStr">
        <is>
          <t>3-Average</t>
        </is>
      </c>
      <c r="I215" t="inlineStr">
        <is>
          <t>[TJ][Local][Android10.0][Sharkl3][2G]多用户切换回机主模式，出现状态栏内容7 8s才能显示完全</t>
        </is>
      </c>
      <c r="J215" t="inlineStr">
        <is>
          <t>yedda.zhang@unisoc.com</t>
        </is>
      </c>
      <c r="K215" t="inlineStr">
        <is>
          <t>2019-12-04 14:04:09</t>
        </is>
      </c>
      <c r="L215" t="n">
        <v>69</v>
      </c>
    </row>
    <row r="216">
      <c r="A216" s="1" t="n">
        <v>214</v>
      </c>
      <c r="B216" t="inlineStr">
        <is>
          <t>TJ_APP1</t>
        </is>
      </c>
      <c r="C216">
        <f>HYPERLINK("https://bugzilla.unisoc.com/bugzilla/show_bug.cgi?id=1218866", 1218866)</f>
        <v/>
      </c>
      <c r="D216" t="inlineStr">
        <is>
          <t>9863A_ANDROID10_TRUNK</t>
        </is>
      </c>
      <c r="E216" t="inlineStr">
        <is>
          <t>GMS</t>
        </is>
      </c>
      <c r="F216" t="inlineStr">
        <is>
          <t>Alisa.Li@unisoc.com</t>
        </is>
      </c>
      <c r="G216" t="inlineStr">
        <is>
          <t>NEW</t>
        </is>
      </c>
      <c r="H216" t="inlineStr">
        <is>
          <t>3-Average</t>
        </is>
      </c>
      <c r="I216" t="inlineStr">
        <is>
          <t>[TJ][Local][Android10.0][Sharkl3][2G][WAITFORGOOGLE]计算器分屏时滑动分屏界面中间分割线至最顶部退出分屏，再次进入分屏时计算器应用最下方有一片空白</t>
        </is>
      </c>
      <c r="J216" t="inlineStr">
        <is>
          <t>Lijuan.Wang1@unisoc.com</t>
        </is>
      </c>
      <c r="K216" t="inlineStr">
        <is>
          <t>2019-12-04 17:51:49</t>
        </is>
      </c>
      <c r="L216" t="n">
        <v>70</v>
      </c>
    </row>
    <row r="217">
      <c r="A217" s="1" t="n">
        <v>215</v>
      </c>
      <c r="B217" t="inlineStr">
        <is>
          <t>TJ_APP1</t>
        </is>
      </c>
      <c r="C217">
        <f>HYPERLINK("https://bugzilla.unisoc.com/bugzilla/show_bug.cgi?id=1219245", 1219245)</f>
        <v/>
      </c>
      <c r="D217" t="inlineStr">
        <is>
          <t>SC9832E_ANDROID10_TRUNK</t>
        </is>
      </c>
      <c r="E217" t="inlineStr">
        <is>
          <t>APP-Contacts</t>
        </is>
      </c>
      <c r="F217" t="inlineStr">
        <is>
          <t>Pingp.Jia@unisoc.com</t>
        </is>
      </c>
      <c r="G217" t="inlineStr">
        <is>
          <t>NEW</t>
        </is>
      </c>
      <c r="H217" t="inlineStr">
        <is>
          <t>3-Average</t>
        </is>
      </c>
      <c r="I217" t="inlineStr">
        <is>
          <t>[Beta_SH][Android10.0][SharklE][sharkL3][Tele]通话记录中收藏默认头像联系人，取消收藏后，必现联系人头像高亮显示，用户体验不好</t>
        </is>
      </c>
      <c r="J217" t="inlineStr">
        <is>
          <t>Aiqian.Zhu@unisoc.com</t>
        </is>
      </c>
      <c r="K217" t="inlineStr">
        <is>
          <t>2019-12-05 10:43:16</t>
        </is>
      </c>
      <c r="L217" t="n">
        <v>57</v>
      </c>
    </row>
    <row r="218">
      <c r="A218" s="1" t="n">
        <v>216</v>
      </c>
      <c r="B218" t="inlineStr">
        <is>
          <t>TJ_AF1</t>
        </is>
      </c>
      <c r="C218">
        <f>HYPERLINK("https://bugzilla.unisoc.com/bugzilla/show_bug.cgi?id=1219314", 1219314)</f>
        <v/>
      </c>
      <c r="D218" t="inlineStr">
        <is>
          <t>SC9832E_ANDROID10_TRUNK</t>
        </is>
      </c>
      <c r="E218" t="inlineStr">
        <is>
          <t>FW-ActivityManager</t>
        </is>
      </c>
      <c r="F218" t="inlineStr">
        <is>
          <t>Yuntao.Xiao@unisoc.com</t>
        </is>
      </c>
      <c r="G218" t="inlineStr">
        <is>
          <t>Assigned</t>
        </is>
      </c>
      <c r="H218" t="inlineStr">
        <is>
          <t>3-Average</t>
        </is>
      </c>
      <c r="I218" t="inlineStr">
        <is>
          <t>[Beta_SH][Android10.0][SharklE][sharkL3][Tele]打开拨号盘，点击通话记录中任一记录，选择发送信息，偶现跳转过程中闪现home页面</t>
        </is>
      </c>
      <c r="J218" t="inlineStr">
        <is>
          <t>Aiqian.Zhu@unisoc.com</t>
        </is>
      </c>
      <c r="K218" t="inlineStr">
        <is>
          <t>2019-12-05 11:28:15</t>
        </is>
      </c>
      <c r="L218" t="n">
        <v>69</v>
      </c>
    </row>
    <row r="219">
      <c r="A219" s="1" t="n">
        <v>217</v>
      </c>
      <c r="B219" t="inlineStr">
        <is>
          <t>TJ_APP1</t>
        </is>
      </c>
      <c r="C219">
        <f>HYPERLINK("https://bugzilla.unisoc.com/bugzilla/show_bug.cgi?id=1219356", 1219356)</f>
        <v/>
      </c>
      <c r="D219" t="inlineStr">
        <is>
          <t>9863A_ANDROID10_TRUNK</t>
        </is>
      </c>
      <c r="E219" t="inlineStr">
        <is>
          <t>Message</t>
        </is>
      </c>
      <c r="F219" t="inlineStr">
        <is>
          <t>Bo.Yan@unisoc.com</t>
        </is>
      </c>
      <c r="G219" t="inlineStr">
        <is>
          <t>NEW</t>
        </is>
      </c>
      <c r="H219" t="inlineStr">
        <is>
          <t>3-Average</t>
        </is>
      </c>
      <c r="I219" t="inlineStr">
        <is>
          <t>[TJ][Telephony][Android10.0][Sharkl3][2G][WAITFORGOOGLE]信息-屏蔽的联系人-添加电话号码-输入长电话号码，选择屏蔽，右侧的x被电话号码遮挡</t>
        </is>
      </c>
      <c r="J219" t="inlineStr">
        <is>
          <t>Xuedong.Wu@unisoc.com</t>
        </is>
      </c>
      <c r="K219" t="inlineStr">
        <is>
          <t>2019-12-05 11:52:29</t>
        </is>
      </c>
      <c r="L219" t="n">
        <v>41</v>
      </c>
    </row>
    <row r="220">
      <c r="A220" s="1" t="n">
        <v>218</v>
      </c>
      <c r="B220" t="inlineStr">
        <is>
          <t>TJ_AF1</t>
        </is>
      </c>
      <c r="C220">
        <f>HYPERLINK("https://bugzilla.unisoc.com/bugzilla/show_bug.cgi?id=1219932", 1219932)</f>
        <v/>
      </c>
      <c r="D220" t="inlineStr">
        <is>
          <t>9863A_ANDROID10_TRUNK</t>
        </is>
      </c>
      <c r="E220" t="inlineStr">
        <is>
          <t>FW-PackageManager</t>
        </is>
      </c>
      <c r="F220" t="inlineStr">
        <is>
          <t>Fangyu.Yu@unisoc.com</t>
        </is>
      </c>
      <c r="G220" t="inlineStr">
        <is>
          <t>Assigned</t>
        </is>
      </c>
      <c r="H220" t="inlineStr">
        <is>
          <t>3-Average</t>
        </is>
      </c>
      <c r="I220" t="inlineStr">
        <is>
          <t>[Performance][Android10.0][Sharkl3][1G]][性能][关键性能]SharkL3_10.0_1G_GMS_W19.47.4版本梦幻西游安装时间为79.306s，对比SharkL3_9.0_Go_1G_GMS_W19.29.2结果65.718s，相差13.59s差距20.68%</t>
        </is>
      </c>
      <c r="J220" t="inlineStr">
        <is>
          <t>bin.cao@unisoc.com</t>
        </is>
      </c>
      <c r="K220" t="inlineStr">
        <is>
          <t>2019-12-05 18:52:20</t>
        </is>
      </c>
      <c r="L220" t="n">
        <v>0</v>
      </c>
    </row>
    <row r="221">
      <c r="A221" s="1" t="n">
        <v>219</v>
      </c>
      <c r="B221" t="inlineStr">
        <is>
          <t>TJ_AF1</t>
        </is>
      </c>
      <c r="C221">
        <f>HYPERLINK("https://bugzilla.unisoc.com/bugzilla/show_bug.cgi?id=1219970", 1219970)</f>
        <v/>
      </c>
      <c r="D221" t="inlineStr">
        <is>
          <t>SC7731E_ANDROID10_TRUNK</t>
        </is>
      </c>
      <c r="E221" t="inlineStr">
        <is>
          <t>FW-3rdParty</t>
        </is>
      </c>
      <c r="F221" t="inlineStr">
        <is>
          <t>Fangyu.Yu@unisoc.com</t>
        </is>
      </c>
      <c r="G221" t="inlineStr">
        <is>
          <t>NEW</t>
        </is>
      </c>
      <c r="H221" t="inlineStr">
        <is>
          <t>3-Average</t>
        </is>
      </c>
      <c r="I221" t="inlineStr">
        <is>
          <t>[ST_India][TJ][MPT][Android10.0][Pike2][1G][GMS][Line],Jio,Vodafone,DUT show "Line keeps stopping" while save QR code using Line app.(snapshot attached)</t>
        </is>
      </c>
      <c r="J221" t="inlineStr">
        <is>
          <t>Mohini.Kumari@unisoc.com</t>
        </is>
      </c>
      <c r="K221" t="inlineStr">
        <is>
          <t>2019-12-05 19:30:54</t>
        </is>
      </c>
      <c r="L221" t="n">
        <v>66</v>
      </c>
    </row>
    <row r="222">
      <c r="A222" s="1" t="n">
        <v>220</v>
      </c>
      <c r="B222" t="inlineStr">
        <is>
          <t>TJ_APP1</t>
        </is>
      </c>
      <c r="C222">
        <f>HYPERLINK("https://bugzilla.unisoc.com/bugzilla/show_bug.cgi?id=1220102", 1220102)</f>
        <v/>
      </c>
      <c r="D222" t="inlineStr">
        <is>
          <t>9863A_ANDROID10_TRUNK</t>
        </is>
      </c>
      <c r="E222" t="inlineStr">
        <is>
          <t>Message</t>
        </is>
      </c>
      <c r="F222" t="inlineStr">
        <is>
          <t>Bo.Yan@unisoc.com</t>
        </is>
      </c>
      <c r="G222" t="inlineStr">
        <is>
          <t>NEW</t>
        </is>
      </c>
      <c r="H222" t="inlineStr">
        <is>
          <t>3-Average</t>
        </is>
      </c>
      <c r="I222" t="inlineStr">
        <is>
          <t>[TJ][Telephony][Android10.0][Sharkl3][2G][WAITFORGOOGLE]横屏下群发短信，界面显示异常</t>
        </is>
      </c>
      <c r="J222" t="inlineStr">
        <is>
          <t>Binghai.Lei@unisoc.com</t>
        </is>
      </c>
      <c r="K222" t="inlineStr">
        <is>
          <t>2019-12-06 08:42:53</t>
        </is>
      </c>
      <c r="L222" t="n">
        <v>59</v>
      </c>
    </row>
    <row r="223">
      <c r="A223" s="1" t="n">
        <v>221</v>
      </c>
      <c r="B223" t="inlineStr">
        <is>
          <t>TJ_APP1</t>
        </is>
      </c>
      <c r="C223">
        <f>HYPERLINK("https://bugzilla.unisoc.com/bugzilla/show_bug.cgi?id=1220145", 1220145)</f>
        <v/>
      </c>
      <c r="D223" t="inlineStr">
        <is>
          <t>9863A_ANDROID10_TRUNK</t>
        </is>
      </c>
      <c r="E223" t="inlineStr">
        <is>
          <t>Google_gallery</t>
        </is>
      </c>
      <c r="F223" t="inlineStr">
        <is>
          <t>Chris.Wang@unisoc.com</t>
        </is>
      </c>
      <c r="G223" t="inlineStr">
        <is>
          <t>Assigned</t>
        </is>
      </c>
      <c r="H223" t="inlineStr">
        <is>
          <t>3-Average</t>
        </is>
      </c>
      <c r="I223" t="inlineStr">
        <is>
          <t>[TJ][Telephony][Android10.0][Sharkl3][2G][WAITFORGOOGLE]联系人头像设置过程中，预览界面显示异常</t>
        </is>
      </c>
      <c r="J223" t="inlineStr">
        <is>
          <t>Binghai.Lei@unisoc.com</t>
        </is>
      </c>
      <c r="K223" t="inlineStr">
        <is>
          <t>2019-12-06 09:50:18</t>
        </is>
      </c>
      <c r="L223" t="n">
        <v>56</v>
      </c>
    </row>
    <row r="224">
      <c r="A224" s="1" t="n">
        <v>222</v>
      </c>
      <c r="B224" t="inlineStr">
        <is>
          <t>TJ_AF1</t>
        </is>
      </c>
      <c r="C224">
        <f>HYPERLINK("https://bugzilla.unisoc.com/bugzilla/show_bug.cgi?id=1220691", 1220691)</f>
        <v/>
      </c>
      <c r="D224" t="inlineStr">
        <is>
          <t>SC7731E_ANDROID10_TRUNK</t>
        </is>
      </c>
      <c r="E224" t="inlineStr">
        <is>
          <t>FW-3rdParty</t>
        </is>
      </c>
      <c r="F224" t="inlineStr">
        <is>
          <t>Fangyu.Yu@unisoc.com</t>
        </is>
      </c>
      <c r="G224" t="inlineStr">
        <is>
          <t>NEW</t>
        </is>
      </c>
      <c r="H224" t="inlineStr">
        <is>
          <t>3-Average</t>
        </is>
      </c>
      <c r="I224" t="inlineStr">
        <is>
          <t>[ST_India][TJ][MPT][Android10.0][Pike2][1G][GMS][Paytm],Vodafone, DUT show ANR :"paytm is not responding" while using patym.(Snapshot attached)</t>
        </is>
      </c>
      <c r="J224" t="inlineStr">
        <is>
          <t>Mohini.Kumari@unisoc.com</t>
        </is>
      </c>
      <c r="K224" t="inlineStr">
        <is>
          <t>2019-12-06 16:32:54</t>
        </is>
      </c>
      <c r="L224" t="n">
        <v>66</v>
      </c>
    </row>
    <row r="225">
      <c r="A225" s="1" t="n">
        <v>223</v>
      </c>
      <c r="B225" t="inlineStr">
        <is>
          <t>TJ_APP1</t>
        </is>
      </c>
      <c r="C225">
        <f>HYPERLINK("https://bugzilla.unisoc.com/bugzilla/show_bug.cgi?id=1220722", 1220722)</f>
        <v/>
      </c>
      <c r="D225" t="inlineStr">
        <is>
          <t>9863A_ANDROID10_TRUNK</t>
        </is>
      </c>
      <c r="E225" t="inlineStr">
        <is>
          <t>GMS</t>
        </is>
      </c>
      <c r="F225" t="inlineStr">
        <is>
          <t>Chris.Wang@unisoc.com</t>
        </is>
      </c>
      <c r="G225" t="inlineStr">
        <is>
          <t>NEW</t>
        </is>
      </c>
      <c r="H225" t="inlineStr">
        <is>
          <t>2-Major</t>
        </is>
      </c>
      <c r="I225" t="inlineStr">
        <is>
          <t>[Multimedia][Android10.0][Sharkl3][2G][apk升级引入][WAITFORGOOGLE]打开Google photos预览图片，使用Google lens按钮中框选按钮进行识别图片中的内容，必现无法识别框没有正常显示出来（附现象视频）</t>
        </is>
      </c>
      <c r="J225" t="inlineStr">
        <is>
          <t>xiang.wen@unisoc.com</t>
        </is>
      </c>
      <c r="K225" t="inlineStr">
        <is>
          <t>2019-12-06 16:56:35</t>
        </is>
      </c>
      <c r="L225" t="n">
        <v>65</v>
      </c>
    </row>
    <row r="226">
      <c r="A226" s="1" t="n">
        <v>224</v>
      </c>
      <c r="B226" t="inlineStr">
        <is>
          <t>BJ_AF1</t>
        </is>
      </c>
      <c r="C226">
        <f>HYPERLINK("https://bugzilla.unisoc.com/bugzilla/show_bug.cgi?id=1220739", 1220739)</f>
        <v/>
      </c>
      <c r="D226" t="inlineStr">
        <is>
          <t>SC7731E_ANDROID10_TRUNK</t>
        </is>
      </c>
      <c r="E226" t="inlineStr">
        <is>
          <t>WCN_WIFI</t>
        </is>
      </c>
      <c r="F226" t="inlineStr">
        <is>
          <t>Leif.Liu@unisoc.com</t>
        </is>
      </c>
      <c r="G226" t="inlineStr">
        <is>
          <t>Assigned</t>
        </is>
      </c>
      <c r="H226" t="inlineStr">
        <is>
          <t>3-Average</t>
        </is>
      </c>
      <c r="I226" t="inlineStr">
        <is>
          <t>[Beta_SH][Android10.0][Pike2][1G][Conn]下拉状态栏连续开关热点50次以上，正常开启热点低概率出现热点一直处于“正在开启..”状态，重启可恢复 (附视频)</t>
        </is>
      </c>
      <c r="J226" t="inlineStr">
        <is>
          <t>Aviva.Zhang1@unisoc.com</t>
        </is>
      </c>
      <c r="K226" t="inlineStr">
        <is>
          <t>2019-12-06 17:05:39</t>
        </is>
      </c>
      <c r="L226" t="n">
        <v>65</v>
      </c>
    </row>
    <row r="227">
      <c r="A227" s="1" t="n">
        <v>225</v>
      </c>
      <c r="B227" t="inlineStr">
        <is>
          <t>TJ_APP1</t>
        </is>
      </c>
      <c r="C227">
        <f>HYPERLINK("https://bugzilla.unisoc.com/bugzilla/show_bug.cgi?id=1220867", 1220867)</f>
        <v/>
      </c>
      <c r="D227" t="inlineStr">
        <is>
          <t>SC9832E_ANDROID10_TRUNK</t>
        </is>
      </c>
      <c r="E227" t="inlineStr">
        <is>
          <t>GMS</t>
        </is>
      </c>
      <c r="F227" t="inlineStr">
        <is>
          <t>Alisa.Li@unisoc.com</t>
        </is>
      </c>
      <c r="G227" t="inlineStr">
        <is>
          <t>NEW</t>
        </is>
      </c>
      <c r="H227" t="inlineStr">
        <is>
          <t>2-Major</t>
        </is>
      </c>
      <c r="I227" t="inlineStr">
        <is>
          <t>[Multimedia][Android10.0][SharklE][AutoTest][WAITFORGOOGLE]Gallery go apk执行monkey过程中出现CRASH，Short Msg: android.os.TransactionTooLargeException，出现时间：15.41377</t>
        </is>
      </c>
      <c r="J227" t="inlineStr">
        <is>
          <t>xiang.wen@unisoc.com</t>
        </is>
      </c>
      <c r="K227" t="inlineStr">
        <is>
          <t>2019-12-06 18:50:30</t>
        </is>
      </c>
      <c r="L227" t="n">
        <v>66</v>
      </c>
    </row>
    <row r="228">
      <c r="A228" s="1" t="n">
        <v>226</v>
      </c>
      <c r="B228" t="inlineStr">
        <is>
          <t>TJ_APP1</t>
        </is>
      </c>
      <c r="C228">
        <f>HYPERLINK("https://bugzilla.unisoc.com/bugzilla/show_bug.cgi?id=1221028", 1221028)</f>
        <v/>
      </c>
      <c r="D228" t="inlineStr">
        <is>
          <t>SC7731E_ANDROID10_TRUNK</t>
        </is>
      </c>
      <c r="E228" t="inlineStr">
        <is>
          <t>GMS</t>
        </is>
      </c>
      <c r="F228" t="inlineStr">
        <is>
          <t>Chris.Wang@unisoc.com</t>
        </is>
      </c>
      <c r="G228" t="inlineStr">
        <is>
          <t>NEW</t>
        </is>
      </c>
      <c r="H228" t="inlineStr">
        <is>
          <t>3-Average</t>
        </is>
      </c>
      <c r="I228" t="inlineStr">
        <is>
          <t>[Beta_SH][Android10.0][Pike2][1G][MM][WAITFORGOOGLE]中文下进相册点击缩略图预览图片后点击删除按钮，出现一次弹出SD卡权限是否允许的英文提示语（附截图）</t>
        </is>
      </c>
      <c r="J228" t="inlineStr">
        <is>
          <t>Aviva.Zhang1@unisoc.com</t>
        </is>
      </c>
      <c r="K228" t="inlineStr">
        <is>
          <t>2019-12-07 11:13:16</t>
        </is>
      </c>
      <c r="L228" t="n">
        <v>64</v>
      </c>
    </row>
    <row r="229">
      <c r="A229" s="1" t="n">
        <v>227</v>
      </c>
      <c r="B229" t="inlineStr">
        <is>
          <t>TJ_APP1</t>
        </is>
      </c>
      <c r="C229">
        <f>HYPERLINK("https://bugzilla.unisoc.com/bugzilla/show_bug.cgi?id=1221063", 1221063)</f>
        <v/>
      </c>
      <c r="D229" t="inlineStr">
        <is>
          <t>SC7731E_ANDROID10_TRUNK</t>
        </is>
      </c>
      <c r="E229" t="inlineStr">
        <is>
          <t>GMS</t>
        </is>
      </c>
      <c r="F229" t="inlineStr">
        <is>
          <t>Chris.Wang@unisoc.com</t>
        </is>
      </c>
      <c r="G229" t="inlineStr">
        <is>
          <t>Assigned</t>
        </is>
      </c>
      <c r="H229" t="inlineStr">
        <is>
          <t>3-Average</t>
        </is>
      </c>
      <c r="I229" t="inlineStr">
        <is>
          <t>[Beta_SH][Android10.0][Pike2][1G][MM][WAITFORGOOGLE]相机进行录像后，进入预览，偶现直接播放录制的视频，体验不好</t>
        </is>
      </c>
      <c r="J229" t="inlineStr">
        <is>
          <t>Qi.Tao@unisoc.com</t>
        </is>
      </c>
      <c r="K229" t="inlineStr">
        <is>
          <t>2019-12-07 14:20:39</t>
        </is>
      </c>
      <c r="L229" t="n">
        <v>24</v>
      </c>
    </row>
    <row r="230">
      <c r="A230" s="1" t="n">
        <v>228</v>
      </c>
      <c r="B230" t="inlineStr">
        <is>
          <t>TJ_AF1</t>
        </is>
      </c>
      <c r="C230">
        <f>HYPERLINK("https://bugzilla.unisoc.com/bugzilla/show_bug.cgi?id=1221114", 1221114)</f>
        <v/>
      </c>
      <c r="D230" t="inlineStr">
        <is>
          <t>SC7731E_ANDROID10_TRUNK</t>
        </is>
      </c>
      <c r="E230" t="inlineStr">
        <is>
          <t>FW-ART</t>
        </is>
      </c>
      <c r="F230" t="inlineStr">
        <is>
          <t>Bourne.Wang@unisoc.com</t>
        </is>
      </c>
      <c r="G230" t="inlineStr">
        <is>
          <t>Assigned</t>
        </is>
      </c>
      <c r="H230" t="inlineStr">
        <is>
          <t>3-Average</t>
        </is>
      </c>
      <c r="I230" t="inlineStr">
        <is>
          <t>[Performance][Android10.0][Pike2][1G][性能][关键性能]Pike2_10.0_1G_GMS_W19.48.5打开神庙2（V1.12.2）时出现停止运行，SharkL3以及SharkLE均可以正常运行</t>
        </is>
      </c>
      <c r="J230" t="inlineStr">
        <is>
          <t>Sophia.Guo@unisoc.com</t>
        </is>
      </c>
      <c r="K230" t="inlineStr">
        <is>
          <t>2019-12-07 15:49:19</t>
        </is>
      </c>
      <c r="L230" t="n">
        <v>57</v>
      </c>
    </row>
    <row r="231">
      <c r="A231" s="1" t="n">
        <v>229</v>
      </c>
      <c r="B231" t="inlineStr">
        <is>
          <t>TJ_APP1</t>
        </is>
      </c>
      <c r="C231">
        <f>HYPERLINK("https://bugzilla.unisoc.com/bugzilla/show_bug.cgi?id=1221128", 1221128)</f>
        <v/>
      </c>
      <c r="D231" t="inlineStr">
        <is>
          <t>SC9832E_ANDROID10_TRUNK</t>
        </is>
      </c>
      <c r="E231" t="inlineStr">
        <is>
          <t>Message</t>
        </is>
      </c>
      <c r="F231" t="inlineStr">
        <is>
          <t>Bo.Yan@unisoc.com</t>
        </is>
      </c>
      <c r="G231" t="inlineStr">
        <is>
          <t>NEW</t>
        </is>
      </c>
      <c r="H231" t="inlineStr">
        <is>
          <t>2-Major</t>
        </is>
      </c>
      <c r="I231" t="inlineStr">
        <is>
          <t>[Beta_SH][Android10.0][SharklE][pike2][1G][Tele][WAITFORGOOGLE]测试机短信添加附件，打开相机拍照，必现拍照成功后信息输入框没有任何图片（附视频）</t>
        </is>
      </c>
      <c r="J231" t="inlineStr">
        <is>
          <t>Aiqian.Zhu@unisoc.com</t>
        </is>
      </c>
      <c r="K231" t="inlineStr">
        <is>
          <t>2019-12-07 16:13:27</t>
        </is>
      </c>
      <c r="L231" t="n">
        <v>57</v>
      </c>
    </row>
    <row r="232">
      <c r="A232" s="1" t="n">
        <v>230</v>
      </c>
      <c r="B232" t="inlineStr">
        <is>
          <t>TJ_TELE</t>
        </is>
      </c>
      <c r="C232">
        <f>HYPERLINK("https://bugzilla.unisoc.com/bugzilla/show_bug.cgi?id=1221320", 1221320)</f>
        <v/>
      </c>
      <c r="D232" t="inlineStr">
        <is>
          <t>SC7731E_ANDROID10_TRUNK</t>
        </is>
      </c>
      <c r="E232" t="inlineStr">
        <is>
          <t>CommSys_GAS</t>
        </is>
      </c>
      <c r="F232" t="inlineStr">
        <is>
          <t>Miao.Miao@unisoc.com</t>
        </is>
      </c>
      <c r="G232" t="inlineStr">
        <is>
          <t>Assigned</t>
        </is>
      </c>
      <c r="H232" t="inlineStr">
        <is>
          <t>3-Average</t>
        </is>
      </c>
      <c r="I232" t="inlineStr">
        <is>
          <t>[Beta_SH][Android10.0][Pike2][1G][Tele]插双卡待机十二小时后，偶现不能上网，切换数据卡后上下行图标没有改变，激活数据卡花费五分钟</t>
        </is>
      </c>
      <c r="J232" t="inlineStr">
        <is>
          <t>Qi.Tao@unisoc.com</t>
        </is>
      </c>
      <c r="K232" t="inlineStr">
        <is>
          <t>2019-12-09 09:46:39</t>
        </is>
      </c>
      <c r="L232" t="n">
        <v>57</v>
      </c>
    </row>
    <row r="233">
      <c r="A233" s="1" t="n">
        <v>231</v>
      </c>
      <c r="B233" t="inlineStr">
        <is>
          <t>TJ_APP1</t>
        </is>
      </c>
      <c r="C233">
        <f>HYPERLINK("https://bugzilla.unisoc.com/bugzilla/show_bug.cgi?id=1221758", 1221758)</f>
        <v/>
      </c>
      <c r="D233" t="inlineStr">
        <is>
          <t>SC7731E_ANDROID10_TRUNK</t>
        </is>
      </c>
      <c r="E233" t="inlineStr">
        <is>
          <t>APP-Dialer</t>
        </is>
      </c>
      <c r="F233" t="inlineStr">
        <is>
          <t>Zhijie.Yang@unisoc.com</t>
        </is>
      </c>
      <c r="G233" t="inlineStr">
        <is>
          <t>NEW</t>
        </is>
      </c>
      <c r="H233" t="inlineStr">
        <is>
          <t>3-Average</t>
        </is>
      </c>
      <c r="I233" t="inlineStr">
        <is>
          <t>[Beta_SH][Android10.0][Pike2][1G][Tele]超级省电模式下后台播放QQ音乐，进拨号-设置-通话连接提示，出现界面重合，体验不好（附截图）</t>
        </is>
      </c>
      <c r="J233" t="inlineStr">
        <is>
          <t>Aviva.Zhang1@unisoc.com</t>
        </is>
      </c>
      <c r="K233" t="inlineStr">
        <is>
          <t>2019-12-09 15:22:19</t>
        </is>
      </c>
      <c r="L233" t="n">
        <v>66</v>
      </c>
    </row>
    <row r="234">
      <c r="A234" s="1" t="n">
        <v>232</v>
      </c>
      <c r="B234" t="inlineStr">
        <is>
          <t>TJ_APP1</t>
        </is>
      </c>
      <c r="C234">
        <f>HYPERLINK("https://bugzilla.unisoc.com/bugzilla/show_bug.cgi?id=1222369", 1222369)</f>
        <v/>
      </c>
      <c r="D234" t="inlineStr">
        <is>
          <t>9863A_ANDROID10_TRUNK</t>
        </is>
      </c>
      <c r="E234" t="inlineStr">
        <is>
          <t>GMS</t>
        </is>
      </c>
      <c r="F234" t="inlineStr">
        <is>
          <t>Bown.Zhang@unisoc.com</t>
        </is>
      </c>
      <c r="G234" t="inlineStr">
        <is>
          <t>Assigned</t>
        </is>
      </c>
      <c r="H234" t="inlineStr">
        <is>
          <t>2-Major</t>
        </is>
      </c>
      <c r="I234" t="inlineStr">
        <is>
          <t>[TJ][Local][Android10.0][Sharkl3][2G][Go][WAITFORGOOGLE]进入Google Play更新应用后必现点击Google Assistant Go出现闪屏</t>
        </is>
      </c>
      <c r="J234" t="inlineStr">
        <is>
          <t>Amily.lin@unisoc.com</t>
        </is>
      </c>
      <c r="K234" t="inlineStr">
        <is>
          <t>2019-12-10 10:18:12</t>
        </is>
      </c>
      <c r="L234" t="n">
        <v>41</v>
      </c>
    </row>
    <row r="235">
      <c r="A235" s="1" t="n">
        <v>233</v>
      </c>
      <c r="B235" t="inlineStr">
        <is>
          <t>TJ_AF1</t>
        </is>
      </c>
      <c r="C235">
        <f>HYPERLINK("https://bugzilla.unisoc.com/bugzilla/show_bug.cgi?id=1222374", 1222374)</f>
        <v/>
      </c>
      <c r="D235" t="inlineStr">
        <is>
          <t>9863A_ANDROID10_TRUNK</t>
        </is>
      </c>
      <c r="E235" t="inlineStr">
        <is>
          <t>FW-PackageManager</t>
        </is>
      </c>
      <c r="F235" t="inlineStr">
        <is>
          <t>Xiaoguang.Dong@unisoc.com</t>
        </is>
      </c>
      <c r="G235" t="inlineStr">
        <is>
          <t>NEW</t>
        </is>
      </c>
      <c r="H235" t="inlineStr">
        <is>
          <t>2-Major</t>
        </is>
      </c>
      <c r="I235" t="inlineStr">
        <is>
          <t>[4.88 h][SPD][monkey][monkey-top][android10.0_go_sharkl3_GMS][JAVACrash]com.android.contacts happens JavaCrash,log:com.android.internal.util.SyncResultReceiver</t>
        </is>
      </c>
      <c r="J235" t="inlineStr">
        <is>
          <t>Yangchun.Cui@unisoc.com</t>
        </is>
      </c>
      <c r="K235" t="inlineStr">
        <is>
          <t>2019-12-10 10:19:51</t>
        </is>
      </c>
      <c r="L235" t="n">
        <v>65</v>
      </c>
    </row>
    <row r="236">
      <c r="A236" s="1" t="n">
        <v>234</v>
      </c>
      <c r="B236" t="inlineStr">
        <is>
          <t>BJ_AF1</t>
        </is>
      </c>
      <c r="C236">
        <f>HYPERLINK("https://bugzilla.unisoc.com/bugzilla/show_bug.cgi?id=1222628", 1222628)</f>
        <v/>
      </c>
      <c r="D236" t="inlineStr">
        <is>
          <t>SC9832E_ANDROID10_TRUNK</t>
        </is>
      </c>
      <c r="E236" t="inlineStr">
        <is>
          <t>GNSS-HAL</t>
        </is>
      </c>
      <c r="F236" t="inlineStr">
        <is>
          <t>Zhibo.Chang@unisoc.com</t>
        </is>
      </c>
      <c r="G236" t="inlineStr">
        <is>
          <t>Assigned</t>
        </is>
      </c>
      <c r="H236" t="inlineStr">
        <is>
          <t>3-Average</t>
        </is>
      </c>
      <c r="I236" t="inlineStr">
        <is>
          <t>在安卓10.0开发替代SUPL NI的解决方案[RAT: RM000939]</t>
        </is>
      </c>
      <c r="J236" t="inlineStr">
        <is>
          <t>Hang.Xu@unisoc.com</t>
        </is>
      </c>
      <c r="K236" t="inlineStr">
        <is>
          <t>2019-12-10 14:12:14</t>
        </is>
      </c>
      <c r="L236" t="n">
        <v>42</v>
      </c>
    </row>
    <row r="237">
      <c r="A237" s="1" t="n">
        <v>235</v>
      </c>
      <c r="B237" t="inlineStr">
        <is>
          <t>TJ_APP1</t>
        </is>
      </c>
      <c r="C237">
        <f>HYPERLINK("https://bugzilla.unisoc.com/bugzilla/show_bug.cgi?id=1223004", 1223004)</f>
        <v/>
      </c>
      <c r="D237" t="inlineStr">
        <is>
          <t>9863A_ANDROID10_TRUNK</t>
        </is>
      </c>
      <c r="E237" t="inlineStr">
        <is>
          <t>Google_gallery</t>
        </is>
      </c>
      <c r="F237" t="inlineStr">
        <is>
          <t>Chris.Wang@unisoc.com</t>
        </is>
      </c>
      <c r="G237" t="inlineStr">
        <is>
          <t>NEW</t>
        </is>
      </c>
      <c r="H237" t="inlineStr">
        <is>
          <t>2-Major</t>
        </is>
      </c>
      <c r="I237" t="inlineStr">
        <is>
          <t>[Multimedia][Android10.0][Sharkl3][HM][AutoTest][Monkey][WhiteList][10.94h][WAITFORGOOGLE]白名单monkey测试出现GooglePhotos的ntaive crash， Long Msg: Native crash: Aborted</t>
        </is>
      </c>
      <c r="J237" t="inlineStr">
        <is>
          <t>john.liu@unisoc.com</t>
        </is>
      </c>
      <c r="K237" t="inlineStr">
        <is>
          <t>2019-12-10 18:00:26</t>
        </is>
      </c>
      <c r="L237" t="n">
        <v>63</v>
      </c>
    </row>
    <row r="238">
      <c r="A238" s="1" t="n">
        <v>236</v>
      </c>
      <c r="B238" t="inlineStr">
        <is>
          <t>TJ_APP1</t>
        </is>
      </c>
      <c r="C238">
        <f>HYPERLINK("https://bugzilla.unisoc.com/bugzilla/show_bug.cgi?id=1223303", 1223303)</f>
        <v/>
      </c>
      <c r="D238" t="inlineStr">
        <is>
          <t>9863A_ANDROID10_TRUNK</t>
        </is>
      </c>
      <c r="E238" t="inlineStr">
        <is>
          <t>Google_gallery</t>
        </is>
      </c>
      <c r="F238" t="inlineStr">
        <is>
          <t>Chris.Wang@unisoc.com</t>
        </is>
      </c>
      <c r="G238" t="inlineStr">
        <is>
          <t>NEW</t>
        </is>
      </c>
      <c r="H238" t="inlineStr">
        <is>
          <t>3-Average</t>
        </is>
      </c>
      <c r="I238" t="inlineStr">
        <is>
          <t>[Multimedia][Android10.0][Sharkl3][1G][WAITFORGOOGLE]GalleryGo查看有地理位置信息的视频详情，详情中不显示地理位置信息</t>
        </is>
      </c>
      <c r="J238" t="inlineStr">
        <is>
          <t>john.liu@unisoc.com</t>
        </is>
      </c>
      <c r="K238" t="inlineStr">
        <is>
          <t>2019-12-11 09:39:59</t>
        </is>
      </c>
      <c r="L238" t="n">
        <v>3</v>
      </c>
    </row>
    <row r="239">
      <c r="A239" s="1" t="n">
        <v>237</v>
      </c>
      <c r="B239" t="inlineStr">
        <is>
          <t>TJ_APP1</t>
        </is>
      </c>
      <c r="C239">
        <f>HYPERLINK("https://bugzilla.unisoc.com/bugzilla/show_bug.cgi?id=1223435", 1223435)</f>
        <v/>
      </c>
      <c r="D239" t="inlineStr">
        <is>
          <t>9863A_ANDROID10_TRUNK</t>
        </is>
      </c>
      <c r="E239" t="inlineStr">
        <is>
          <t>GMS</t>
        </is>
      </c>
      <c r="F239" t="inlineStr">
        <is>
          <t>Chris.Wang@unisoc.com</t>
        </is>
      </c>
      <c r="G239" t="inlineStr">
        <is>
          <t>Assigned</t>
        </is>
      </c>
      <c r="H239" t="inlineStr">
        <is>
          <t>3-Average</t>
        </is>
      </c>
      <c r="I239" t="inlineStr">
        <is>
          <t>[Multimedia][Android10.0][Sharkl3][2G][WAITFORGOOGLE]Google photos无法删除SD卡中存在大量（例如：2000张）的图片资源（附现象视频）</t>
        </is>
      </c>
      <c r="J239" t="inlineStr">
        <is>
          <t>xiang.wen@unisoc.com</t>
        </is>
      </c>
      <c r="K239" t="inlineStr">
        <is>
          <t>2019-12-11 10:57:08</t>
        </is>
      </c>
      <c r="L239" t="n">
        <v>24</v>
      </c>
    </row>
    <row r="240">
      <c r="A240" s="1" t="n">
        <v>238</v>
      </c>
      <c r="B240" t="inlineStr">
        <is>
          <t>TJ_APP1</t>
        </is>
      </c>
      <c r="C240">
        <f>HYPERLINK("https://bugzilla.unisoc.com/bugzilla/show_bug.cgi?id=1223648", 1223648)</f>
        <v/>
      </c>
      <c r="D240" t="inlineStr">
        <is>
          <t>SC9832E_ANDROID10_TRUNK</t>
        </is>
      </c>
      <c r="E240" t="inlineStr">
        <is>
          <t>GMS</t>
        </is>
      </c>
      <c r="F240" t="inlineStr">
        <is>
          <t>Chris.Wang@unisoc.com</t>
        </is>
      </c>
      <c r="G240" t="inlineStr">
        <is>
          <t>Assigned</t>
        </is>
      </c>
      <c r="H240" t="inlineStr">
        <is>
          <t>3-Average</t>
        </is>
      </c>
      <c r="I240" t="inlineStr">
        <is>
          <t>[Camera_Team][Android10.0][SharklE][WAITFORGOOGLE]全景图片分享至短信，点击查看分享图片，图片下方闪横条，用户体验不佳（附视频）</t>
        </is>
      </c>
      <c r="J240" t="inlineStr">
        <is>
          <t>Cyan.Zhang@unisoc.com</t>
        </is>
      </c>
      <c r="K240" t="inlineStr">
        <is>
          <t>2019-12-11 14:22:37</t>
        </is>
      </c>
      <c r="L240" t="n">
        <v>44</v>
      </c>
    </row>
    <row r="241">
      <c r="A241" s="1" t="n">
        <v>239</v>
      </c>
      <c r="B241" t="inlineStr">
        <is>
          <t>TJ_APP1</t>
        </is>
      </c>
      <c r="C241">
        <f>HYPERLINK("https://bugzilla.unisoc.com/bugzilla/show_bug.cgi?id=1223687", 1223687)</f>
        <v/>
      </c>
      <c r="D241" t="inlineStr">
        <is>
          <t>SC9832E_ANDROID10_TRUNK</t>
        </is>
      </c>
      <c r="E241" t="inlineStr">
        <is>
          <t>GMS</t>
        </is>
      </c>
      <c r="F241" t="inlineStr">
        <is>
          <t>Chris.Wang@unisoc.com</t>
        </is>
      </c>
      <c r="G241" t="inlineStr">
        <is>
          <t>NEW</t>
        </is>
      </c>
      <c r="H241" t="inlineStr">
        <is>
          <t>3-Average</t>
        </is>
      </c>
      <c r="I241" t="inlineStr">
        <is>
          <t>[Camera_Team][Android10.0][SharklE][WAITFORGOOGLE]编辑全景图片，选择下方自动编辑选项，替换后，全景图片下方滑动一下其他图片（附视频）</t>
        </is>
      </c>
      <c r="J241" t="inlineStr">
        <is>
          <t>Cyan.Zhang@unisoc.com</t>
        </is>
      </c>
      <c r="K241" t="inlineStr">
        <is>
          <t>2019-12-11 14:43:40</t>
        </is>
      </c>
      <c r="L241" t="n">
        <v>50</v>
      </c>
    </row>
    <row r="242">
      <c r="A242" s="1" t="n">
        <v>240</v>
      </c>
      <c r="B242" t="inlineStr">
        <is>
          <t>TJ_APP1</t>
        </is>
      </c>
      <c r="C242">
        <f>HYPERLINK("https://bugzilla.unisoc.com/bugzilla/show_bug.cgi?id=1223691", 1223691)</f>
        <v/>
      </c>
      <c r="D242" t="inlineStr">
        <is>
          <t>9863A_ANDROID10_TRUNK</t>
        </is>
      </c>
      <c r="E242" t="inlineStr">
        <is>
          <t>GMS</t>
        </is>
      </c>
      <c r="F242" t="inlineStr">
        <is>
          <t>Chris.Wang@unisoc.com</t>
        </is>
      </c>
      <c r="G242" t="inlineStr">
        <is>
          <t>NEW</t>
        </is>
      </c>
      <c r="H242" t="inlineStr">
        <is>
          <t>3-Average</t>
        </is>
      </c>
      <c r="I242" t="inlineStr">
        <is>
          <t>[Multimedia][Android10.0][Sharkl3][2G][Google 源生问题][WAITFORGOOGLE]进入Google photos，随便选择一张图片，复制到一个新的文件夹中，然后进行删除操作，此时会连同原图片一起被删除掉（附现象视频）</t>
        </is>
      </c>
      <c r="J242" t="inlineStr">
        <is>
          <t>xiang.wen@unisoc.com</t>
        </is>
      </c>
      <c r="K242" t="inlineStr">
        <is>
          <t>2019-12-11 14:44:46</t>
        </is>
      </c>
      <c r="L242" t="n">
        <v>63</v>
      </c>
    </row>
    <row r="243">
      <c r="A243" s="1" t="n">
        <v>241</v>
      </c>
      <c r="B243" t="inlineStr">
        <is>
          <t>TJ_AF1</t>
        </is>
      </c>
      <c r="C243">
        <f>HYPERLINK("https://bugzilla.unisoc.com/bugzilla/show_bug.cgi?id=1223780", 1223780)</f>
        <v/>
      </c>
      <c r="D243" t="inlineStr">
        <is>
          <t>9863A_ANDROID10_TRUNK</t>
        </is>
      </c>
      <c r="E243" t="inlineStr">
        <is>
          <t>FW-ActivityManager</t>
        </is>
      </c>
      <c r="F243" t="inlineStr">
        <is>
          <t>Yuntao.Xiao@unisoc.com</t>
        </is>
      </c>
      <c r="G243" t="inlineStr">
        <is>
          <t>Assigned</t>
        </is>
      </c>
      <c r="H243" t="inlineStr">
        <is>
          <t>3-Average</t>
        </is>
      </c>
      <c r="I243" t="inlineStr">
        <is>
          <t>[TJ][Telephony][Android10.0][Sharkl3][2G][Reliance]呼出紧急呼叫偶现无法挂断</t>
        </is>
      </c>
      <c r="J243" t="inlineStr">
        <is>
          <t>Qiuyu.Jia@unisoc.com</t>
        </is>
      </c>
      <c r="K243" t="inlineStr">
        <is>
          <t>2019-12-11 15:41:09</t>
        </is>
      </c>
      <c r="L243" t="n">
        <v>63</v>
      </c>
    </row>
    <row r="244">
      <c r="A244" s="1" t="n">
        <v>242</v>
      </c>
      <c r="B244" t="inlineStr">
        <is>
          <t>TJ_APP1</t>
        </is>
      </c>
      <c r="C244">
        <f>HYPERLINK("https://bugzilla.unisoc.com/bugzilla/show_bug.cgi?id=1223800", 1223800)</f>
        <v/>
      </c>
      <c r="D244" t="inlineStr">
        <is>
          <t>9863A_ANDROID10_TRUNK</t>
        </is>
      </c>
      <c r="E244" t="inlineStr">
        <is>
          <t>GMS</t>
        </is>
      </c>
      <c r="F244" t="inlineStr">
        <is>
          <t>Chris.Wang@unisoc.com</t>
        </is>
      </c>
      <c r="G244" t="inlineStr">
        <is>
          <t>Assigned</t>
        </is>
      </c>
      <c r="H244" t="inlineStr">
        <is>
          <t>3-Average</t>
        </is>
      </c>
      <c r="I244" t="inlineStr">
        <is>
          <t>[Multimedia][Android10.0][Sharkl3][2G][WAITFORGOOGLE]进入文件管理器，选择一个有图片的文件夹，随便点击一张图片进行预览查看，预览加载图片时发生界面抖动的情况（附现象视频）</t>
        </is>
      </c>
      <c r="J244" t="inlineStr">
        <is>
          <t>xiang.wen@unisoc.com</t>
        </is>
      </c>
      <c r="K244" t="inlineStr">
        <is>
          <t>2019-12-11 15:50:56</t>
        </is>
      </c>
      <c r="L244" t="n">
        <v>35</v>
      </c>
    </row>
    <row r="245">
      <c r="A245" s="1" t="n">
        <v>243</v>
      </c>
      <c r="B245" t="inlineStr">
        <is>
          <t>TJ_APP1</t>
        </is>
      </c>
      <c r="C245">
        <f>HYPERLINK("https://bugzilla.unisoc.com/bugzilla/show_bug.cgi?id=1223932", 1223932)</f>
        <v/>
      </c>
      <c r="D245" t="inlineStr">
        <is>
          <t>SC7731E_ANDROID10_TRUNK</t>
        </is>
      </c>
      <c r="E245" t="inlineStr">
        <is>
          <t>APP-Contacts</t>
        </is>
      </c>
      <c r="F245" t="inlineStr">
        <is>
          <t>Pingp.Jia@unisoc.com</t>
        </is>
      </c>
      <c r="G245" t="inlineStr">
        <is>
          <t>NEW</t>
        </is>
      </c>
      <c r="H245" t="inlineStr">
        <is>
          <t>3-Average</t>
        </is>
      </c>
      <c r="I245" t="inlineStr">
        <is>
          <t>[Beta_SH][Android10.0][Pike2][1G][Tele]拍摄开启美颜和高清的照片，设置成联系人头像，偶现联系人头像模糊（附截图）</t>
        </is>
      </c>
      <c r="J245" t="inlineStr">
        <is>
          <t>Qi.Tao@unisoc.com</t>
        </is>
      </c>
      <c r="K245" t="inlineStr">
        <is>
          <t>2019-12-11 17:13:30</t>
        </is>
      </c>
      <c r="L245" t="n">
        <v>63</v>
      </c>
    </row>
    <row r="246">
      <c r="A246" s="1" t="n">
        <v>244</v>
      </c>
      <c r="B246" t="inlineStr">
        <is>
          <t>TJ_AF1</t>
        </is>
      </c>
      <c r="C246">
        <f>HYPERLINK("https://bugzilla.unisoc.com/bugzilla/show_bug.cgi?id=1223971", 1223971)</f>
        <v/>
      </c>
      <c r="D246" t="inlineStr">
        <is>
          <t>SC7731E_ANDROID10_TRUNK</t>
        </is>
      </c>
      <c r="E246" t="inlineStr">
        <is>
          <t>FW-3rdParty</t>
        </is>
      </c>
      <c r="F246" t="inlineStr">
        <is>
          <t>Bourne.Wang@unisoc.com</t>
        </is>
      </c>
      <c r="G246" t="inlineStr">
        <is>
          <t>NEW</t>
        </is>
      </c>
      <c r="H246" t="inlineStr">
        <is>
          <t>3-Average</t>
        </is>
      </c>
      <c r="I246" t="inlineStr">
        <is>
          <t>[Beta_SH][Android10.0][Pike2][1G][Tele][APK]play商店下载whatsapp（2.19.352），进入whatsapp设置头像，设置完头像和再次拍照设置，低概率弹出头像更新失败</t>
        </is>
      </c>
      <c r="J246" t="inlineStr">
        <is>
          <t>Qi.Tao@unisoc.com</t>
        </is>
      </c>
      <c r="K246" t="inlineStr">
        <is>
          <t>2019-12-11 17:47:47</t>
        </is>
      </c>
      <c r="L246" t="n">
        <v>41</v>
      </c>
    </row>
    <row r="247">
      <c r="A247" s="1" t="n">
        <v>245</v>
      </c>
      <c r="B247" t="inlineStr">
        <is>
          <t>TJ_APP1</t>
        </is>
      </c>
      <c r="C247">
        <f>HYPERLINK("https://bugzilla.unisoc.com/bugzilla/show_bug.cgi?id=1224379", 1224379)</f>
        <v/>
      </c>
      <c r="D247" t="inlineStr">
        <is>
          <t>9863A_ANDROID10_TRUNK</t>
        </is>
      </c>
      <c r="E247" t="inlineStr">
        <is>
          <t>GMS</t>
        </is>
      </c>
      <c r="F247" t="inlineStr">
        <is>
          <t>Alisa.Li@unisoc.com</t>
        </is>
      </c>
      <c r="G247" t="inlineStr">
        <is>
          <t>NEW</t>
        </is>
      </c>
      <c r="H247" t="inlineStr">
        <is>
          <t>3-Average</t>
        </is>
      </c>
      <c r="I247" t="inlineStr">
        <is>
          <t>[Multimedia][Android10.0][Sharkl3][2G][WAITFORGOOGLE]谷歌电影悬浮窗播放视频，进入设置，更改字体或显示大小，悬浮窗会显示全屏播放时的按钮，且点击悬浮窗的播放按钮无法恢复播放</t>
        </is>
      </c>
      <c r="J247" t="inlineStr">
        <is>
          <t>john.liu@unisoc.com</t>
        </is>
      </c>
      <c r="K247" t="inlineStr">
        <is>
          <t>2019-12-12 10:55:27</t>
        </is>
      </c>
      <c r="L247" t="n">
        <v>49</v>
      </c>
    </row>
    <row r="248">
      <c r="A248" s="1" t="n">
        <v>246</v>
      </c>
      <c r="B248" t="inlineStr">
        <is>
          <t>TJ_APP1</t>
        </is>
      </c>
      <c r="C248">
        <f>HYPERLINK("https://bugzilla.unisoc.com/bugzilla/show_bug.cgi?id=1224492", 1224492)</f>
        <v/>
      </c>
      <c r="D248" t="inlineStr">
        <is>
          <t>9863A_ANDROID10_TRUNK</t>
        </is>
      </c>
      <c r="E248" t="inlineStr">
        <is>
          <t>GMS</t>
        </is>
      </c>
      <c r="F248" t="inlineStr">
        <is>
          <t>Alisa.Li@unisoc.com</t>
        </is>
      </c>
      <c r="G248" t="inlineStr">
        <is>
          <t>NEW</t>
        </is>
      </c>
      <c r="H248" t="inlineStr">
        <is>
          <t>3-Average</t>
        </is>
      </c>
      <c r="I248" t="inlineStr">
        <is>
          <t>[Multimedia][Android10.0][Sharkl3][2G][WAITFORGOOGLE]谷歌电影悬浮窗播放视频，点击谷歌电影图标，点击图标无反应，此时点击悬浮窗会进入谷歌电影应用，按back键退出，界面黑显，悬浮窗继续播放</t>
        </is>
      </c>
      <c r="J248" t="inlineStr">
        <is>
          <t>john.liu@unisoc.com</t>
        </is>
      </c>
      <c r="K248" t="inlineStr">
        <is>
          <t>2019-12-12 13:20:46</t>
        </is>
      </c>
      <c r="L248" t="n">
        <v>49</v>
      </c>
    </row>
    <row r="249">
      <c r="A249" s="1" t="n">
        <v>247</v>
      </c>
      <c r="B249" t="inlineStr">
        <is>
          <t>TJ_APP1</t>
        </is>
      </c>
      <c r="C249">
        <f>HYPERLINK("https://bugzilla.unisoc.com/bugzilla/show_bug.cgi?id=1224581", 1224581)</f>
        <v/>
      </c>
      <c r="D249" t="inlineStr">
        <is>
          <t>9863A_ANDROID10_TRUNK</t>
        </is>
      </c>
      <c r="E249" t="inlineStr">
        <is>
          <t>GMS</t>
        </is>
      </c>
      <c r="F249" t="inlineStr">
        <is>
          <t>Chris.Wang@unisoc.com</t>
        </is>
      </c>
      <c r="G249" t="inlineStr">
        <is>
          <t>NEW</t>
        </is>
      </c>
      <c r="H249" t="inlineStr">
        <is>
          <t>2-Major</t>
        </is>
      </c>
      <c r="I249" t="inlineStr">
        <is>
          <t>[Multimedia][Android10.0][Sharkl3][2G][WAITFORGOOGLE]GooglePhotos升级到V4.33.0，播放flv片源，播放中按recent键后返回播放界面，提示无法播放</t>
        </is>
      </c>
      <c r="J249" t="inlineStr">
        <is>
          <t>john.liu@unisoc.com</t>
        </is>
      </c>
      <c r="K249" t="inlineStr">
        <is>
          <t>2019-12-12 14:15:31</t>
        </is>
      </c>
      <c r="L249" t="n">
        <v>58</v>
      </c>
    </row>
    <row r="250">
      <c r="A250" s="1" t="n">
        <v>248</v>
      </c>
      <c r="B250" t="inlineStr">
        <is>
          <t>TJ_APP1</t>
        </is>
      </c>
      <c r="C250">
        <f>HYPERLINK("https://bugzilla.unisoc.com/bugzilla/show_bug.cgi?id=1224593", 1224593)</f>
        <v/>
      </c>
      <c r="D250" t="inlineStr">
        <is>
          <t>9863A_ANDROID10_TRUNK</t>
        </is>
      </c>
      <c r="E250" t="inlineStr">
        <is>
          <t>GMS</t>
        </is>
      </c>
      <c r="F250" t="inlineStr">
        <is>
          <t>Chris.Wang@unisoc.com</t>
        </is>
      </c>
      <c r="G250" t="inlineStr">
        <is>
          <t>NEW</t>
        </is>
      </c>
      <c r="H250" t="inlineStr">
        <is>
          <t>3-Average</t>
        </is>
      </c>
      <c r="I250" t="inlineStr">
        <is>
          <t>[Multimedia][Android10.0][Sharkl3][2G][Google 源生问题][WAITFORGOOGLE]Google photos中使用编辑旋转功能，连续点击旋转按钮会出现旋转回退现象（附现象视频）</t>
        </is>
      </c>
      <c r="J250" t="inlineStr">
        <is>
          <t>xiang.wen@unisoc.com</t>
        </is>
      </c>
      <c r="K250" t="inlineStr">
        <is>
          <t>2019-12-12 14:23:01</t>
        </is>
      </c>
      <c r="L250" t="n">
        <v>52</v>
      </c>
    </row>
    <row r="251">
      <c r="A251" s="1" t="n">
        <v>249</v>
      </c>
      <c r="B251" t="inlineStr">
        <is>
          <t>TJ_APP1</t>
        </is>
      </c>
      <c r="C251">
        <f>HYPERLINK("https://bugzilla.unisoc.com/bugzilla/show_bug.cgi?id=1224836", 1224836)</f>
        <v/>
      </c>
      <c r="D251" t="inlineStr">
        <is>
          <t>SC9832E_ANDROID10_TRUNK</t>
        </is>
      </c>
      <c r="E251" t="inlineStr">
        <is>
          <t>GMS</t>
        </is>
      </c>
      <c r="F251" t="inlineStr">
        <is>
          <t>Alisa.Li@unisoc.com</t>
        </is>
      </c>
      <c r="G251" t="inlineStr">
        <is>
          <t>NEW</t>
        </is>
      </c>
      <c r="H251" t="inlineStr">
        <is>
          <t>3-Average</t>
        </is>
      </c>
      <c r="I251" t="inlineStr">
        <is>
          <t>[Camera_Team][Android10.0][SharklE][Go图库][WAITFORGOOGLE][SharkL3][1G]修改时区后，查看修改时区前的图片详情，图片命名时间与显示时间不一致，用户体验不佳（附图片）</t>
        </is>
      </c>
      <c r="J251" t="inlineStr">
        <is>
          <t>Cyan.Zhang@unisoc.com</t>
        </is>
      </c>
      <c r="K251" t="inlineStr">
        <is>
          <t>2019-12-12 16:27:14</t>
        </is>
      </c>
      <c r="L251" t="n">
        <v>54</v>
      </c>
    </row>
    <row r="252">
      <c r="A252" s="1" t="n">
        <v>250</v>
      </c>
      <c r="B252" t="inlineStr">
        <is>
          <t>TJ_APP2</t>
        </is>
      </c>
      <c r="C252">
        <f>HYPERLINK("https://bugzilla.unisoc.com/bugzilla/show_bug.cgi?id=1224930", 1224930)</f>
        <v/>
      </c>
      <c r="D252" t="inlineStr">
        <is>
          <t>SC7731E_ANDROID10_TRUNK</t>
        </is>
      </c>
      <c r="E252" t="inlineStr">
        <is>
          <t>APP-InCallUI</t>
        </is>
      </c>
      <c r="F252" t="inlineStr">
        <is>
          <t>Xinwei.He@unisoc.com</t>
        </is>
      </c>
      <c r="G252" t="inlineStr">
        <is>
          <t>Assigned</t>
        </is>
      </c>
      <c r="H252" t="inlineStr">
        <is>
          <t>3-Average</t>
        </is>
      </c>
      <c r="I252" t="inlineStr">
        <is>
          <t>[Beta_SH][Android10.0][Pike2][1G][Tele]电话会议时添加通话112，偶现通话界面弹出慢，语音播报3秒左右才弹出，体验不好</t>
        </is>
      </c>
      <c r="J252" t="inlineStr">
        <is>
          <t>Qi.Tao@unisoc.com</t>
        </is>
      </c>
      <c r="K252" t="inlineStr">
        <is>
          <t>2019-12-12 17:41:43</t>
        </is>
      </c>
      <c r="L252" t="n">
        <v>25</v>
      </c>
    </row>
    <row r="253">
      <c r="A253" s="1" t="n">
        <v>251</v>
      </c>
      <c r="B253" t="inlineStr">
        <is>
          <t>TJ_AF1</t>
        </is>
      </c>
      <c r="C253">
        <f>HYPERLINK("https://bugzilla.unisoc.com/bugzilla/show_bug.cgi?id=1225395", 1225395)</f>
        <v/>
      </c>
      <c r="D253" t="inlineStr">
        <is>
          <t>9863A_ANDROID10_TRUNK</t>
        </is>
      </c>
      <c r="E253" t="inlineStr">
        <is>
          <t>FW-General</t>
        </is>
      </c>
      <c r="F253" t="inlineStr">
        <is>
          <t>huibin.mao@spreadtrum.com</t>
        </is>
      </c>
      <c r="G253" t="inlineStr">
        <is>
          <t>NEW</t>
        </is>
      </c>
      <c r="H253" t="inlineStr">
        <is>
          <t>3-Average</t>
        </is>
      </c>
      <c r="I253" t="inlineStr">
        <is>
          <t>[5.07 h][SPD][monkey][monkey-top][android10.0_sharkl3_GMS][JAVACrash]android:ui happens JavaCrash,log:java.lang.IllegalStateException</t>
        </is>
      </c>
      <c r="J253" t="inlineStr">
        <is>
          <t>Yangchun.Cui@unisoc.com</t>
        </is>
      </c>
      <c r="K253" t="inlineStr">
        <is>
          <t>2019-12-13 10:50:00</t>
        </is>
      </c>
      <c r="L253" t="n">
        <v>59</v>
      </c>
    </row>
    <row r="254">
      <c r="A254" s="1" t="n">
        <v>252</v>
      </c>
      <c r="B254" t="inlineStr">
        <is>
          <t>TJ_SYS_PF</t>
        </is>
      </c>
      <c r="C254">
        <f>HYPERLINK("https://bugzilla.unisoc.com/bugzilla/show_bug.cgi?id=1225804", 1225804)</f>
        <v/>
      </c>
      <c r="D254" t="inlineStr">
        <is>
          <t>9863A_ANDROID10_TRUNK</t>
        </is>
      </c>
      <c r="E254" t="inlineStr">
        <is>
          <t>FW-ART</t>
        </is>
      </c>
      <c r="F254" t="inlineStr">
        <is>
          <t>Donghui.Bai@unisoc.com</t>
        </is>
      </c>
      <c r="G254" t="inlineStr">
        <is>
          <t>Root-Caused</t>
        </is>
      </c>
      <c r="H254" t="inlineStr">
        <is>
          <t>5-Improved</t>
        </is>
      </c>
      <c r="I254" t="inlineStr">
        <is>
          <t>[avc][[sprdroidq] dexoptanalyzer has no file mmap permission</t>
        </is>
      </c>
      <c r="J254" t="inlineStr">
        <is>
          <t>Donghui.Bai@unisoc.com</t>
        </is>
      </c>
      <c r="K254" t="inlineStr">
        <is>
          <t>2019-12-13 16:31:13</t>
        </is>
      </c>
      <c r="L254" t="n">
        <v>52</v>
      </c>
    </row>
    <row r="255">
      <c r="A255" s="1" t="n">
        <v>253</v>
      </c>
      <c r="B255" t="inlineStr">
        <is>
          <t>TJ_APP2</t>
        </is>
      </c>
      <c r="C255">
        <f>HYPERLINK("https://bugzilla.unisoc.com/bugzilla/show_bug.cgi?id=1226906", 1226906)</f>
        <v/>
      </c>
      <c r="D255" t="inlineStr">
        <is>
          <t>9863A_ANDROID10_TRUNK</t>
        </is>
      </c>
      <c r="E255" t="inlineStr">
        <is>
          <t>APP-InCallUI</t>
        </is>
      </c>
      <c r="F255" t="inlineStr">
        <is>
          <t>Xinwei.He@unisoc.com</t>
        </is>
      </c>
      <c r="G255" t="inlineStr">
        <is>
          <t>Root-Caused</t>
        </is>
      </c>
      <c r="H255" t="inlineStr">
        <is>
          <t>3-Average</t>
        </is>
      </c>
      <c r="I255" t="inlineStr">
        <is>
          <t>[TJ][Telephony][Android10.0][Sharkl3][2G][需求合入]需求描述：局方要求HD通话过程中要显示HD图标</t>
        </is>
      </c>
      <c r="J255" t="inlineStr">
        <is>
          <t>Qiuyu.Jia@unisoc.com</t>
        </is>
      </c>
      <c r="K255" t="inlineStr">
        <is>
          <t>2019-12-16 16:11:54</t>
        </is>
      </c>
      <c r="L255" t="n">
        <v>25</v>
      </c>
    </row>
    <row r="256">
      <c r="A256" s="1" t="n">
        <v>254</v>
      </c>
      <c r="B256" t="inlineStr">
        <is>
          <t>TJ_AF1</t>
        </is>
      </c>
      <c r="C256">
        <f>HYPERLINK("https://bugzilla.unisoc.com/bugzilla/show_bug.cgi?id=1227398", 1227398)</f>
        <v/>
      </c>
      <c r="D256" t="inlineStr">
        <is>
          <t>9863A_ANDROID10_TRUNK</t>
        </is>
      </c>
      <c r="E256" t="inlineStr">
        <is>
          <t>FW-PackageManager</t>
        </is>
      </c>
      <c r="F256" t="inlineStr">
        <is>
          <t>Xiaoguang.Dong@unisoc.com</t>
        </is>
      </c>
      <c r="G256" t="inlineStr">
        <is>
          <t>Assigned</t>
        </is>
      </c>
      <c r="H256" t="inlineStr">
        <is>
          <t>2-Major</t>
        </is>
      </c>
      <c r="I256" t="inlineStr">
        <is>
          <t>[13.17 h][SPD][monkey][monkey-top][android10.0_go_sharkl3_GMS][JAVACrash]com.android.contacts happens JavaCrash,log:java.lang.NullPointerException</t>
        </is>
      </c>
      <c r="J256" t="inlineStr">
        <is>
          <t>Yangchun.Cui@unisoc.com</t>
        </is>
      </c>
      <c r="K256" t="inlineStr">
        <is>
          <t>2019-12-17 10:34:16</t>
        </is>
      </c>
      <c r="L256" t="n">
        <v>52</v>
      </c>
    </row>
    <row r="257">
      <c r="A257" s="1" t="n">
        <v>255</v>
      </c>
      <c r="B257" t="inlineStr">
        <is>
          <t>TJ_TELE</t>
        </is>
      </c>
      <c r="C257">
        <f>HYPERLINK("https://bugzilla.unisoc.com/bugzilla/show_bug.cgi?id=1228117", 1228117)</f>
        <v/>
      </c>
      <c r="D257" t="inlineStr">
        <is>
          <t>9863A_ANDROID10_TRUNK</t>
        </is>
      </c>
      <c r="E257" t="inlineStr">
        <is>
          <t>FW-Tele-Call</t>
        </is>
      </c>
      <c r="F257" t="inlineStr">
        <is>
          <t>Ying.Song@unisoc.com</t>
        </is>
      </c>
      <c r="G257" t="inlineStr">
        <is>
          <t>Assigned</t>
        </is>
      </c>
      <c r="H257" t="inlineStr">
        <is>
          <t>2-Major</t>
        </is>
      </c>
      <c r="I257" t="inlineStr">
        <is>
          <t>[Android10.0][Sharkl3][India][FT_MUMBAI] UE failed to Enable Video Call forward services in specific scenario.</t>
        </is>
      </c>
      <c r="J257" t="inlineStr">
        <is>
          <t>Pratik.Ranjane@unisoc.com</t>
        </is>
      </c>
      <c r="K257" t="inlineStr">
        <is>
          <t>2019-12-18 03:40:01</t>
        </is>
      </c>
      <c r="L257" t="n">
        <v>0</v>
      </c>
    </row>
    <row r="258">
      <c r="A258" s="1" t="n">
        <v>256</v>
      </c>
      <c r="B258" t="inlineStr">
        <is>
          <t>TJ_APP1</t>
        </is>
      </c>
      <c r="C258">
        <f>HYPERLINK("https://bugzilla.unisoc.com/bugzilla/show_bug.cgi?id=1228457", 1228457)</f>
        <v/>
      </c>
      <c r="D258" t="inlineStr">
        <is>
          <t>9863A_ANDROID10_TRUNK</t>
        </is>
      </c>
      <c r="E258" t="inlineStr">
        <is>
          <t>Google_gallery</t>
        </is>
      </c>
      <c r="F258" t="inlineStr">
        <is>
          <t>Chris.Wang@unisoc.com</t>
        </is>
      </c>
      <c r="G258" t="inlineStr">
        <is>
          <t>NEW</t>
        </is>
      </c>
      <c r="H258" t="inlineStr">
        <is>
          <t>3-Average</t>
        </is>
      </c>
      <c r="I258" t="inlineStr">
        <is>
          <t>[SC9863A][WAITFORGOOGLE]设置联系人头像不对</t>
        </is>
      </c>
      <c r="J258" t="inlineStr">
        <is>
          <t>Chris.Wang@unisoc.com</t>
        </is>
      </c>
      <c r="K258" t="inlineStr">
        <is>
          <t>2019-12-18 13:37:03</t>
        </is>
      </c>
      <c r="L258" t="n">
        <v>57</v>
      </c>
    </row>
    <row r="259">
      <c r="A259" s="1" t="n">
        <v>257</v>
      </c>
      <c r="B259" t="inlineStr">
        <is>
          <t>TJ_SYS_PF</t>
        </is>
      </c>
      <c r="C259">
        <f>HYPERLINK("https://bugzilla.unisoc.com/bugzilla/show_bug.cgi?id=1229165", 1229165)</f>
        <v/>
      </c>
      <c r="D259" t="inlineStr">
        <is>
          <t>9863A_ANDROID10_TRUNK</t>
        </is>
      </c>
      <c r="E259" t="inlineStr">
        <is>
          <t>FW-ART</t>
        </is>
      </c>
      <c r="F259" t="inlineStr">
        <is>
          <t>Qiaoting.Lin@unisoc.com</t>
        </is>
      </c>
      <c r="G259" t="inlineStr">
        <is>
          <t>NEW</t>
        </is>
      </c>
      <c r="H259" t="inlineStr">
        <is>
          <t>5-Improved</t>
        </is>
      </c>
      <c r="I259" t="inlineStr">
        <is>
          <t>[secondary-dex][androidq]编译secondary dex文件报错</t>
        </is>
      </c>
      <c r="J259" t="inlineStr">
        <is>
          <t>Donghui.Bai@unisoc.com</t>
        </is>
      </c>
      <c r="K259" t="inlineStr">
        <is>
          <t>2019-12-19 09:53:10</t>
        </is>
      </c>
      <c r="L259" t="n">
        <v>38</v>
      </c>
    </row>
    <row r="260">
      <c r="A260" s="1" t="n">
        <v>258</v>
      </c>
      <c r="B260" t="inlineStr">
        <is>
          <t>TJ_AF1</t>
        </is>
      </c>
      <c r="C260">
        <f>HYPERLINK("https://bugzilla.unisoc.com/bugzilla/show_bug.cgi?id=1229316", 1229316)</f>
        <v/>
      </c>
      <c r="D260" t="inlineStr">
        <is>
          <t>9863A_ANDROID10_TRUNK</t>
        </is>
      </c>
      <c r="E260" t="inlineStr">
        <is>
          <t>FW-ActivityManager</t>
        </is>
      </c>
      <c r="F260" t="inlineStr">
        <is>
          <t>Yuntao.Xiao@unisoc.com</t>
        </is>
      </c>
      <c r="G260" t="inlineStr">
        <is>
          <t>Assigned</t>
        </is>
      </c>
      <c r="H260" t="inlineStr">
        <is>
          <t>3-Average</t>
        </is>
      </c>
      <c r="I260" t="inlineStr">
        <is>
          <t>[Multimedia][Display][Android10.0][Sharkl3][2G][1G]打开屏保，点击recent键，屏保不会退出</t>
        </is>
      </c>
      <c r="J260" t="inlineStr">
        <is>
          <t>Jie.Yao@unisoc.com</t>
        </is>
      </c>
      <c r="K260" t="inlineStr">
        <is>
          <t>2019-12-19 11:25:10</t>
        </is>
      </c>
      <c r="L260" t="n">
        <v>28</v>
      </c>
    </row>
    <row r="261">
      <c r="A261" s="1" t="n">
        <v>259</v>
      </c>
      <c r="B261" t="inlineStr">
        <is>
          <t>TJ_APP1</t>
        </is>
      </c>
      <c r="C261">
        <f>HYPERLINK("https://bugzilla.unisoc.com/bugzilla/show_bug.cgi?id=1229449", 1229449)</f>
        <v/>
      </c>
      <c r="D261" t="inlineStr">
        <is>
          <t>9863A_ANDROID10_TRUNK</t>
        </is>
      </c>
      <c r="E261" t="inlineStr">
        <is>
          <t>GMS</t>
        </is>
      </c>
      <c r="F261" t="inlineStr">
        <is>
          <t>Alisa.Li@unisoc.com</t>
        </is>
      </c>
      <c r="G261" t="inlineStr">
        <is>
          <t>Assigned</t>
        </is>
      </c>
      <c r="H261" t="inlineStr">
        <is>
          <t>3-Average</t>
        </is>
      </c>
      <c r="I261" t="inlineStr">
        <is>
          <t>[Multimedia][Display][Android10.0][Sharkl3][2G][WAITFORGOOGLE]编辑短信中打开相机后点击左边的加号，阳光可读不生效（附视频）</t>
        </is>
      </c>
      <c r="J261" t="inlineStr">
        <is>
          <t>Jie.Yao@unisoc.com</t>
        </is>
      </c>
      <c r="K261" t="inlineStr">
        <is>
          <t>2019-12-19 14:27:26</t>
        </is>
      </c>
      <c r="L261" t="n">
        <v>55</v>
      </c>
    </row>
    <row r="262">
      <c r="A262" s="1" t="n">
        <v>260</v>
      </c>
      <c r="B262" t="inlineStr">
        <is>
          <t>TJ_AF1</t>
        </is>
      </c>
      <c r="C262">
        <f>HYPERLINK("https://bugzilla.unisoc.com/bugzilla/show_bug.cgi?id=1229600", 1229600)</f>
        <v/>
      </c>
      <c r="D262" t="inlineStr">
        <is>
          <t>SC9832E_ANDROID10_TRUNK</t>
        </is>
      </c>
      <c r="E262" t="inlineStr">
        <is>
          <t>FW-ActivityManager</t>
        </is>
      </c>
      <c r="F262" t="inlineStr">
        <is>
          <t>Yuntao.Xiao@unisoc.com</t>
        </is>
      </c>
      <c r="G262" t="inlineStr">
        <is>
          <t>Assigned</t>
        </is>
      </c>
      <c r="H262" t="inlineStr">
        <is>
          <t>3-Average</t>
        </is>
      </c>
      <c r="I262" t="inlineStr">
        <is>
          <t>[Camera_Team][Android10.0][SharklE]Monkey测试，测试13.4385h出现CRASH:: com.android.camera2 (pid 3903) Time Longth Since Monkey Start: 48379650</t>
        </is>
      </c>
      <c r="J262" t="inlineStr">
        <is>
          <t>Cyan.Zhang@unisoc.com</t>
        </is>
      </c>
      <c r="K262" t="inlineStr">
        <is>
          <t>2019-12-19 16:03:22</t>
        </is>
      </c>
      <c r="L262" t="n">
        <v>30</v>
      </c>
    </row>
    <row r="263">
      <c r="A263" s="1" t="n">
        <v>261</v>
      </c>
      <c r="B263" t="inlineStr">
        <is>
          <t>TJ_APP1</t>
        </is>
      </c>
      <c r="C263">
        <f>HYPERLINK("https://bugzilla.unisoc.com/bugzilla/show_bug.cgi?id=1230093", 1230093)</f>
        <v/>
      </c>
      <c r="D263" t="inlineStr">
        <is>
          <t>9863A_ANDROID10_TRUNK</t>
        </is>
      </c>
      <c r="E263" t="inlineStr">
        <is>
          <t>GMS</t>
        </is>
      </c>
      <c r="F263" t="inlineStr">
        <is>
          <t>Alisa.Li@unisoc.com</t>
        </is>
      </c>
      <c r="G263" t="inlineStr">
        <is>
          <t>Assigned</t>
        </is>
      </c>
      <c r="H263" t="inlineStr">
        <is>
          <t>3-Average</t>
        </is>
      </c>
      <c r="I263" t="inlineStr">
        <is>
          <t>[TJ][Local][Android10.0][Sharkl3][2G][WAITFORGOOGLE]开启RTL布局，点击时间再返回后，添加说明菜单项必现LTR布局</t>
        </is>
      </c>
      <c r="J263" t="inlineStr">
        <is>
          <t>Lijuan.Wang1@unisoc.com</t>
        </is>
      </c>
      <c r="K263" t="inlineStr">
        <is>
          <t>2019-12-20 10:06:45</t>
        </is>
      </c>
      <c r="L263" t="n">
        <v>50</v>
      </c>
    </row>
    <row r="264">
      <c r="A264" s="1" t="n">
        <v>262</v>
      </c>
      <c r="B264" t="inlineStr">
        <is>
          <t>TJ_AF1</t>
        </is>
      </c>
      <c r="C264">
        <f>HYPERLINK("https://bugzilla.unisoc.com/bugzilla/show_bug.cgi?id=1230207", 1230207)</f>
        <v/>
      </c>
      <c r="D264" t="inlineStr">
        <is>
          <t>SC7731E_ANDROID10_TRUNK</t>
        </is>
      </c>
      <c r="E264" t="inlineStr">
        <is>
          <t>System-Performance</t>
        </is>
      </c>
      <c r="F264" t="inlineStr">
        <is>
          <t>Xiaoguang.Dong@unisoc.com</t>
        </is>
      </c>
      <c r="G264" t="inlineStr">
        <is>
          <t>Assigned</t>
        </is>
      </c>
      <c r="H264" t="inlineStr">
        <is>
          <t>3-Average</t>
        </is>
      </c>
      <c r="I264" t="inlineStr">
        <is>
          <t>[Performance] [Android10.0][Pike2][1G] [性能][关键性能] Pike2_A10.0_1G W19.51.2无后台开机时间35.08s，对比A9.0_W19.34.3版本结果29.539s，相差5.54s差距18%</t>
        </is>
      </c>
      <c r="J264" t="inlineStr">
        <is>
          <t>bin.cao@unisoc.com</t>
        </is>
      </c>
      <c r="K264" t="inlineStr">
        <is>
          <t>2019-12-20 11:40:00</t>
        </is>
      </c>
      <c r="L264" t="n">
        <v>23</v>
      </c>
    </row>
    <row r="265">
      <c r="A265" s="1" t="n">
        <v>263</v>
      </c>
      <c r="B265" t="inlineStr">
        <is>
          <t>TJ_APP1</t>
        </is>
      </c>
      <c r="C265">
        <f>HYPERLINK("https://bugzilla.unisoc.com/bugzilla/show_bug.cgi?id=1230954", 1230954)</f>
        <v/>
      </c>
      <c r="D265" t="inlineStr">
        <is>
          <t>9863A_ANDROID10_TRUNK</t>
        </is>
      </c>
      <c r="E265" t="inlineStr">
        <is>
          <t>GMS</t>
        </is>
      </c>
      <c r="F265" t="inlineStr">
        <is>
          <t>Chris.Wang@unisoc.com</t>
        </is>
      </c>
      <c r="G265" t="inlineStr">
        <is>
          <t>NEW</t>
        </is>
      </c>
      <c r="H265" t="inlineStr">
        <is>
          <t>3-Average</t>
        </is>
      </c>
      <c r="I265" t="inlineStr">
        <is>
          <t>[Multimedia][Android10.0][Sharkl3][2G][Google Photos][WAITFORGOOGLE]给WBMP、BMP、WEBP类型的图片添加滤镜时，手机提示无法保存。(附现象视频）</t>
        </is>
      </c>
      <c r="J265" t="inlineStr">
        <is>
          <t>camille.yun@unisoc.com</t>
        </is>
      </c>
      <c r="K265" t="inlineStr">
        <is>
          <t>2019-12-21 17:00:36</t>
        </is>
      </c>
      <c r="L265" t="n">
        <v>52</v>
      </c>
    </row>
    <row r="266">
      <c r="A266" s="1" t="n">
        <v>264</v>
      </c>
      <c r="B266" t="inlineStr">
        <is>
          <t>TJ_APP1</t>
        </is>
      </c>
      <c r="C266">
        <f>HYPERLINK("https://bugzilla.unisoc.com/bugzilla/show_bug.cgi?id=1231269", 1231269)</f>
        <v/>
      </c>
      <c r="D266" t="inlineStr">
        <is>
          <t>9863A_ANDROID10_TRUNK</t>
        </is>
      </c>
      <c r="E266" t="inlineStr">
        <is>
          <t>GMS</t>
        </is>
      </c>
      <c r="F266" t="inlineStr">
        <is>
          <t>Chris.Wang@unisoc.com</t>
        </is>
      </c>
      <c r="G266" t="inlineStr">
        <is>
          <t>NEW</t>
        </is>
      </c>
      <c r="H266" t="inlineStr">
        <is>
          <t>3-Average</t>
        </is>
      </c>
      <c r="I266" t="inlineStr">
        <is>
          <t>[Multimedia][Android10.0][Sharkl3][2G][AutoTest][Monkey][WhiteList][0.0677][WAITFORGOOGLE]四台手机执行whitelist monkey测试出现Google Photos的Crash,// Short Msg: imq，// Long Msg: imq: Missing feature class _800!</t>
        </is>
      </c>
      <c r="J266" t="inlineStr">
        <is>
          <t>camille.yun@unisoc.com</t>
        </is>
      </c>
      <c r="K266" t="inlineStr">
        <is>
          <t>2019-12-23 11:06:44</t>
        </is>
      </c>
      <c r="L266" t="n">
        <v>50</v>
      </c>
    </row>
    <row r="267">
      <c r="A267" s="1" t="n">
        <v>265</v>
      </c>
      <c r="B267" t="inlineStr">
        <is>
          <t>TJ_APP1</t>
        </is>
      </c>
      <c r="C267">
        <f>HYPERLINK("https://bugzilla.unisoc.com/bugzilla/show_bug.cgi?id=1231392", 1231392)</f>
        <v/>
      </c>
      <c r="D267" t="inlineStr">
        <is>
          <t>9863A_ANDROID10_TRUNK</t>
        </is>
      </c>
      <c r="E267" t="inlineStr">
        <is>
          <t>GMS</t>
        </is>
      </c>
      <c r="F267" t="inlineStr">
        <is>
          <t>Chris.Wang@unisoc.com</t>
        </is>
      </c>
      <c r="G267" t="inlineStr">
        <is>
          <t>Assigned</t>
        </is>
      </c>
      <c r="H267" t="inlineStr">
        <is>
          <t>3-Average</t>
        </is>
      </c>
      <c r="I267" t="inlineStr">
        <is>
          <t>[Multimedia][Android10.0][Sharkl3][2G][WAITFORGOOGLE]GooglePhotos中播放Mp4测试片源，播放中按recent键后再返回播放界面，提示无法播放</t>
        </is>
      </c>
      <c r="J267" t="inlineStr">
        <is>
          <t>john.liu@unisoc.com</t>
        </is>
      </c>
      <c r="K267" t="inlineStr">
        <is>
          <t>2019-12-23 14:27:30</t>
        </is>
      </c>
      <c r="L267" t="n">
        <v>51</v>
      </c>
    </row>
    <row r="268">
      <c r="A268" s="1" t="n">
        <v>266</v>
      </c>
      <c r="B268" t="inlineStr">
        <is>
          <t>BJ_AF1</t>
        </is>
      </c>
      <c r="C268">
        <f>HYPERLINK("https://bugzilla.unisoc.com/bugzilla/show_bug.cgi?id=1232097", 1232097)</f>
        <v/>
      </c>
      <c r="D268" t="inlineStr">
        <is>
          <t>9863A_ANDROID10_TRUNK</t>
        </is>
      </c>
      <c r="E268" t="inlineStr">
        <is>
          <t>FW-WIFI</t>
        </is>
      </c>
      <c r="F268" t="inlineStr">
        <is>
          <t>Zhibo.Chang@unisoc.com</t>
        </is>
      </c>
      <c r="G268" t="inlineStr">
        <is>
          <t>Assigned</t>
        </is>
      </c>
      <c r="H268" t="inlineStr">
        <is>
          <t>3-Average</t>
        </is>
      </c>
      <c r="I268" t="inlineStr">
        <is>
          <t>在安卓10.0开发替代SUPL NI的解决方案</t>
        </is>
      </c>
      <c r="J268" t="inlineStr">
        <is>
          <t>Zhibo.Chang@unisoc.com</t>
        </is>
      </c>
      <c r="K268" t="inlineStr">
        <is>
          <t>2019-12-24 11:30:40</t>
        </is>
      </c>
      <c r="L268" t="n">
        <v>51</v>
      </c>
    </row>
    <row r="269">
      <c r="A269" s="1" t="n">
        <v>267</v>
      </c>
      <c r="B269" t="inlineStr">
        <is>
          <t>TJ_AF1</t>
        </is>
      </c>
      <c r="C269">
        <f>HYPERLINK("https://bugzilla.unisoc.com/bugzilla/show_bug.cgi?id=1232140", 1232140)</f>
        <v/>
      </c>
      <c r="D269" t="inlineStr">
        <is>
          <t>9863A_ANDROID10_TRUNK</t>
        </is>
      </c>
      <c r="E269" t="inlineStr">
        <is>
          <t>FW-3rdParty</t>
        </is>
      </c>
      <c r="F269" t="inlineStr">
        <is>
          <t>Fangyu.Yu@unisoc.com</t>
        </is>
      </c>
      <c r="G269" t="inlineStr">
        <is>
          <t>NEW</t>
        </is>
      </c>
      <c r="H269" t="inlineStr">
        <is>
          <t>3-Average</t>
        </is>
      </c>
      <c r="I269" t="inlineStr">
        <is>
          <t>[Multimedia][Android10.0][Sharkl3][2G][apk]使用型男相机录制视频，预览和录制界面花屏。（附现象视频）</t>
        </is>
      </c>
      <c r="J269" t="inlineStr">
        <is>
          <t>camille.yun@unisoc.com</t>
        </is>
      </c>
      <c r="K269" t="inlineStr">
        <is>
          <t>2019-12-24 13:17:16</t>
        </is>
      </c>
      <c r="L269" t="n">
        <v>51</v>
      </c>
    </row>
    <row r="270">
      <c r="A270" s="1" t="n">
        <v>268</v>
      </c>
      <c r="B270" t="inlineStr">
        <is>
          <t>TJ_AF1</t>
        </is>
      </c>
      <c r="C270">
        <f>HYPERLINK("https://bugzilla.unisoc.com/bugzilla/show_bug.cgi?id=1232199", 1232199)</f>
        <v/>
      </c>
      <c r="D270" t="inlineStr">
        <is>
          <t>9863A_ANDROID10_TRUNK</t>
        </is>
      </c>
      <c r="E270" t="inlineStr">
        <is>
          <t>FW-3rdParty</t>
        </is>
      </c>
      <c r="F270" t="inlineStr">
        <is>
          <t>Fangyu.Yu@unisoc.com</t>
        </is>
      </c>
      <c r="G270" t="inlineStr">
        <is>
          <t>NEW</t>
        </is>
      </c>
      <c r="H270" t="inlineStr">
        <is>
          <t>3-Average</t>
        </is>
      </c>
      <c r="I270" t="inlineStr">
        <is>
          <t>[Multimedia][Android10.0][Sharkl3][2G][apk]用最美自拍相机录制视频，刚保存的视频路径，和手机提示的视频保存路径不一致。（附现象视频）</t>
        </is>
      </c>
      <c r="J270" t="inlineStr">
        <is>
          <t>camille.yun@unisoc.com</t>
        </is>
      </c>
      <c r="K270" t="inlineStr">
        <is>
          <t>2019-12-24 14:04:54</t>
        </is>
      </c>
      <c r="L270" t="n">
        <v>51</v>
      </c>
    </row>
    <row r="271">
      <c r="A271" s="1" t="n">
        <v>269</v>
      </c>
      <c r="B271" t="inlineStr">
        <is>
          <t>TJ_AF1</t>
        </is>
      </c>
      <c r="C271">
        <f>HYPERLINK("https://bugzilla.unisoc.com/bugzilla/show_bug.cgi?id=1232238", 1232238)</f>
        <v/>
      </c>
      <c r="D271" t="inlineStr">
        <is>
          <t>9863A_ANDROID10_TRUNK</t>
        </is>
      </c>
      <c r="E271" t="inlineStr">
        <is>
          <t>FW-3rdParty</t>
        </is>
      </c>
      <c r="F271" t="inlineStr">
        <is>
          <t>Fangyu.Yu@unisoc.com</t>
        </is>
      </c>
      <c r="G271" t="inlineStr">
        <is>
          <t>NEW</t>
        </is>
      </c>
      <c r="H271" t="inlineStr">
        <is>
          <t>3-Average</t>
        </is>
      </c>
      <c r="I271" t="inlineStr">
        <is>
          <t>[Multimedia][Android10.0][Sharkl3][2G][apk]在最美相机界面的系统相册里查看视频，视频无法播放。（附现象视频）</t>
        </is>
      </c>
      <c r="J271" t="inlineStr">
        <is>
          <t>camille.yun@unisoc.com</t>
        </is>
      </c>
      <c r="K271" t="inlineStr">
        <is>
          <t>2019-12-24 14:30:22</t>
        </is>
      </c>
      <c r="L271" t="n">
        <v>51</v>
      </c>
    </row>
    <row r="272">
      <c r="A272" s="1" t="n">
        <v>270</v>
      </c>
      <c r="B272" t="inlineStr">
        <is>
          <t>TJ_TELE</t>
        </is>
      </c>
      <c r="C272">
        <f>HYPERLINK("https://bugzilla.unisoc.com/bugzilla/show_bug.cgi?id=1232661", 1232661)</f>
        <v/>
      </c>
      <c r="D272" t="inlineStr">
        <is>
          <t>9863A_ANDROID10_TRUNK</t>
        </is>
      </c>
      <c r="E272" t="inlineStr">
        <is>
          <t>FW-Tele-DataConnection</t>
        </is>
      </c>
      <c r="F272" t="inlineStr">
        <is>
          <t>Lina.Liu@unisoc.com</t>
        </is>
      </c>
      <c r="G272" t="inlineStr">
        <is>
          <t>NEW</t>
        </is>
      </c>
      <c r="H272" t="inlineStr">
        <is>
          <t>3-Average</t>
        </is>
      </c>
      <c r="I272" t="inlineStr">
        <is>
          <t>[Beta_SH][Android10.0][Sharkl3][2G][Tele]插入双SIM卡开机，偶现状态栏数据信号没有上下行，切换数据卡仍然没有上下行（附视频）</t>
        </is>
      </c>
      <c r="J272" t="inlineStr">
        <is>
          <t>Aiqian.Zhu@unisoc.com</t>
        </is>
      </c>
      <c r="K272" t="inlineStr">
        <is>
          <t>2019-12-24 19:49:26</t>
        </is>
      </c>
      <c r="L272" t="n">
        <v>35</v>
      </c>
    </row>
    <row r="273">
      <c r="A273" s="1" t="n">
        <v>271</v>
      </c>
      <c r="B273" t="inlineStr">
        <is>
          <t>TJ_TELE</t>
        </is>
      </c>
      <c r="C273">
        <f>HYPERLINK("https://bugzilla.unisoc.com/bugzilla/show_bug.cgi?id=1233328", 1233328)</f>
        <v/>
      </c>
      <c r="D273" t="inlineStr">
        <is>
          <t>9863A_ANDROID10_TRUNK</t>
        </is>
      </c>
      <c r="E273" t="inlineStr">
        <is>
          <t>FW-Tele-SIM</t>
        </is>
      </c>
      <c r="F273" t="inlineStr">
        <is>
          <t>panpan.zhang@unisoc.com</t>
        </is>
      </c>
      <c r="G273" t="inlineStr">
        <is>
          <t>Root-Caused</t>
        </is>
      </c>
      <c r="H273" t="inlineStr">
        <is>
          <t>3-Average</t>
        </is>
      </c>
      <c r="I273" t="inlineStr">
        <is>
          <t>[TJ][MPT] [Android10.0][Sharkl3][2G]] 个别英文描述错误</t>
        </is>
      </c>
      <c r="J273" t="inlineStr">
        <is>
          <t>Qingwen.Zhang@unisoc.com</t>
        </is>
      </c>
      <c r="K273" t="inlineStr">
        <is>
          <t>2019-12-25 18:13:56</t>
        </is>
      </c>
      <c r="L273" t="n">
        <v>2</v>
      </c>
    </row>
    <row r="274">
      <c r="A274" s="1" t="n">
        <v>272</v>
      </c>
      <c r="B274" t="inlineStr">
        <is>
          <t>TJ_APP2</t>
        </is>
      </c>
      <c r="C274">
        <f>HYPERLINK("https://bugzilla.unisoc.com/bugzilla/show_bug.cgi?id=1234368", 1234368)</f>
        <v/>
      </c>
      <c r="D274" t="inlineStr">
        <is>
          <t>9863A_ANDROID10_TRUNK</t>
        </is>
      </c>
      <c r="E274" t="inlineStr">
        <is>
          <t>Vowifi-FW</t>
        </is>
      </c>
      <c r="F274" t="inlineStr">
        <is>
          <t>Zhiwei.Wang1@unisoc.com</t>
        </is>
      </c>
      <c r="G274" t="inlineStr">
        <is>
          <t>Need_Info</t>
        </is>
      </c>
      <c r="H274" t="inlineStr">
        <is>
          <t>3-Average</t>
        </is>
      </c>
      <c r="I274" t="inlineStr">
        <is>
          <t>[FT_Colombia][Android10.0][SharkL3][Movistar][VoWiFi] Merge Call indication on screen Issue</t>
        </is>
      </c>
      <c r="J274" t="inlineStr">
        <is>
          <t>carolina.vargas@unisoc.com</t>
        </is>
      </c>
      <c r="K274" t="inlineStr">
        <is>
          <t>2019-12-27 01:52:13</t>
        </is>
      </c>
      <c r="L274" t="n">
        <v>0</v>
      </c>
    </row>
    <row r="275">
      <c r="A275" s="1" t="n">
        <v>273</v>
      </c>
      <c r="B275" t="inlineStr">
        <is>
          <t>TJ_AF1</t>
        </is>
      </c>
      <c r="C275">
        <f>HYPERLINK("https://bugzilla.unisoc.com/bugzilla/show_bug.cgi?id=1234680", 1234680)</f>
        <v/>
      </c>
      <c r="D275" t="inlineStr">
        <is>
          <t>SC9832E_ANDROID10_TRUNK</t>
        </is>
      </c>
      <c r="E275" t="inlineStr">
        <is>
          <t>FW-PackageManager</t>
        </is>
      </c>
      <c r="F275" t="inlineStr">
        <is>
          <t>Fangyu.Yu@unisoc.com</t>
        </is>
      </c>
      <c r="G275" t="inlineStr">
        <is>
          <t>Assigned</t>
        </is>
      </c>
      <c r="H275" t="inlineStr">
        <is>
          <t>3-Average</t>
        </is>
      </c>
      <c r="I275" t="inlineStr">
        <is>
          <t>[Camera_Team][Android10.0][SharklE]后置人像模式拍照，偶现点击缩略图提示“图库已停用”（附现场截图）</t>
        </is>
      </c>
      <c r="J275" t="inlineStr">
        <is>
          <t>Cyan.Zhang@unisoc.com</t>
        </is>
      </c>
      <c r="K275" t="inlineStr">
        <is>
          <t>2019-12-27 14:46:52</t>
        </is>
      </c>
      <c r="L275" t="n">
        <v>45</v>
      </c>
    </row>
    <row r="276">
      <c r="A276" s="1" t="n">
        <v>274</v>
      </c>
      <c r="B276" t="inlineStr">
        <is>
          <t>TJ_AF1</t>
        </is>
      </c>
      <c r="C276">
        <f>HYPERLINK("https://bugzilla.unisoc.com/bugzilla/show_bug.cgi?id=1235094", 1235094)</f>
        <v/>
      </c>
      <c r="D276" t="inlineStr">
        <is>
          <t>9863A_ANDROID10_TRUNK</t>
        </is>
      </c>
      <c r="E276" t="inlineStr">
        <is>
          <t>FW-3rdParty</t>
        </is>
      </c>
      <c r="F276" t="inlineStr">
        <is>
          <t>Fangyu.Yu@unisoc.com</t>
        </is>
      </c>
      <c r="G276" t="inlineStr">
        <is>
          <t>NEW</t>
        </is>
      </c>
      <c r="H276" t="inlineStr">
        <is>
          <t>3-Average</t>
        </is>
      </c>
      <c r="I276" t="inlineStr">
        <is>
          <t>[Camera_Team][Android10.0][Sharkl3][1G][FirePhoenix]安装Whatsapp（2.19.360），设置头像页面切换至自拍，点击拍照，偶现保存照片报错（附图片）</t>
        </is>
      </c>
      <c r="J276" t="inlineStr">
        <is>
          <t>panyu.cheng@unisoc.com</t>
        </is>
      </c>
      <c r="K276" t="inlineStr">
        <is>
          <t>2019-12-28 11:24:33</t>
        </is>
      </c>
      <c r="L276" t="n">
        <v>34</v>
      </c>
    </row>
    <row r="277">
      <c r="A277" s="1" t="n">
        <v>275</v>
      </c>
      <c r="B277" t="inlineStr">
        <is>
          <t>TJ_AF1</t>
        </is>
      </c>
      <c r="C277">
        <f>HYPERLINK("https://bugzilla.unisoc.com/bugzilla/show_bug.cgi?id=1235099", 1235099)</f>
        <v/>
      </c>
      <c r="D277" t="inlineStr">
        <is>
          <t>SC7731E_ANDROID10_TRUNK</t>
        </is>
      </c>
      <c r="E277" t="inlineStr">
        <is>
          <t>FW-3rdParty</t>
        </is>
      </c>
      <c r="F277" t="inlineStr">
        <is>
          <t>Fangyu.Yu@unisoc.com</t>
        </is>
      </c>
      <c r="G277" t="inlineStr">
        <is>
          <t>NEW</t>
        </is>
      </c>
      <c r="H277" t="inlineStr">
        <is>
          <t>3-Average</t>
        </is>
      </c>
      <c r="I277" t="inlineStr">
        <is>
          <t>[Camera_Team][Android10.0][Pike2][1G][Sharkl3][1G]下载Wechat7.0.9设置头像(拍照保存），界面跳至微信登录界面，头像未设置成功。（附视频）</t>
        </is>
      </c>
      <c r="J277" t="inlineStr">
        <is>
          <t>jenny.chen@unisoc.com</t>
        </is>
      </c>
      <c r="K277" t="inlineStr">
        <is>
          <t>2019-12-28 11:35:37</t>
        </is>
      </c>
      <c r="L277" t="n">
        <v>43</v>
      </c>
    </row>
    <row r="278">
      <c r="A278" s="1" t="n">
        <v>276</v>
      </c>
      <c r="B278" t="inlineStr">
        <is>
          <t>TJ_AF1</t>
        </is>
      </c>
      <c r="C278">
        <f>HYPERLINK("https://bugzilla.unisoc.com/bugzilla/show_bug.cgi?id=1235151", 1235151)</f>
        <v/>
      </c>
      <c r="D278" t="inlineStr">
        <is>
          <t>SC9832E_ANDROID10_TRUNK</t>
        </is>
      </c>
      <c r="E278" t="inlineStr">
        <is>
          <t>FW-3rdParty</t>
        </is>
      </c>
      <c r="F278" t="inlineStr">
        <is>
          <t>Fangyu.Yu@unisoc.com</t>
        </is>
      </c>
      <c r="G278" t="inlineStr">
        <is>
          <t>NEW</t>
        </is>
      </c>
      <c r="H278" t="inlineStr">
        <is>
          <t>3-Average</t>
        </is>
      </c>
      <c r="I278" t="inlineStr">
        <is>
          <t>[Camera_Team][Android10.0][SharklE][APK]安装Twitter（8.25.1），更换头像过程中，出现Twitter停止运行现象，出现后必现（附视频）</t>
        </is>
      </c>
      <c r="J278" t="inlineStr">
        <is>
          <t>Cyan.Zhang@unisoc.com</t>
        </is>
      </c>
      <c r="K278" t="inlineStr">
        <is>
          <t>2019-12-28 15:15:54</t>
        </is>
      </c>
      <c r="L278" t="n">
        <v>47</v>
      </c>
    </row>
    <row r="279">
      <c r="A279" s="1" t="n">
        <v>277</v>
      </c>
      <c r="B279" t="inlineStr">
        <is>
          <t>TJ_AF1</t>
        </is>
      </c>
      <c r="C279">
        <f>HYPERLINK("https://bugzilla.unisoc.com/bugzilla/show_bug.cgi?id=1235172", 1235172)</f>
        <v/>
      </c>
      <c r="D279" t="inlineStr">
        <is>
          <t>SC9832E_ANDROID10_TRUNK</t>
        </is>
      </c>
      <c r="E279" t="inlineStr">
        <is>
          <t>FW-3rdParty</t>
        </is>
      </c>
      <c r="F279" t="inlineStr">
        <is>
          <t>Fangyu.Yu@unisoc.com</t>
        </is>
      </c>
      <c r="G279" t="inlineStr">
        <is>
          <t>NEW</t>
        </is>
      </c>
      <c r="H279" t="inlineStr">
        <is>
          <t>3-Average</t>
        </is>
      </c>
      <c r="I279" t="inlineStr">
        <is>
          <t>[Camera_Team][Android10.0][SharklE][APK]安装支付宝（10.1.81.474），更换头像出现相机发生错误提示（附现场截图）</t>
        </is>
      </c>
      <c r="J279" t="inlineStr">
        <is>
          <t>Cyan.Zhang@unisoc.com</t>
        </is>
      </c>
      <c r="K279" t="inlineStr">
        <is>
          <t>2019-12-28 16:17:44</t>
        </is>
      </c>
      <c r="L279" t="n">
        <v>47</v>
      </c>
    </row>
    <row r="280">
      <c r="A280" s="1" t="n">
        <v>278</v>
      </c>
      <c r="B280" t="inlineStr">
        <is>
          <t>TJ_AF1</t>
        </is>
      </c>
      <c r="C280">
        <f>HYPERLINK("https://bugzilla.unisoc.com/bugzilla/show_bug.cgi?id=1235186", 1235186)</f>
        <v/>
      </c>
      <c r="D280" t="inlineStr">
        <is>
          <t>9863A_ANDROID10_TRUNK</t>
        </is>
      </c>
      <c r="E280" t="inlineStr">
        <is>
          <t>FW-3rdParty</t>
        </is>
      </c>
      <c r="F280" t="inlineStr">
        <is>
          <t>Fangyu.Yu@unisoc.com</t>
        </is>
      </c>
      <c r="G280" t="inlineStr">
        <is>
          <t>NEW</t>
        </is>
      </c>
      <c r="H280" t="inlineStr">
        <is>
          <t>3-Average</t>
        </is>
      </c>
      <c r="I280" t="inlineStr">
        <is>
          <t>[Camera_Team][Android10.0][Sharkl3][HM]安装Twitter（8.25.1-release.01），发布推文页面，短按录制视频按钮后，出现界面按钮不可操作现象（附视频）</t>
        </is>
      </c>
      <c r="J280" t="inlineStr">
        <is>
          <t>panyu.cheng@unisoc.com</t>
        </is>
      </c>
      <c r="K280" t="inlineStr">
        <is>
          <t>2019-12-28 16:46:12</t>
        </is>
      </c>
      <c r="L280" t="n">
        <v>44</v>
      </c>
    </row>
    <row r="281">
      <c r="A281" s="1" t="n">
        <v>279</v>
      </c>
      <c r="B281" t="inlineStr">
        <is>
          <t>TJ_APP1</t>
        </is>
      </c>
      <c r="C281">
        <f>HYPERLINK("https://bugzilla.unisoc.com/bugzilla/show_bug.cgi?id=1235199", 1235199)</f>
        <v/>
      </c>
      <c r="D281" t="inlineStr">
        <is>
          <t>9863A_ANDROID10_TRUNK</t>
        </is>
      </c>
      <c r="E281" t="inlineStr">
        <is>
          <t>GMS</t>
        </is>
      </c>
      <c r="F281" t="inlineStr">
        <is>
          <t>Bown.Zhang@unisoc.com</t>
        </is>
      </c>
      <c r="G281" t="inlineStr">
        <is>
          <t>NEW</t>
        </is>
      </c>
      <c r="H281" t="inlineStr">
        <is>
          <t>2-Major</t>
        </is>
      </c>
      <c r="I281" t="inlineStr">
        <is>
          <t>[Camera_Team][Android10.0][Sharkl3][1G][版本引入][WAITFORGOOGLE]安装Facebook（251.0.0.31.111），在发布快拍页面短按录制视频按钮后返回桌面，页面发生严重闪屏现象（附视频）</t>
        </is>
      </c>
      <c r="J281" t="inlineStr">
        <is>
          <t>panyu.cheng@unisoc.com</t>
        </is>
      </c>
      <c r="K281" t="inlineStr">
        <is>
          <t>2019-12-28 17:02:37</t>
        </is>
      </c>
      <c r="L281" t="n">
        <v>44</v>
      </c>
    </row>
    <row r="282">
      <c r="A282" s="1" t="n">
        <v>280</v>
      </c>
      <c r="B282" t="inlineStr">
        <is>
          <t>TJ_AF1</t>
        </is>
      </c>
      <c r="C282">
        <f>HYPERLINK("https://bugzilla.unisoc.com/bugzilla/show_bug.cgi?id=1235207", 1235207)</f>
        <v/>
      </c>
      <c r="D282" t="inlineStr">
        <is>
          <t>SC9832E_ANDROID10_TRUNK</t>
        </is>
      </c>
      <c r="E282" t="inlineStr">
        <is>
          <t>FW-3rdParty</t>
        </is>
      </c>
      <c r="F282" t="inlineStr">
        <is>
          <t>Fangyu.Yu@unisoc.com</t>
        </is>
      </c>
      <c r="G282" t="inlineStr">
        <is>
          <t>NEW</t>
        </is>
      </c>
      <c r="H282" t="inlineStr">
        <is>
          <t>3-Average</t>
        </is>
      </c>
      <c r="I282" t="inlineStr">
        <is>
          <t>[Camera_Team][Android10.0][SharklE][APK]安装微信（7.0.9），更换头像保存时出现跳转至登陆界面，未成功更换头像现象（附视频）</t>
        </is>
      </c>
      <c r="J282" t="inlineStr">
        <is>
          <t>Cyan.Zhang@unisoc.com</t>
        </is>
      </c>
      <c r="K282" t="inlineStr">
        <is>
          <t>2019-12-28 17:09:10</t>
        </is>
      </c>
      <c r="L282" t="n">
        <v>45</v>
      </c>
    </row>
    <row r="283">
      <c r="A283" s="1" t="n">
        <v>281</v>
      </c>
      <c r="B283" t="inlineStr">
        <is>
          <t>TJ_APP1</t>
        </is>
      </c>
      <c r="C283">
        <f>HYPERLINK("https://bugzilla.unisoc.com/bugzilla/show_bug.cgi?id=1236033", 1236033)</f>
        <v/>
      </c>
      <c r="D283" t="inlineStr">
        <is>
          <t>SC7731E_ANDROID10_TRUNK</t>
        </is>
      </c>
      <c r="E283" t="inlineStr">
        <is>
          <t>Google_gallery</t>
        </is>
      </c>
      <c r="F283" t="inlineStr">
        <is>
          <t>Chris.Wang@unisoc.com</t>
        </is>
      </c>
      <c r="G283" t="inlineStr">
        <is>
          <t>NEW</t>
        </is>
      </c>
      <c r="H283" t="inlineStr">
        <is>
          <t>3-Average</t>
        </is>
      </c>
      <c r="I283" t="inlineStr">
        <is>
          <t>[Camera_Team][Android10.0][Pike2][1G][Auto test][WAITFORGOOGLE]相机拍照后，删除缩略图中的全部照片后，界面返回不统一。（附视频）</t>
        </is>
      </c>
      <c r="J283" t="inlineStr">
        <is>
          <t>jenny.chen@unisoc.com</t>
        </is>
      </c>
      <c r="K283" t="inlineStr">
        <is>
          <t>2019-12-30 19:29:53</t>
        </is>
      </c>
      <c r="L283" t="n">
        <v>41</v>
      </c>
    </row>
    <row r="284">
      <c r="A284" s="1" t="n">
        <v>282</v>
      </c>
      <c r="B284" t="inlineStr">
        <is>
          <t>TJ_AF1</t>
        </is>
      </c>
      <c r="C284">
        <f>HYPERLINK("https://bugzilla.unisoc.com/bugzilla/show_bug.cgi?id=1236567", 1236567)</f>
        <v/>
      </c>
      <c r="D284" t="inlineStr">
        <is>
          <t>9863A_ANDROID10_TRUNK</t>
        </is>
      </c>
      <c r="E284" t="inlineStr">
        <is>
          <t>FW-ActivityManager</t>
        </is>
      </c>
      <c r="F284" t="inlineStr">
        <is>
          <t>Zhiyuan.Hu@unisoc.com</t>
        </is>
      </c>
      <c r="G284" t="inlineStr">
        <is>
          <t>Assigned</t>
        </is>
      </c>
      <c r="H284" t="inlineStr">
        <is>
          <t>5-Improved</t>
        </is>
      </c>
      <c r="I284" t="inlineStr">
        <is>
          <t>[自提]总结分屏相关流程， 在与其他模块交互的边界添加必要的debug log， 方便后续分屏相关问题分析与澄清</t>
        </is>
      </c>
      <c r="J284" t="inlineStr">
        <is>
          <t>Zhiyuan.Hu@unisoc.com</t>
        </is>
      </c>
      <c r="K284" t="inlineStr">
        <is>
          <t>2019-12-31 16:09:19</t>
        </is>
      </c>
      <c r="L284" t="n">
        <v>38</v>
      </c>
    </row>
    <row r="285">
      <c r="A285" s="1" t="n">
        <v>283</v>
      </c>
      <c r="B285" t="inlineStr">
        <is>
          <t>TJ_AF1</t>
        </is>
      </c>
      <c r="C285">
        <f>HYPERLINK("https://bugzilla.unisoc.com/bugzilla/show_bug.cgi?id=1236755", 1236755)</f>
        <v/>
      </c>
      <c r="D285" t="inlineStr">
        <is>
          <t>9863A_ANDROID10_TRUNK</t>
        </is>
      </c>
      <c r="E285" t="inlineStr">
        <is>
          <t>FW-3rdParty</t>
        </is>
      </c>
      <c r="F285" t="inlineStr">
        <is>
          <t>Fangyu.Yu@unisoc.com</t>
        </is>
      </c>
      <c r="G285" t="inlineStr">
        <is>
          <t>NEW</t>
        </is>
      </c>
      <c r="H285" t="inlineStr">
        <is>
          <t>3-Average</t>
        </is>
      </c>
      <c r="I285" t="inlineStr">
        <is>
          <t>[Multimedia][Android10.0][Sharkl3][2G]插入有线耳机，腾讯视频应用中播放视频时按音量上键增大音量，增大到一定音量后无法继续调大音量，也无法弹出音量保护提示框</t>
        </is>
      </c>
      <c r="J285" t="inlineStr">
        <is>
          <t>john.liu@unisoc.com</t>
        </is>
      </c>
      <c r="K285" t="inlineStr">
        <is>
          <t>2019-12-31 19:20:04</t>
        </is>
      </c>
      <c r="L285" t="n">
        <v>44</v>
      </c>
    </row>
    <row r="286">
      <c r="A286" s="1" t="n">
        <v>284</v>
      </c>
      <c r="B286" t="inlineStr">
        <is>
          <t>TJ_APP1</t>
        </is>
      </c>
      <c r="C286">
        <f>HYPERLINK("https://bugzilla.unisoc.com/bugzilla/show_bug.cgi?id=1236768", 1236768)</f>
        <v/>
      </c>
      <c r="D286" t="inlineStr">
        <is>
          <t>9863A_ANDROID10_TRUNK</t>
        </is>
      </c>
      <c r="E286" t="inlineStr">
        <is>
          <t>GMS</t>
        </is>
      </c>
      <c r="F286" t="inlineStr">
        <is>
          <t>Alisa.Li@unisoc.com</t>
        </is>
      </c>
      <c r="G286" t="inlineStr">
        <is>
          <t>NEW</t>
        </is>
      </c>
      <c r="H286" t="inlineStr">
        <is>
          <t>3-Average</t>
        </is>
      </c>
      <c r="I286" t="inlineStr">
        <is>
          <t>[TJ][Local][Android10.0][Sharkl3][2G][Go][WAITFORGOOGLE]字体为最大，显示为大时，进入Google Go 必现“不通过Google账号使用”显示截断（附截图）</t>
        </is>
      </c>
      <c r="J286" t="inlineStr">
        <is>
          <t>Amily.lin@unisoc.com</t>
        </is>
      </c>
      <c r="K286" t="inlineStr">
        <is>
          <t>2019-12-31 19:57:23</t>
        </is>
      </c>
      <c r="L286" t="n">
        <v>37</v>
      </c>
    </row>
    <row r="287">
      <c r="A287" s="1" t="n">
        <v>285</v>
      </c>
      <c r="B287" t="inlineStr">
        <is>
          <t>TJ_APP1</t>
        </is>
      </c>
      <c r="C287">
        <f>HYPERLINK("https://bugzilla.unisoc.com/bugzilla/show_bug.cgi?id=1237521", 1237521)</f>
        <v/>
      </c>
      <c r="D287" t="inlineStr">
        <is>
          <t>9863A_ANDROID10_TRUNK</t>
        </is>
      </c>
      <c r="E287" t="inlineStr">
        <is>
          <t>GMS</t>
        </is>
      </c>
      <c r="F287" t="inlineStr">
        <is>
          <t>Alisa.Li@unisoc.com</t>
        </is>
      </c>
      <c r="G287" t="inlineStr">
        <is>
          <t>Assigned</t>
        </is>
      </c>
      <c r="H287" t="inlineStr">
        <is>
          <t>2-Major</t>
        </is>
      </c>
      <c r="I287" t="inlineStr">
        <is>
          <t>[ST_India][Android10.0][Sharkl3][2G][GMS][WAITFORGOOGLE];  Sharkl3  Stuck(shows "Please wait") in setup wizard while agree google assistant.  (Video attach with logs )</t>
        </is>
      </c>
      <c r="J287" t="inlineStr">
        <is>
          <t>Kapil.Sharma@unisoc.com</t>
        </is>
      </c>
      <c r="K287" t="inlineStr">
        <is>
          <t>2020-01-02 17:18:46</t>
        </is>
      </c>
      <c r="L287" t="n">
        <v>31</v>
      </c>
    </row>
    <row r="288">
      <c r="A288" s="1" t="n">
        <v>286</v>
      </c>
      <c r="B288" t="inlineStr">
        <is>
          <t>TJ_APP1</t>
        </is>
      </c>
      <c r="C288">
        <f>HYPERLINK("https://bugzilla.unisoc.com/bugzilla/show_bug.cgi?id=1237545", 1237545)</f>
        <v/>
      </c>
      <c r="D288" t="inlineStr">
        <is>
          <t>SC9832E_ANDROID10_TRUNK</t>
        </is>
      </c>
      <c r="E288" t="inlineStr">
        <is>
          <t>GMS</t>
        </is>
      </c>
      <c r="F288" t="inlineStr">
        <is>
          <t>Zhengxu.Zhang@unisoc.com</t>
        </is>
      </c>
      <c r="G288" t="inlineStr">
        <is>
          <t>Assigned</t>
        </is>
      </c>
      <c r="H288" t="inlineStr">
        <is>
          <t>3-Average</t>
        </is>
      </c>
      <c r="I288" t="inlineStr">
        <is>
          <t>[Multimedia][Android10.0][SharklE]登录爱奇艺网站播放视频中来电，接通后挂断，视频无法播放。（附现象视频）</t>
        </is>
      </c>
      <c r="J288" t="inlineStr">
        <is>
          <t>camille.yun@unisoc.com</t>
        </is>
      </c>
      <c r="K288" t="inlineStr">
        <is>
          <t>2020-01-02 17:39:03</t>
        </is>
      </c>
      <c r="L288" t="n">
        <v>24</v>
      </c>
    </row>
    <row r="289">
      <c r="A289" s="1" t="n">
        <v>287</v>
      </c>
      <c r="B289" t="inlineStr">
        <is>
          <t>TJ_TELE</t>
        </is>
      </c>
      <c r="C289">
        <f>HYPERLINK("https://bugzilla.unisoc.com/bugzilla/show_bug.cgi?id=1239340", 1239340)</f>
        <v/>
      </c>
      <c r="D289" t="inlineStr">
        <is>
          <t>SC9832E_ANDROID10_TRUNK</t>
        </is>
      </c>
      <c r="E289" t="inlineStr">
        <is>
          <t>FW-Tele-Call</t>
        </is>
      </c>
      <c r="F289" t="inlineStr">
        <is>
          <t>Rongmei.Li@unisoc.com</t>
        </is>
      </c>
      <c r="G289" t="inlineStr">
        <is>
          <t>Need_Info</t>
        </is>
      </c>
      <c r="H289" t="inlineStr">
        <is>
          <t>2-Major</t>
        </is>
      </c>
      <c r="I289" t="inlineStr">
        <is>
          <t>[Android10.0][SharkE][2G][FT_TW][TW_TWM][AndroidQ_常规][VoWIFI][Call Drop]DUT call drop when testing in-call VoLTE to VoWIFI(cellular preferred) handover in a shielding room.</t>
        </is>
      </c>
      <c r="J289" t="inlineStr">
        <is>
          <t>Michael.Wei@unisoc.com</t>
        </is>
      </c>
      <c r="K289" t="inlineStr">
        <is>
          <t>2020-01-06 17:41:36</t>
        </is>
      </c>
      <c r="L289" t="n">
        <v>0</v>
      </c>
    </row>
    <row r="290">
      <c r="A290" s="1" t="n">
        <v>288</v>
      </c>
      <c r="B290" t="inlineStr">
        <is>
          <t>TJ_AF1</t>
        </is>
      </c>
      <c r="C290">
        <f>HYPERLINK("https://bugzilla.unisoc.com/bugzilla/show_bug.cgi?id=1239388", 1239388)</f>
        <v/>
      </c>
      <c r="D290" t="inlineStr">
        <is>
          <t>SC9832E_ANDROID10_TRUNK</t>
        </is>
      </c>
      <c r="E290" t="inlineStr">
        <is>
          <t>APP-USB</t>
        </is>
      </c>
      <c r="F290" t="inlineStr">
        <is>
          <t>Shan.Gao@unisoc.com</t>
        </is>
      </c>
      <c r="G290" t="inlineStr">
        <is>
          <t>NEW</t>
        </is>
      </c>
      <c r="H290" t="inlineStr">
        <is>
          <t>3-Average</t>
        </is>
      </c>
      <c r="I290" t="inlineStr">
        <is>
          <t>[PSST][Android10.0][SharklE][USB]sharkle手机做host端都必现连接PTP选择模式仅有 MTP主机</t>
        </is>
      </c>
      <c r="J290" t="inlineStr">
        <is>
          <t>Jia.Song@unisoc.com</t>
        </is>
      </c>
      <c r="K290" t="inlineStr">
        <is>
          <t>2020-01-06 18:32:18</t>
        </is>
      </c>
      <c r="L290" t="n">
        <v>36</v>
      </c>
    </row>
    <row r="291">
      <c r="A291" s="1" t="n">
        <v>289</v>
      </c>
      <c r="B291" t="inlineStr">
        <is>
          <t>TJ_AF1</t>
        </is>
      </c>
      <c r="C291">
        <f>HYPERLINK("https://bugzilla.unisoc.com/bugzilla/show_bug.cgi?id=1240057", 1240057)</f>
        <v/>
      </c>
      <c r="D291" t="inlineStr">
        <is>
          <t>9863A_ANDROID10_TRUNK</t>
        </is>
      </c>
      <c r="E291" t="inlineStr">
        <is>
          <t>FW-ActivityManager</t>
        </is>
      </c>
      <c r="F291" t="inlineStr">
        <is>
          <t>Yuntao.Xiao@unisoc.com</t>
        </is>
      </c>
      <c r="G291" t="inlineStr">
        <is>
          <t>NEW</t>
        </is>
      </c>
      <c r="H291" t="inlineStr">
        <is>
          <t>3-Average</t>
        </is>
      </c>
      <c r="I291" t="inlineStr">
        <is>
          <t>[TJ][Local][Android10.0][Sharkl3][2G]开启分屏，设置存储窗口在上屏，其他支持分屏应用在下屏，点击进入SD卡，SD卡应用窗口显示在下屏</t>
        </is>
      </c>
      <c r="J291" t="inlineStr">
        <is>
          <t>Jisheng.Zhang@unisoc.com</t>
        </is>
      </c>
      <c r="K291" t="inlineStr">
        <is>
          <t>2020-01-07 16:20:59</t>
        </is>
      </c>
      <c r="L291" t="n">
        <v>31</v>
      </c>
    </row>
    <row r="292">
      <c r="A292" s="1" t="n">
        <v>290</v>
      </c>
      <c r="B292" t="inlineStr">
        <is>
          <t>TJ_APP1</t>
        </is>
      </c>
      <c r="C292">
        <f>HYPERLINK("https://bugzilla.unisoc.com/bugzilla/show_bug.cgi?id=1240937", 1240937)</f>
        <v/>
      </c>
      <c r="D292" t="inlineStr">
        <is>
          <t>9863A_ANDROID10_TRUNK</t>
        </is>
      </c>
      <c r="E292" t="inlineStr">
        <is>
          <t>GMS</t>
        </is>
      </c>
      <c r="F292" t="inlineStr">
        <is>
          <t>Chris.Wang@unisoc.com</t>
        </is>
      </c>
      <c r="G292" t="inlineStr">
        <is>
          <t>NEW</t>
        </is>
      </c>
      <c r="H292" t="inlineStr">
        <is>
          <t>3-Average</t>
        </is>
      </c>
      <c r="I292" t="inlineStr">
        <is>
          <t>【禾苗】[WAITFORGOOGLE]拍照后，点击左下角缩略图标查看图片，打开图片时有时会抖动一下</t>
        </is>
      </c>
      <c r="J292" t="inlineStr">
        <is>
          <t>Lingzhi.Li1@unisoc.com</t>
        </is>
      </c>
      <c r="K292" t="inlineStr">
        <is>
          <t>2020-01-08 15:40:32</t>
        </is>
      </c>
      <c r="L292" t="n">
        <v>35</v>
      </c>
    </row>
    <row r="293">
      <c r="A293" s="1" t="n">
        <v>291</v>
      </c>
      <c r="B293" t="inlineStr">
        <is>
          <t>TJ_APP1</t>
        </is>
      </c>
      <c r="C293">
        <f>HYPERLINK("https://bugzilla.unisoc.com/bugzilla/show_bug.cgi?id=1241245", 1241245)</f>
        <v/>
      </c>
      <c r="D293" t="inlineStr">
        <is>
          <t>9863A_ANDROID10_TRUNK</t>
        </is>
      </c>
      <c r="E293" t="inlineStr">
        <is>
          <t>GMS</t>
        </is>
      </c>
      <c r="F293" t="inlineStr">
        <is>
          <t>Bo.Yan@unisoc.com</t>
        </is>
      </c>
      <c r="G293" t="inlineStr">
        <is>
          <t>NEW</t>
        </is>
      </c>
      <c r="H293" t="inlineStr">
        <is>
          <t>3-Average</t>
        </is>
      </c>
      <c r="I293" t="inlineStr">
        <is>
          <t>[WAITFORGOOGLE]【禾苗】录像，慢录模式下，录制视频，点击缩略图查看视频，等1秒左右，界面黑显</t>
        </is>
      </c>
      <c r="J293" t="inlineStr">
        <is>
          <t>Lingzhi.Li1@unisoc.com</t>
        </is>
      </c>
      <c r="K293" t="inlineStr">
        <is>
          <t>2020-01-08 19:21:11</t>
        </is>
      </c>
      <c r="L293" t="n">
        <v>35</v>
      </c>
    </row>
    <row r="294">
      <c r="A294" s="1" t="n">
        <v>292</v>
      </c>
      <c r="B294" t="inlineStr">
        <is>
          <t>TJ_AF1</t>
        </is>
      </c>
      <c r="C294">
        <f>HYPERLINK("https://bugzilla.unisoc.com/bugzilla/show_bug.cgi?id=1241285", 1241285)</f>
        <v/>
      </c>
      <c r="D294" t="inlineStr">
        <is>
          <t>SC7731E_ANDROID10_TRUNK</t>
        </is>
      </c>
      <c r="E294" t="inlineStr">
        <is>
          <t>FW-ActivityManager</t>
        </is>
      </c>
      <c r="F294" t="inlineStr">
        <is>
          <t>Yuntao.Xiao@unisoc.com</t>
        </is>
      </c>
      <c r="G294" t="inlineStr">
        <is>
          <t>Assigned</t>
        </is>
      </c>
      <c r="H294" t="inlineStr">
        <is>
          <t>1-Critical</t>
        </is>
      </c>
      <c r="I294" t="inlineStr">
        <is>
          <t>[SZ][SPD][WAITFORGOOGLE][SC7731E_ANDROID10_TRUNK][Sharkl3][sharkle][1G][CTS][CTS10_r2]CTS测试,[CtsWindowManagerDeviceTestCases]中,[android.server.wm.ActivityVisibilityTests#testTurnScreenOnAttrWithLockScreen]等共[1]项Failed</t>
        </is>
      </c>
      <c r="J294" t="inlineStr">
        <is>
          <t>susan.zhao1@unisoc.com</t>
        </is>
      </c>
      <c r="K294" t="inlineStr">
        <is>
          <t>2020-01-08 20:02:57</t>
        </is>
      </c>
      <c r="L294" t="n">
        <v>0</v>
      </c>
    </row>
    <row r="295">
      <c r="A295" s="1" t="n">
        <v>293</v>
      </c>
      <c r="B295" t="inlineStr">
        <is>
          <t>TJ_APP1</t>
        </is>
      </c>
      <c r="C295">
        <f>HYPERLINK("https://bugzilla.unisoc.com/bugzilla/show_bug.cgi?id=1241453", 1241453)</f>
        <v/>
      </c>
      <c r="D295" t="inlineStr">
        <is>
          <t>9863A_ANDROID10_TRUNK</t>
        </is>
      </c>
      <c r="E295" t="inlineStr">
        <is>
          <t>Message</t>
        </is>
      </c>
      <c r="F295" t="inlineStr">
        <is>
          <t>Bo.Yan@unisoc.com</t>
        </is>
      </c>
      <c r="G295" t="inlineStr">
        <is>
          <t>NEW</t>
        </is>
      </c>
      <c r="H295" t="inlineStr">
        <is>
          <t>3-Average</t>
        </is>
      </c>
      <c r="I295" t="inlineStr">
        <is>
          <t>[TJ][Telephony][Android10.0][Sharkl3][2G][WAITFORGOOGLE]google短信拍照时，切换前后摄像头时点击拍照，会出现横向取景或者卡死现象</t>
        </is>
      </c>
      <c r="J295" t="inlineStr">
        <is>
          <t>Binghai.Lei@unisoc.com</t>
        </is>
      </c>
      <c r="K295" t="inlineStr">
        <is>
          <t>2020-01-09 10:22:42</t>
        </is>
      </c>
      <c r="L295" t="n">
        <v>34</v>
      </c>
    </row>
    <row r="296">
      <c r="A296" s="1" t="n">
        <v>294</v>
      </c>
      <c r="B296" t="inlineStr">
        <is>
          <t>TJ_AF1</t>
        </is>
      </c>
      <c r="C296">
        <f>HYPERLINK("https://bugzilla.unisoc.com/bugzilla/show_bug.cgi?id=1241482", 1241482)</f>
        <v/>
      </c>
      <c r="D296" t="inlineStr">
        <is>
          <t>9863A_ANDROID10_TRUNK</t>
        </is>
      </c>
      <c r="E296" t="inlineStr">
        <is>
          <t>FW-WindowsManager</t>
        </is>
      </c>
      <c r="F296" t="inlineStr">
        <is>
          <t>Xiaomei.Li@unisoc.com</t>
        </is>
      </c>
      <c r="G296" t="inlineStr">
        <is>
          <t>Assigned</t>
        </is>
      </c>
      <c r="H296" t="inlineStr">
        <is>
          <t>2-Major</t>
        </is>
      </c>
      <c r="I296" t="inlineStr">
        <is>
          <t>[5.44 h][SPD][monkey][monkey-top][android10.0_HM_GMS][JAVACrash]android:ui happens JavaCrash,log:java.lang.IllegalStateException</t>
        </is>
      </c>
      <c r="J296" t="inlineStr">
        <is>
          <t>Yangchun.Cui@unisoc.com</t>
        </is>
      </c>
      <c r="K296" t="inlineStr">
        <is>
          <t>2020-01-09 10:39:36</t>
        </is>
      </c>
      <c r="L296" t="n">
        <v>3</v>
      </c>
    </row>
    <row r="297">
      <c r="A297" s="1" t="n">
        <v>295</v>
      </c>
      <c r="B297" t="inlineStr">
        <is>
          <t>TJ_AF1</t>
        </is>
      </c>
      <c r="C297">
        <f>HYPERLINK("https://bugzilla.unisoc.com/bugzilla/show_bug.cgi?id=1241891", 1241891)</f>
        <v/>
      </c>
      <c r="D297" t="inlineStr">
        <is>
          <t>9863A_ANDROID10_TRUNK</t>
        </is>
      </c>
      <c r="E297" t="inlineStr">
        <is>
          <t>BSP-EMMC-TCard</t>
        </is>
      </c>
      <c r="F297" t="inlineStr">
        <is>
          <t>Bourne.Wang@unisoc.com</t>
        </is>
      </c>
      <c r="G297" t="inlineStr">
        <is>
          <t>Assigned</t>
        </is>
      </c>
      <c r="H297" t="inlineStr">
        <is>
          <t>2-Major</t>
        </is>
      </c>
      <c r="I297" t="inlineStr">
        <is>
          <t>[Performance] [Android10.0][Sharkl3][2G] [性能][自动化][关键性能] SharkL3 10.0 2G GMS W19.52.4版本 常规使用一天后微信点击无法启动（附视频）</t>
        </is>
      </c>
      <c r="J297" t="inlineStr">
        <is>
          <t>bin.cao@unisoc.com</t>
        </is>
      </c>
      <c r="K297" t="inlineStr">
        <is>
          <t>2020-01-09 15:53:20</t>
        </is>
      </c>
      <c r="L297" t="n">
        <v>0</v>
      </c>
    </row>
    <row r="298">
      <c r="A298" s="1" t="n">
        <v>296</v>
      </c>
      <c r="B298" t="inlineStr">
        <is>
          <t>TJ_AF1</t>
        </is>
      </c>
      <c r="C298">
        <f>HYPERLINK("https://bugzilla.unisoc.com/bugzilla/show_bug.cgi?id=1241893", 1241893)</f>
        <v/>
      </c>
      <c r="D298" t="inlineStr">
        <is>
          <t>SC7731E_ANDROID10_TRUNK</t>
        </is>
      </c>
      <c r="E298" t="inlineStr">
        <is>
          <t>FW-3rdParty</t>
        </is>
      </c>
      <c r="F298" t="inlineStr">
        <is>
          <t>Zhiyuan.Hu@unisoc.com</t>
        </is>
      </c>
      <c r="G298" t="inlineStr">
        <is>
          <t>Assigned</t>
        </is>
      </c>
      <c r="H298" t="inlineStr">
        <is>
          <t>2-Major</t>
        </is>
      </c>
      <c r="I298" t="inlineStr">
        <is>
          <t>[WAITFORGOOGLE][Beta_SH][Android10.0][Pike2][Tele]邮件保存附件后，分享已保存图片到微信（v7.0.10)，高概率闪退到主界面</t>
        </is>
      </c>
      <c r="J298" t="inlineStr">
        <is>
          <t>Qi.Tao@unisoc.com</t>
        </is>
      </c>
      <c r="K298" t="inlineStr">
        <is>
          <t>2020-01-09 15:59:31</t>
        </is>
      </c>
      <c r="L298" t="n">
        <v>3</v>
      </c>
    </row>
    <row r="299">
      <c r="A299" s="1" t="n">
        <v>297</v>
      </c>
      <c r="B299" t="inlineStr">
        <is>
          <t>TJ_Tele</t>
        </is>
      </c>
      <c r="C299">
        <f>HYPERLINK("https://bugzilla.unisoc.com/bugzilla/show_bug.cgi?id=1243924", 1243924)</f>
        <v/>
      </c>
      <c r="D299" t="inlineStr">
        <is>
          <t>9863A_ANDROID10_TRUNK</t>
        </is>
      </c>
      <c r="E299" t="inlineStr">
        <is>
          <t>APP-callsetting</t>
        </is>
      </c>
      <c r="F299" t="inlineStr">
        <is>
          <t>Bo.Hou@unisoc.com</t>
        </is>
      </c>
      <c r="G299" t="inlineStr">
        <is>
          <t>Code-Committed</t>
        </is>
      </c>
      <c r="H299" t="inlineStr">
        <is>
          <t>2-Major</t>
        </is>
      </c>
      <c r="I299" t="inlineStr">
        <is>
          <t>[TCG][Samoan_ASTCA][运营商参数]适配并支持美属萨摩亚(311/780)的参数配置-AP改动</t>
        </is>
      </c>
      <c r="J299" t="inlineStr">
        <is>
          <t>huaisong.liu@unisoc.com</t>
        </is>
      </c>
      <c r="K299" t="inlineStr">
        <is>
          <t>2020-01-13 17:05:17</t>
        </is>
      </c>
      <c r="L299" t="n">
        <v>23</v>
      </c>
    </row>
    <row r="300">
      <c r="A300" s="1" t="n">
        <v>298</v>
      </c>
      <c r="B300" t="inlineStr">
        <is>
          <t>TJ_AF1</t>
        </is>
      </c>
      <c r="C300">
        <f>HYPERLINK("https://bugzilla.unisoc.com/bugzilla/show_bug.cgi?id=1244311", 1244311)</f>
        <v/>
      </c>
      <c r="D300" t="inlineStr">
        <is>
          <t>SC9832E_ANDROID10_TRUNK</t>
        </is>
      </c>
      <c r="E300" t="inlineStr">
        <is>
          <t>FW-ActivityManager</t>
        </is>
      </c>
      <c r="F300" t="inlineStr">
        <is>
          <t>Zhiyuan.Hu@unisoc.com</t>
        </is>
      </c>
      <c r="G300" t="inlineStr">
        <is>
          <t>Assigned</t>
        </is>
      </c>
      <c r="H300" t="inlineStr">
        <is>
          <t>2-Major</t>
        </is>
      </c>
      <c r="I300" t="inlineStr">
        <is>
          <t>[8.69 h][SPD][monkey][monkey-top][android10.0_gofu_sharkle_GMS][ANR]com.android.contacts happens ANR,log:ANR in com.android.contacts (com.android.contacts/.quickcontact.QuickContactActivity)</t>
        </is>
      </c>
      <c r="J300" t="inlineStr">
        <is>
          <t>Yangchun.Cui@unisoc.com</t>
        </is>
      </c>
      <c r="K300" t="inlineStr">
        <is>
          <t>2020-01-14 10:45:25</t>
        </is>
      </c>
      <c r="L300" t="n">
        <v>2</v>
      </c>
    </row>
    <row r="301">
      <c r="A301" s="1" t="n">
        <v>299</v>
      </c>
      <c r="B301" t="inlineStr">
        <is>
          <t>TJ_AF1</t>
        </is>
      </c>
      <c r="C301">
        <f>HYPERLINK("https://bugzilla.unisoc.com/bugzilla/show_bug.cgi?id=1244571", 1244571)</f>
        <v/>
      </c>
      <c r="D301" t="inlineStr">
        <is>
          <t>9863A_ANDROID10_TRUNK</t>
        </is>
      </c>
      <c r="E301" t="inlineStr">
        <is>
          <t>FW-ActivityManager</t>
        </is>
      </c>
      <c r="F301" t="inlineStr">
        <is>
          <t>Yuntao.Xiao@unisoc.com</t>
        </is>
      </c>
      <c r="G301" t="inlineStr">
        <is>
          <t>Assigned</t>
        </is>
      </c>
      <c r="H301" t="inlineStr">
        <is>
          <t>3-Average</t>
        </is>
      </c>
      <c r="I301" t="inlineStr">
        <is>
          <t>[PSST][Android10.0][Sharkl3][1G]monkey测试,#0501测试9.1小时出现ANR in com.android.contacts (com.android.contacts/.quickcontact.QuickContactActivity),1/10(台)累计出现1次</t>
        </is>
      </c>
      <c r="J301" t="inlineStr">
        <is>
          <t>shuai.gao@unisoc.com</t>
        </is>
      </c>
      <c r="K301" t="inlineStr">
        <is>
          <t>2020-01-14 14:40:53</t>
        </is>
      </c>
      <c r="L301" t="n">
        <v>30</v>
      </c>
    </row>
    <row r="302">
      <c r="A302" s="1" t="n">
        <v>300</v>
      </c>
      <c r="B302" t="inlineStr">
        <is>
          <t>TJ_TELE</t>
        </is>
      </c>
      <c r="C302">
        <f>HYPERLINK("https://bugzilla.unisoc.com/bugzilla/show_bug.cgi?id=1244721", 1244721)</f>
        <v/>
      </c>
      <c r="D302" t="inlineStr">
        <is>
          <t>9863A_ANDROID10_TRUNK</t>
        </is>
      </c>
      <c r="E302" t="inlineStr">
        <is>
          <t>FW-Tele-SIM</t>
        </is>
      </c>
      <c r="F302" t="inlineStr">
        <is>
          <t>Daxing.Cao@unisoc.com</t>
        </is>
      </c>
      <c r="G302" t="inlineStr">
        <is>
          <t>Assigned</t>
        </is>
      </c>
      <c r="H302" t="inlineStr">
        <is>
          <t>3-Average</t>
        </is>
      </c>
      <c r="I302" t="inlineStr">
        <is>
          <t>[TJ][Telephony][Android10.0][9863a]移动网络界面，旋转屏幕，界面会黑屏明显，见视频</t>
        </is>
      </c>
      <c r="J302" t="inlineStr">
        <is>
          <t>Xun.Wang@unisoc.com</t>
        </is>
      </c>
      <c r="K302" t="inlineStr">
        <is>
          <t>2020-01-14 16:15:27</t>
        </is>
      </c>
      <c r="L302" t="n">
        <v>28</v>
      </c>
    </row>
    <row r="303">
      <c r="A303" s="1" t="n">
        <v>301</v>
      </c>
      <c r="B303" t="inlineStr">
        <is>
          <t>TJ_TELE</t>
        </is>
      </c>
      <c r="C303">
        <f>HYPERLINK("https://bugzilla.unisoc.com/bugzilla/show_bug.cgi?id=1245410", 1245410)</f>
        <v/>
      </c>
      <c r="D303" t="inlineStr">
        <is>
          <t>9863A_ANDROID10_TRUNK</t>
        </is>
      </c>
      <c r="E303" t="inlineStr">
        <is>
          <t>FW-Tele-SimLock</t>
        </is>
      </c>
      <c r="F303" t="inlineStr">
        <is>
          <t>Daxing.Cao@unisoc.com</t>
        </is>
      </c>
      <c r="G303" t="inlineStr">
        <is>
          <t>Root-Caused</t>
        </is>
      </c>
      <c r="H303" t="inlineStr">
        <is>
          <t>5-Improved</t>
        </is>
      </c>
      <c r="I303" t="inlineStr">
        <is>
          <t>[SC9863A]SimLock 需求</t>
        </is>
      </c>
      <c r="J303" t="inlineStr">
        <is>
          <t>Daxing.Cao@unisoc.com</t>
        </is>
      </c>
      <c r="K303" t="inlineStr">
        <is>
          <t>2020-01-15 14:03:30</t>
        </is>
      </c>
      <c r="L303" t="n">
        <v>29</v>
      </c>
    </row>
    <row r="304">
      <c r="A304" s="1" t="n">
        <v>302</v>
      </c>
      <c r="B304" t="inlineStr">
        <is>
          <t>TJ_APP1</t>
        </is>
      </c>
      <c r="C304">
        <f>HYPERLINK("https://bugzilla.unisoc.com/bugzilla/show_bug.cgi?id=1245535", 1245535)</f>
        <v/>
      </c>
      <c r="D304" t="inlineStr">
        <is>
          <t>9863A_ANDROID10_TRUNK</t>
        </is>
      </c>
      <c r="E304" t="inlineStr">
        <is>
          <t>APP-Dialer</t>
        </is>
      </c>
      <c r="F304" t="inlineStr">
        <is>
          <t>Wei.Wang1@unisoc.com</t>
        </is>
      </c>
      <c r="G304" t="inlineStr">
        <is>
          <t>Assigned</t>
        </is>
      </c>
      <c r="H304" t="inlineStr">
        <is>
          <t>3-Average</t>
        </is>
      </c>
      <c r="I304" t="inlineStr">
        <is>
          <t>[TJ][Telephony][Android10.0][Sharkl3][2G]来电拒接，查看通话记录，偶见该记录显示异常</t>
        </is>
      </c>
      <c r="J304" t="inlineStr">
        <is>
          <t>suya.shang@unisoc.com</t>
        </is>
      </c>
      <c r="K304" t="inlineStr">
        <is>
          <t>2020-01-15 15:46:27</t>
        </is>
      </c>
      <c r="L304" t="n">
        <v>23</v>
      </c>
    </row>
    <row r="305">
      <c r="A305" s="1" t="n">
        <v>303</v>
      </c>
      <c r="B305" t="inlineStr">
        <is>
          <t>TJ_AF1</t>
        </is>
      </c>
      <c r="C305">
        <f>HYPERLINK("https://bugzilla.unisoc.com/bugzilla/show_bug.cgi?id=1245646", 1245646)</f>
        <v/>
      </c>
      <c r="D305" t="inlineStr">
        <is>
          <t>9863A_ANDROID10_TRUNK</t>
        </is>
      </c>
      <c r="E305" t="inlineStr">
        <is>
          <t>FW-ActivityManager</t>
        </is>
      </c>
      <c r="F305" t="inlineStr">
        <is>
          <t>Zhiyuan.Hu@unisoc.com</t>
        </is>
      </c>
      <c r="G305" t="inlineStr">
        <is>
          <t>Assigned</t>
        </is>
      </c>
      <c r="H305" t="inlineStr">
        <is>
          <t>2-Major</t>
        </is>
      </c>
      <c r="I305" t="inlineStr">
        <is>
          <t>[PSST][Android10.0][Sharkl3][2G]monkey测试,#0960测试7.83小时出现 CRASH: com.android.phone (pid 1184) ,1/10(台)累计出现1次</t>
        </is>
      </c>
      <c r="J305" t="inlineStr">
        <is>
          <t>Joe.Chen@unisoc.com</t>
        </is>
      </c>
      <c r="K305" t="inlineStr">
        <is>
          <t>2020-01-15 16:58:47</t>
        </is>
      </c>
      <c r="L305" t="n">
        <v>0</v>
      </c>
    </row>
    <row r="306">
      <c r="A306" s="1" t="n">
        <v>304</v>
      </c>
      <c r="B306" t="inlineStr">
        <is>
          <t>TJ_SYS_PF</t>
        </is>
      </c>
      <c r="C306">
        <f>HYPERLINK("https://bugzilla.unisoc.com/bugzilla/show_bug.cgi?id=1245785", 1245785)</f>
        <v/>
      </c>
      <c r="D306" t="inlineStr">
        <is>
          <t>SC7731E_ANDROID10_TRUNK</t>
        </is>
      </c>
      <c r="E306" t="inlineStr">
        <is>
          <t>Performance-Benchmark</t>
        </is>
      </c>
      <c r="F306" t="inlineStr">
        <is>
          <t>Albert.Ma@unisoc.com</t>
        </is>
      </c>
      <c r="G306" t="inlineStr">
        <is>
          <t>NEW</t>
        </is>
      </c>
      <c r="H306" t="inlineStr">
        <is>
          <t>3-Average</t>
        </is>
      </c>
      <c r="I306" t="inlineStr">
        <is>
          <t>[Performance][Android10.0][Pike2][1G][性能][跑分]Pike2_10.0_1G_GMS_W20.02.5测试Antutu_V8.0.5_CPU算数运算—单核得分均值为1779.333，对比Pike2_9.0_1G_GMS_W19.34.3 均值为1904相差7%</t>
        </is>
      </c>
      <c r="J306" t="inlineStr">
        <is>
          <t>Sophia.Guo@unisoc.com</t>
        </is>
      </c>
      <c r="K306" t="inlineStr">
        <is>
          <t>2020-01-15 19:53:28</t>
        </is>
      </c>
      <c r="L306" t="n">
        <v>27</v>
      </c>
    </row>
    <row r="307">
      <c r="A307" s="1" t="n">
        <v>305</v>
      </c>
      <c r="B307" t="inlineStr">
        <is>
          <t>TJ_APP1</t>
        </is>
      </c>
      <c r="C307">
        <f>HYPERLINK("https://bugzilla.unisoc.com/bugzilla/show_bug.cgi?id=1245992", 1245992)</f>
        <v/>
      </c>
      <c r="D307" t="inlineStr">
        <is>
          <t>SC7731E_ANDROID10_TRUNK</t>
        </is>
      </c>
      <c r="E307" t="inlineStr">
        <is>
          <t>GMS</t>
        </is>
      </c>
      <c r="F307" t="inlineStr">
        <is>
          <t>Bo.Yan@unisoc.com</t>
        </is>
      </c>
      <c r="G307" t="inlineStr">
        <is>
          <t>NEW</t>
        </is>
      </c>
      <c r="H307" t="inlineStr">
        <is>
          <t>3-Average</t>
        </is>
      </c>
      <c r="I307" t="inlineStr">
        <is>
          <t>[TJ][Telephony][Android10.0][pike2][1G]双卡开机，进入信息---设置界面或者信息---设置---任意sim卡界面，热拔sim卡后，然后进入任一菜单在返回，界面会白屏返回之前菜单</t>
        </is>
      </c>
      <c r="J307" t="inlineStr">
        <is>
          <t>tingting.su@unisoc.com</t>
        </is>
      </c>
      <c r="K307" t="inlineStr">
        <is>
          <t>2020-01-16 10:45:34</t>
        </is>
      </c>
      <c r="L307" t="n">
        <v>27</v>
      </c>
    </row>
    <row r="308">
      <c r="A308" s="1" t="n">
        <v>306</v>
      </c>
      <c r="B308" t="inlineStr">
        <is>
          <t>TJ_AF1</t>
        </is>
      </c>
      <c r="C308">
        <f>HYPERLINK("https://bugzilla.unisoc.com/bugzilla/show_bug.cgi?id=1246207", 1246207)</f>
        <v/>
      </c>
      <c r="D308" t="inlineStr">
        <is>
          <t>9863A_ANDROID10_TRUNK</t>
        </is>
      </c>
      <c r="E308" t="inlineStr">
        <is>
          <t>FW-3rdParty</t>
        </is>
      </c>
      <c r="F308" t="inlineStr">
        <is>
          <t>Fangyu.Yu@unisoc.com</t>
        </is>
      </c>
      <c r="G308" t="inlineStr">
        <is>
          <t>Assigned</t>
        </is>
      </c>
      <c r="H308" t="inlineStr">
        <is>
          <t>2-Major</t>
        </is>
      </c>
      <c r="I308" t="inlineStr">
        <is>
          <t>[PSST][GPU][Android10.0][Sharkl3][2G][Go]运行antutuV8.0.9，必现测试进行到52%，MEM：RAM Speed时，测试自动终止，回到Antutu主界面</t>
        </is>
      </c>
      <c r="J308" t="inlineStr">
        <is>
          <t>andry.zhang@unisoc.com</t>
        </is>
      </c>
      <c r="K308" t="inlineStr">
        <is>
          <t>2020-01-16 14:48:24</t>
        </is>
      </c>
      <c r="L308" t="n">
        <v>1</v>
      </c>
    </row>
    <row r="309">
      <c r="A309" s="1" t="n">
        <v>307</v>
      </c>
      <c r="B309" t="inlineStr">
        <is>
          <t>TJ_Tele</t>
        </is>
      </c>
      <c r="C309">
        <f>HYPERLINK("https://bugzilla.unisoc.com/bugzilla/show_bug.cgi?id=1246603", 1246603)</f>
        <v/>
      </c>
      <c r="D309" t="inlineStr">
        <is>
          <t>SC7731E_ANDROID10_TRUNK</t>
        </is>
      </c>
      <c r="E309" t="inlineStr">
        <is>
          <t>FW-Tele-DataConnection</t>
        </is>
      </c>
      <c r="F309" t="inlineStr">
        <is>
          <t>Bo.Hou@unisoc.com</t>
        </is>
      </c>
      <c r="G309" t="inlineStr">
        <is>
          <t>Root-Caused</t>
        </is>
      </c>
      <c r="H309" t="inlineStr">
        <is>
          <t>2-Major</t>
        </is>
      </c>
      <c r="I309" t="inlineStr">
        <is>
          <t>[Android10.0][Pike2][1G][Nepal][FT_Kathmandu][APN],Ncell(4G), DUT shows incorrect APN settings for Ncell operator.</t>
        </is>
      </c>
      <c r="J309" t="inlineStr">
        <is>
          <t>Rajesh.Kapri@unisoc.com</t>
        </is>
      </c>
      <c r="K309" t="inlineStr">
        <is>
          <t>2020-01-16 22:27:13</t>
        </is>
      </c>
      <c r="L309" t="n">
        <v>25</v>
      </c>
    </row>
    <row r="310">
      <c r="A310" s="1" t="n">
        <v>308</v>
      </c>
      <c r="B310" t="inlineStr">
        <is>
          <t>TJ_Tele</t>
        </is>
      </c>
      <c r="C310">
        <f>HYPERLINK("https://bugzilla.unisoc.com/bugzilla/show_bug.cgi?id=1247342", 1247342)</f>
        <v/>
      </c>
      <c r="D310" t="inlineStr">
        <is>
          <t>9863A_ANDROID10_TRUNK</t>
        </is>
      </c>
      <c r="E310" t="inlineStr">
        <is>
          <t>APP-callsetting</t>
        </is>
      </c>
      <c r="F310" t="inlineStr">
        <is>
          <t>Bo.Hou@unisoc.com</t>
        </is>
      </c>
      <c r="G310" t="inlineStr">
        <is>
          <t>Root-Caused</t>
        </is>
      </c>
      <c r="H310" t="inlineStr">
        <is>
          <t>2-Major</t>
        </is>
      </c>
      <c r="I310" t="inlineStr">
        <is>
          <t>[TCG][Netherlands_T-Mobile][运营商参数]适配并支持荷兰T-Mobile(204 16/204 20)的VoLTE参数配置-AP改动</t>
        </is>
      </c>
      <c r="J310" t="inlineStr">
        <is>
          <t>huaisong.liu@unisoc.com</t>
        </is>
      </c>
      <c r="K310" t="inlineStr">
        <is>
          <t>2020-01-17 20:25:45</t>
        </is>
      </c>
      <c r="L310" t="n">
        <v>25</v>
      </c>
    </row>
    <row r="311">
      <c r="A311" s="1" t="n">
        <v>309</v>
      </c>
      <c r="B311" t="inlineStr">
        <is>
          <t>TJ_TELE</t>
        </is>
      </c>
      <c r="C311">
        <f>HYPERLINK("https://bugzilla.unisoc.com/bugzilla/show_bug.cgi?id=1247489", 1247489)</f>
        <v/>
      </c>
      <c r="D311" t="inlineStr">
        <is>
          <t>SC9832E_ANDROID10_TRUNK</t>
        </is>
      </c>
      <c r="E311" t="inlineStr">
        <is>
          <t>CommSys_NASP</t>
        </is>
      </c>
      <c r="F311" t="inlineStr">
        <is>
          <t>Ying.Song@unisoc.com</t>
        </is>
      </c>
      <c r="G311" t="inlineStr">
        <is>
          <t>Assigned</t>
        </is>
      </c>
      <c r="H311" t="inlineStr">
        <is>
          <t>1-Critical</t>
        </is>
      </c>
      <c r="I311" t="inlineStr">
        <is>
          <t>[运营商联调][FT_Kenya][Kenya_Airtel][SharkLE][Android10.0][呼通率]DUT静态出现两次MTC失败</t>
        </is>
      </c>
      <c r="J311" t="inlineStr">
        <is>
          <t>Zhili.Tang@unisoc.com</t>
        </is>
      </c>
      <c r="K311" t="inlineStr">
        <is>
          <t>2020-01-19 08:10:49</t>
        </is>
      </c>
      <c r="L311" t="n">
        <v>1</v>
      </c>
    </row>
    <row r="312">
      <c r="A312" s="1" t="n">
        <v>310</v>
      </c>
      <c r="B312" t="inlineStr">
        <is>
          <t>TJ_AF1</t>
        </is>
      </c>
      <c r="C312">
        <f>HYPERLINK("https://bugzilla.unisoc.com/bugzilla/show_bug.cgi?id=1247506", 1247506)</f>
        <v/>
      </c>
      <c r="D312" t="inlineStr">
        <is>
          <t>9863A_ANDROID10_TRUNK</t>
        </is>
      </c>
      <c r="E312" t="inlineStr">
        <is>
          <t>FW-3rdParty</t>
        </is>
      </c>
      <c r="F312" t="inlineStr">
        <is>
          <t>Fangyu.Yu@unisoc.com</t>
        </is>
      </c>
      <c r="G312" t="inlineStr">
        <is>
          <t>NEW</t>
        </is>
      </c>
      <c r="H312" t="inlineStr">
        <is>
          <t>3-Average</t>
        </is>
      </c>
      <c r="I312" t="inlineStr">
        <is>
          <t>[Multimedia][Display][Android10.0][Sharkl3][2G][APK]字体与显示大小均为最大，进入文件极客清除垃圾完成后必现提示文字残缺（附视频）</t>
        </is>
      </c>
      <c r="J312" t="inlineStr">
        <is>
          <t>Chao.Xiong@unisoc.com</t>
        </is>
      </c>
      <c r="K312" t="inlineStr">
        <is>
          <t>2020-01-19 09:43:27</t>
        </is>
      </c>
      <c r="L312" t="n">
        <v>25</v>
      </c>
    </row>
    <row r="313">
      <c r="A313" s="1" t="n">
        <v>311</v>
      </c>
      <c r="B313" t="inlineStr">
        <is>
          <t>TJ_AF1</t>
        </is>
      </c>
      <c r="C313">
        <f>HYPERLINK("https://bugzilla.unisoc.com/bugzilla/show_bug.cgi?id=1247584", 1247584)</f>
        <v/>
      </c>
      <c r="D313" t="inlineStr">
        <is>
          <t>SC9832E_ANDROID10_TRUNK</t>
        </is>
      </c>
      <c r="E313" t="inlineStr">
        <is>
          <t>FW-ActivityManager</t>
        </is>
      </c>
      <c r="F313" t="inlineStr">
        <is>
          <t>Zhiyuan.Hu@unisoc.com</t>
        </is>
      </c>
      <c r="G313" t="inlineStr">
        <is>
          <t>Assigned</t>
        </is>
      </c>
      <c r="H313" t="inlineStr">
        <is>
          <t>2-Major</t>
        </is>
      </c>
      <c r="I313" t="inlineStr">
        <is>
          <t>[WCN][Android10.0][SharklE][P-Q][BT]DUT连接耳机A2DP，过程中播放QQ语音，QQ语音未播放完时发QQ视频给辅助机，偶现视频接通后，DUT视频声音在扬声器</t>
        </is>
      </c>
      <c r="J313" t="inlineStr">
        <is>
          <t>Yueyue.Shu@unisoc.com</t>
        </is>
      </c>
      <c r="K313" t="inlineStr">
        <is>
          <t>2020-01-19 11:10:43</t>
        </is>
      </c>
      <c r="L313" t="n">
        <v>2</v>
      </c>
    </row>
    <row r="314">
      <c r="A314" s="1" t="n">
        <v>312</v>
      </c>
      <c r="B314" t="inlineStr">
        <is>
          <t>TJ_APP1</t>
        </is>
      </c>
      <c r="C314">
        <f>HYPERLINK("https://bugzilla.unisoc.com/bugzilla/show_bug.cgi?id=1247680", 1247680)</f>
        <v/>
      </c>
      <c r="D314" t="inlineStr">
        <is>
          <t>SC7731E_ANDROID10_TRUNK</t>
        </is>
      </c>
      <c r="E314" t="inlineStr">
        <is>
          <t>GMS</t>
        </is>
      </c>
      <c r="F314" t="inlineStr">
        <is>
          <t>Chris.Wang@unisoc.com</t>
        </is>
      </c>
      <c r="G314" t="inlineStr">
        <is>
          <t>NEW</t>
        </is>
      </c>
      <c r="H314" t="inlineStr">
        <is>
          <t>3-Average</t>
        </is>
      </c>
      <c r="I314" t="inlineStr">
        <is>
          <t>[Multimedia][Android10.0][pike2][AutoTest][6.34h][Monkey][WAITFORGOOGLE]执行whilelist-monkey，出现gallery go 的crash:java.lang.IllegalArgumentException</t>
        </is>
      </c>
      <c r="J314" t="inlineStr">
        <is>
          <t>Xianzhao.Yang@unisoc.com</t>
        </is>
      </c>
      <c r="K314" t="inlineStr">
        <is>
          <t>2020-01-19 14:10:24</t>
        </is>
      </c>
      <c r="L314" t="n">
        <v>8</v>
      </c>
    </row>
    <row r="315">
      <c r="A315" s="1" t="n">
        <v>313</v>
      </c>
      <c r="B315" t="inlineStr">
        <is>
          <t>TJ_TELE</t>
        </is>
      </c>
      <c r="C315">
        <f>HYPERLINK("https://bugzilla.unisoc.com/bugzilla/show_bug.cgi?id=1247714", 1247714)</f>
        <v/>
      </c>
      <c r="D315" t="inlineStr">
        <is>
          <t>SC9832E_ANDROID10_TRUNK</t>
        </is>
      </c>
      <c r="E315" t="inlineStr">
        <is>
          <t>FW-Tele-SimLock</t>
        </is>
      </c>
      <c r="F315" t="inlineStr">
        <is>
          <t>panpan.zhang@unisoc.com</t>
        </is>
      </c>
      <c r="G315" t="inlineStr">
        <is>
          <t>Root-Caused</t>
        </is>
      </c>
      <c r="H315" t="inlineStr">
        <is>
          <t>3-Average</t>
        </is>
      </c>
      <c r="I315" t="inlineStr">
        <is>
          <t>[SC9832E][SENWA][LS5019]Telcel SIMLOCK需求</t>
        </is>
      </c>
      <c r="J315" t="inlineStr">
        <is>
          <t>panpan.zhang@unisoc.com</t>
        </is>
      </c>
      <c r="K315" t="inlineStr">
        <is>
          <t>2020-01-19 14:42:15</t>
        </is>
      </c>
      <c r="L315" t="n">
        <v>25</v>
      </c>
    </row>
    <row r="316">
      <c r="A316" s="1" t="n">
        <v>314</v>
      </c>
      <c r="B316" t="inlineStr">
        <is>
          <t>TJ_Tele</t>
        </is>
      </c>
      <c r="C316">
        <f>HYPERLINK("https://bugzilla.unisoc.com/bugzilla/show_bug.cgi?id=1247984", 1247984)</f>
        <v/>
      </c>
      <c r="D316" t="inlineStr">
        <is>
          <t>SC7731E_ANDROID10_TRUNK</t>
        </is>
      </c>
      <c r="E316" t="inlineStr">
        <is>
          <t>FW-Tele-DataConnection</t>
        </is>
      </c>
      <c r="F316" t="inlineStr">
        <is>
          <t>Bo.Hou@unisoc.com</t>
        </is>
      </c>
      <c r="G316" t="inlineStr">
        <is>
          <t>Assigned</t>
        </is>
      </c>
      <c r="H316" t="inlineStr">
        <is>
          <t>2-Major</t>
        </is>
      </c>
      <c r="I316" t="inlineStr">
        <is>
          <t>[Android10.0][Pike2][1G][Nepal][FT_Kathmandu][APN],Ncell(3G), DUT sets wrong "MMS prort as 80" instead of 8080</t>
        </is>
      </c>
      <c r="J316" t="inlineStr">
        <is>
          <t>Rajesh.Kapri@unisoc.com</t>
        </is>
      </c>
      <c r="K316" t="inlineStr">
        <is>
          <t>2020-01-20 01:57:21</t>
        </is>
      </c>
      <c r="L316" t="n">
        <v>3</v>
      </c>
    </row>
    <row r="317">
      <c r="A317" s="1" t="n">
        <v>315</v>
      </c>
      <c r="B317" t="inlineStr">
        <is>
          <t>TJ_APP1</t>
        </is>
      </c>
      <c r="C317">
        <f>HYPERLINK("https://bugzilla.unisoc.com/bugzilla/show_bug.cgi?id=1248101", 1248101)</f>
        <v/>
      </c>
      <c r="D317" t="inlineStr">
        <is>
          <t>9863A_ANDROID10_TRUNK</t>
        </is>
      </c>
      <c r="E317" t="inlineStr">
        <is>
          <t>APP-Contacts</t>
        </is>
      </c>
      <c r="F317" t="inlineStr">
        <is>
          <t>Suyan.Yang@unisoc.com</t>
        </is>
      </c>
      <c r="G317" t="inlineStr">
        <is>
          <t>Assigned</t>
        </is>
      </c>
      <c r="H317" t="inlineStr">
        <is>
          <t>3-Average</t>
        </is>
      </c>
      <c r="I317" t="inlineStr">
        <is>
          <t>[Performance][Android10.0][Sharkl3][1G][性能][Latency]SharkL3_10.0_1G_GMS_W20.02.5 联系人 force-stop冷启动耗时0.995s,对比sharkl3 9.0 1GW19.34.3冷启动耗时为0.833s,差值0.162S,差距19.4%</t>
        </is>
      </c>
      <c r="J317" t="inlineStr">
        <is>
          <t>Stephen.Hu@unisoc.com</t>
        </is>
      </c>
      <c r="K317" t="inlineStr">
        <is>
          <t>2020-01-20 11:17:16</t>
        </is>
      </c>
      <c r="L317" t="n">
        <v>2</v>
      </c>
    </row>
    <row r="318">
      <c r="A318" s="1" t="n">
        <v>316</v>
      </c>
      <c r="B318" t="inlineStr">
        <is>
          <t>TJ_TELE</t>
        </is>
      </c>
      <c r="C318">
        <f>HYPERLINK("https://bugzilla.unisoc.com/bugzilla/show_bug.cgi?id=1248689", 1248689)</f>
        <v/>
      </c>
      <c r="D318" t="inlineStr">
        <is>
          <t>9863A_ANDROID10_TRUNK</t>
        </is>
      </c>
      <c r="E318" t="inlineStr">
        <is>
          <t>FW-Tele-SIM</t>
        </is>
      </c>
      <c r="F318" t="inlineStr">
        <is>
          <t>Xun.Wang@unisoc.com</t>
        </is>
      </c>
      <c r="G318" t="inlineStr">
        <is>
          <t>Assigned</t>
        </is>
      </c>
      <c r="H318" t="inlineStr">
        <is>
          <t>2-Major</t>
        </is>
      </c>
      <c r="I318" t="inlineStr">
        <is>
          <t>[Android10.0][Sharkl3][2G][India][FT_Delhi][Others][WAITFORGOOGLE],DUT got Fatal exception(com.google.android.setupwizard, PID: 1701) after boot up</t>
        </is>
      </c>
      <c r="J318" t="inlineStr">
        <is>
          <t>Preetpal.Saib@unisoc.com</t>
        </is>
      </c>
      <c r="K318" t="inlineStr">
        <is>
          <t>2020-01-21 15:24:38</t>
        </is>
      </c>
      <c r="L318" t="n">
        <v>0</v>
      </c>
    </row>
    <row r="319">
      <c r="A319" s="1" t="n">
        <v>317</v>
      </c>
      <c r="B319" t="inlineStr">
        <is>
          <t>TJ_APP2</t>
        </is>
      </c>
      <c r="C319">
        <f>HYPERLINK("https://bugzilla.unisoc.com/bugzilla/show_bug.cgi?id=1248999", 1248999)</f>
        <v/>
      </c>
      <c r="D319" t="inlineStr">
        <is>
          <t>SC9832E_ANDROID10_TRUNK</t>
        </is>
      </c>
      <c r="E319" t="inlineStr">
        <is>
          <t>APP-InCallUI</t>
        </is>
      </c>
      <c r="F319" t="inlineStr">
        <is>
          <t>Jiannan.Zhang@unisoc.com</t>
        </is>
      </c>
      <c r="G319" t="inlineStr">
        <is>
          <t>Assigned</t>
        </is>
      </c>
      <c r="H319" t="inlineStr">
        <is>
          <t>3-Average</t>
        </is>
      </c>
      <c r="I319" t="inlineStr">
        <is>
          <t>[TJ][Local][Android10.0][SharklE][P-Q]P-Q升级前，拨号盘-设置-通话录音，自动录音和录音通知按钮为开启状态，升级后为关闭状态</t>
        </is>
      </c>
      <c r="J319" t="inlineStr">
        <is>
          <t>Elaine.Zhang@unisoc.com</t>
        </is>
      </c>
      <c r="K319" t="inlineStr">
        <is>
          <t>2020-01-22 15:28:08</t>
        </is>
      </c>
      <c r="L319" t="n">
        <v>0</v>
      </c>
    </row>
    <row r="320">
      <c r="A320" s="1" t="n">
        <v>318</v>
      </c>
      <c r="B320" t="inlineStr">
        <is>
          <t>TJ_TELE</t>
        </is>
      </c>
      <c r="C320">
        <f>HYPERLINK("https://bugzilla.unisoc.com/bugzilla/show_bug.cgi?id=1249115", 1249115)</f>
        <v/>
      </c>
      <c r="D320" t="inlineStr">
        <is>
          <t>9863A_ANDROID10_TRUNK</t>
        </is>
      </c>
      <c r="E320" t="inlineStr">
        <is>
          <t>FW-Tele-SIM</t>
        </is>
      </c>
      <c r="F320" t="inlineStr">
        <is>
          <t>Xun.Wang@unisoc.com</t>
        </is>
      </c>
      <c r="G320" t="inlineStr">
        <is>
          <t>Assigned</t>
        </is>
      </c>
      <c r="H320" t="inlineStr">
        <is>
          <t>2-Major</t>
        </is>
      </c>
      <c r="I320" t="inlineStr">
        <is>
          <t>[Android10.0][Sharkl3][2G][India][FT_Delhi][Others],DUT shows "Invalid Network Mode-1. Ignore in Preferred network type</t>
        </is>
      </c>
      <c r="J320" t="inlineStr">
        <is>
          <t>Preetpal.Saib@unisoc.com</t>
        </is>
      </c>
      <c r="K320" t="inlineStr">
        <is>
          <t>2020-01-23 15:09:11</t>
        </is>
      </c>
      <c r="L320" t="n">
        <v>0</v>
      </c>
    </row>
    <row r="321">
      <c r="A321" s="1" t="n">
        <v>319</v>
      </c>
      <c r="B321" t="inlineStr">
        <is>
          <t>TJ_TELE</t>
        </is>
      </c>
      <c r="C321">
        <f>HYPERLINK("https://bugzilla.unisoc.com/bugzilla/show_bug.cgi?id=1249138", 1249138)</f>
        <v/>
      </c>
      <c r="D321" t="inlineStr">
        <is>
          <t>9863A_ANDROID10_TRUNK</t>
        </is>
      </c>
      <c r="E321" t="inlineStr">
        <is>
          <t>CommSys_IMS</t>
        </is>
      </c>
      <c r="F321" t="inlineStr">
        <is>
          <t>Yaoyao.Wu@unisoc.com</t>
        </is>
      </c>
      <c r="G321" t="inlineStr">
        <is>
          <t>Assigned</t>
        </is>
      </c>
      <c r="H321" t="inlineStr">
        <is>
          <t>2-Major</t>
        </is>
      </c>
      <c r="I321" t="inlineStr">
        <is>
          <t>[Android10.0][Sharkl3][2G][PICLAB_India][SS], Idea, DUT receives VT call in call waiting disabled state also. (Video included)</t>
        </is>
      </c>
      <c r="J321" t="inlineStr">
        <is>
          <t>Aalekh.Jain@unisoc.com</t>
        </is>
      </c>
      <c r="K321" t="inlineStr">
        <is>
          <t>2020-01-24 17:50:58</t>
        </is>
      </c>
      <c r="L321" t="n">
        <v>0</v>
      </c>
    </row>
    <row r="322">
      <c r="A322" s="1" t="n">
        <v>320</v>
      </c>
      <c r="B322" t="inlineStr">
        <is>
          <t>TJ_APP1</t>
        </is>
      </c>
      <c r="C322">
        <f>HYPERLINK("https://bugzilla.unisoc.com/bugzilla/show_bug.cgi?id=1249334", 1249334)</f>
        <v/>
      </c>
      <c r="D322" t="inlineStr">
        <is>
          <t>9863A_ANDROID10_TRUNK</t>
        </is>
      </c>
      <c r="E322" t="inlineStr">
        <is>
          <t>GMS</t>
        </is>
      </c>
      <c r="F322" t="inlineStr">
        <is>
          <t>Alisa.Li@unisoc.com</t>
        </is>
      </c>
      <c r="G322" t="inlineStr">
        <is>
          <t>NEW</t>
        </is>
      </c>
      <c r="H322" t="inlineStr">
        <is>
          <t>3-Average</t>
        </is>
      </c>
      <c r="I322" t="inlineStr">
        <is>
          <t>[TJ][Local] [Android10.0][Sharkl3][1G][Go 版本共性][WAITFORGOOGLE]刷机或恢复出厂设置后，最大字体下，首次点击Google Search添加账户界面显示截断（见截图）</t>
        </is>
      </c>
      <c r="J322" t="inlineStr">
        <is>
          <t>Elaine.Zhang@unisoc.com</t>
        </is>
      </c>
      <c r="K322" t="inlineStr">
        <is>
          <t>2020-02-03 18:10:55</t>
        </is>
      </c>
      <c r="L322" t="n">
        <v>8</v>
      </c>
    </row>
    <row r="323">
      <c r="A323" s="1" t="n">
        <v>321</v>
      </c>
      <c r="B323" t="inlineStr">
        <is>
          <t>TJ_Tele</t>
        </is>
      </c>
      <c r="C323">
        <f>HYPERLINK("https://bugzilla.unisoc.com/bugzilla/show_bug.cgi?id=1249395", 1249395)</f>
        <v/>
      </c>
      <c r="D323" t="inlineStr">
        <is>
          <t>9863A_ANDROID10_TRUNK</t>
        </is>
      </c>
      <c r="E323" t="inlineStr">
        <is>
          <t>FW-Tele-Call</t>
        </is>
      </c>
      <c r="F323" t="inlineStr">
        <is>
          <t>Suyun.Cao@unisoc.com</t>
        </is>
      </c>
      <c r="G323" t="inlineStr">
        <is>
          <t>Assigned</t>
        </is>
      </c>
      <c r="H323" t="inlineStr">
        <is>
          <t>2-Major</t>
        </is>
      </c>
      <c r="I323" t="inlineStr">
        <is>
          <t>[Android10.0][Sharkl3][2G][FT_TW][TW_CHT, TW_GT][VoLTE][SS] DUT's 1st call should be resumed automatically after remote side hang up the 2nd call.</t>
        </is>
      </c>
      <c r="J323" t="inlineStr">
        <is>
          <t>Nelson.Lee@unisoc.com</t>
        </is>
      </c>
      <c r="K323" t="inlineStr">
        <is>
          <t>2020-02-04 11:18:43</t>
        </is>
      </c>
      <c r="L323" t="n">
        <v>3</v>
      </c>
    </row>
    <row r="324">
      <c r="A324" s="1" t="n">
        <v>322</v>
      </c>
      <c r="B324" t="inlineStr">
        <is>
          <t>TJ_AF1</t>
        </is>
      </c>
      <c r="C324">
        <f>HYPERLINK("https://bugzilla.unisoc.com/bugzilla/show_bug.cgi?id=1249447", 1249447)</f>
        <v/>
      </c>
      <c r="D324" t="inlineStr">
        <is>
          <t>SC7731E_ANDROID10_TRUNK</t>
        </is>
      </c>
      <c r="E324" t="inlineStr">
        <is>
          <t>MM-Video</t>
        </is>
      </c>
      <c r="F324" t="inlineStr">
        <is>
          <t>Bourne.Wang@unisoc.com</t>
        </is>
      </c>
      <c r="G324" t="inlineStr">
        <is>
          <t>Assigned</t>
        </is>
      </c>
      <c r="H324" t="inlineStr">
        <is>
          <t>2-Major</t>
        </is>
      </c>
      <c r="I324" t="inlineStr">
        <is>
          <t>[TJ][MPT][Android10.0][Pike2][1G][APK]安装抖音APK（9.7.0_970）安装完成后首次打开应用播放视频时，画面与声音不同步，卡顿严重（附视频）</t>
        </is>
      </c>
      <c r="J324" t="inlineStr">
        <is>
          <t>Hongyu.Chen@unisoc.com</t>
        </is>
      </c>
      <c r="K324" t="inlineStr">
        <is>
          <t>2020-02-04 15:32:44</t>
        </is>
      </c>
      <c r="L324" t="n">
        <v>0</v>
      </c>
    </row>
    <row r="325">
      <c r="A325" s="1" t="n">
        <v>323</v>
      </c>
      <c r="B325" t="inlineStr">
        <is>
          <t>TJ_TELE</t>
        </is>
      </c>
      <c r="C325">
        <f>HYPERLINK("https://bugzilla.unisoc.com/bugzilla/show_bug.cgi?id=1249813", 1249813)</f>
        <v/>
      </c>
      <c r="D325" t="inlineStr">
        <is>
          <t>9863A_ANDROID10_TRUNK</t>
        </is>
      </c>
      <c r="E325" t="inlineStr">
        <is>
          <t>FW-Tele-Call</t>
        </is>
      </c>
      <c r="F325" t="inlineStr">
        <is>
          <t>Chunjie.Liu@unisoc.com</t>
        </is>
      </c>
      <c r="G325" t="inlineStr">
        <is>
          <t>Assigned</t>
        </is>
      </c>
      <c r="H325" t="inlineStr">
        <is>
          <t>2-Major</t>
        </is>
      </c>
      <c r="I325" t="inlineStr">
        <is>
          <t>[Android10.0][SharkL3][Vowifi][India][FT_MUMBAI] UE do not show Toast message on UI when Vowifi to VoLTE handover in mention scenario.</t>
        </is>
      </c>
      <c r="J325" t="inlineStr">
        <is>
          <t>Pratik.Ranjane@unisoc.com</t>
        </is>
      </c>
      <c r="K325" t="inlineStr">
        <is>
          <t>2020-02-06 22:10:10</t>
        </is>
      </c>
      <c r="L325" t="n">
        <v>0</v>
      </c>
    </row>
    <row r="326">
      <c r="A326" s="1" t="n">
        <v>324</v>
      </c>
      <c r="B326" t="inlineStr">
        <is>
          <t>TJ_AF1</t>
        </is>
      </c>
      <c r="C326">
        <f>HYPERLINK("https://bugzilla.unisoc.com/bugzilla/show_bug.cgi?id=1249867", 1249867)</f>
        <v/>
      </c>
      <c r="D326" t="inlineStr">
        <is>
          <t>SC7731E_ANDROID10_TRUNK</t>
        </is>
      </c>
      <c r="E326" t="inlineStr">
        <is>
          <t>FW-NotificationManager</t>
        </is>
      </c>
      <c r="F326" t="inlineStr">
        <is>
          <t>Xiaomei.Li@unisoc.com</t>
        </is>
      </c>
      <c r="G326" t="inlineStr">
        <is>
          <t>Assigned</t>
        </is>
      </c>
      <c r="H326" t="inlineStr">
        <is>
          <t>2-Major</t>
        </is>
      </c>
      <c r="I326" t="inlineStr">
        <is>
          <t>[WCN][Android10.0][Pike2][1G][FM][版本引入]测试机FM设置90分钟定时关闭，测试机FM前台播放至自动灭屏，FM关闭后点亮屏幕，FM自动播放，但是状态栏没有FM图标</t>
        </is>
      </c>
      <c r="J326" t="inlineStr">
        <is>
          <t>Dan.Tan@unisoc.com</t>
        </is>
      </c>
      <c r="K326" t="inlineStr">
        <is>
          <t>2020-02-07 14:46:04</t>
        </is>
      </c>
      <c r="L326" t="n">
        <v>1</v>
      </c>
    </row>
    <row r="327">
      <c r="A327" s="1" t="n">
        <v>325</v>
      </c>
      <c r="B327" t="inlineStr">
        <is>
          <t>TJ_TELE</t>
        </is>
      </c>
      <c r="C327">
        <f>HYPERLINK("https://bugzilla.unisoc.com/bugzilla/show_bug.cgi?id=1249873", 1249873)</f>
        <v/>
      </c>
      <c r="D327" t="inlineStr">
        <is>
          <t>9863A_ANDROID10_TRUNK</t>
        </is>
      </c>
      <c r="E327" t="inlineStr">
        <is>
          <t>FW-Tele-Call</t>
        </is>
      </c>
      <c r="F327" t="inlineStr">
        <is>
          <t>Shuo.Guan@unisoc.com</t>
        </is>
      </c>
      <c r="G327" t="inlineStr">
        <is>
          <t>Assigned</t>
        </is>
      </c>
      <c r="H327" t="inlineStr">
        <is>
          <t>3-Average</t>
        </is>
      </c>
      <c r="I327" t="inlineStr">
        <is>
          <t>[TJ][Telephony][Android10.0][Sharkl3][2G]任意sim卡通话过程中，移动网络界面的volte开关消失，建议灰显不可操作，见截图</t>
        </is>
      </c>
      <c r="J327" t="inlineStr">
        <is>
          <t>tingting.su@unisoc.com</t>
        </is>
      </c>
      <c r="K327" t="inlineStr">
        <is>
          <t>2020-02-07 15:00:09</t>
        </is>
      </c>
      <c r="L327" t="n">
        <v>1</v>
      </c>
    </row>
    <row r="328">
      <c r="A328" s="1" t="n">
        <v>326</v>
      </c>
      <c r="B328" t="inlineStr">
        <is>
          <t>TJ_TELE</t>
        </is>
      </c>
      <c r="C328">
        <f>HYPERLINK("https://bugzilla.unisoc.com/bugzilla/show_bug.cgi?id=1250033", 1250033)</f>
        <v/>
      </c>
      <c r="D328" t="inlineStr">
        <is>
          <t>9863A_ANDROID10_TRUNK</t>
        </is>
      </c>
      <c r="E328" t="inlineStr">
        <is>
          <t>CommSys_IMS</t>
        </is>
      </c>
      <c r="F328" t="inlineStr">
        <is>
          <t>Yaoyao.Wu@unisoc.com</t>
        </is>
      </c>
      <c r="G328" t="inlineStr">
        <is>
          <t>ReOpen</t>
        </is>
      </c>
      <c r="H328" t="inlineStr">
        <is>
          <t>2-Major</t>
        </is>
      </c>
      <c r="I328" t="inlineStr">
        <is>
          <t>[FT_Spain][IMS参数合入][Spain_Movistar]请帮忙安排Movistar(Telefonica)参数的解读和合入</t>
        </is>
      </c>
      <c r="J328" t="inlineStr">
        <is>
          <t>Eric.Wang@unisoc.com</t>
        </is>
      </c>
      <c r="K328" t="inlineStr">
        <is>
          <t>2020-02-10 10:39:00</t>
        </is>
      </c>
      <c r="L328" t="n">
        <v>0</v>
      </c>
    </row>
    <row r="329">
      <c r="A329" s="1" t="n">
        <v>327</v>
      </c>
      <c r="B329" t="inlineStr">
        <is>
          <t>TJ_AF1</t>
        </is>
      </c>
      <c r="C329">
        <f>HYPERLINK("https://bugzilla.unisoc.com/bugzilla/show_bug.cgi?id=1250171", 1250171)</f>
        <v/>
      </c>
      <c r="D329" t="inlineStr">
        <is>
          <t>9863A_ANDROID10_TRUNK</t>
        </is>
      </c>
      <c r="E329" t="inlineStr">
        <is>
          <t>FW-ActivityManager</t>
        </is>
      </c>
      <c r="F329" t="inlineStr">
        <is>
          <t>Yuntao.Xiao@unisoc.com</t>
        </is>
      </c>
      <c r="G329" t="inlineStr">
        <is>
          <t>NEW</t>
        </is>
      </c>
      <c r="H329" t="inlineStr">
        <is>
          <t>3-Average</t>
        </is>
      </c>
      <c r="I329" t="inlineStr">
        <is>
          <t>[TJ][Telephony][Android10.0][Sharkl3][2G]通话中点击发送信息，跳转到信息界面后又显示壁纸</t>
        </is>
      </c>
      <c r="J329" t="inlineStr">
        <is>
          <t>suya.shang@unisoc.com</t>
        </is>
      </c>
      <c r="K329" t="inlineStr">
        <is>
          <t>2020-02-10 15:50:08</t>
        </is>
      </c>
      <c r="L329" t="n">
        <v>0</v>
      </c>
    </row>
    <row r="330">
      <c r="A330" s="1" t="n">
        <v>328</v>
      </c>
      <c r="B330" t="inlineStr">
        <is>
          <t>TJ_APP1</t>
        </is>
      </c>
      <c r="C330">
        <f>HYPERLINK("https://bugzilla.unisoc.com/bugzilla/show_bug.cgi?id=1250207", 1250207)</f>
        <v/>
      </c>
      <c r="D330" t="inlineStr">
        <is>
          <t>9863A_ANDROID10_TRUNK</t>
        </is>
      </c>
      <c r="E330" t="inlineStr">
        <is>
          <t>GMS</t>
        </is>
      </c>
      <c r="F330" t="inlineStr">
        <is>
          <t>Alisa.Li@unisoc.com</t>
        </is>
      </c>
      <c r="G330" t="inlineStr">
        <is>
          <t>NEW</t>
        </is>
      </c>
      <c r="H330" t="inlineStr">
        <is>
          <t>3-Average</t>
        </is>
      </c>
      <c r="I330" t="inlineStr">
        <is>
          <t>[TJ][Telephony][Android10.0][Sharkl3][2G]通话中点击发送信息，跳转到信息界面后点击下方“信息需要使用您的电话号码”中的修正问题，高概率黑屏1s后回到通话界面</t>
        </is>
      </c>
      <c r="J330" t="inlineStr">
        <is>
          <t>suya.shang@unisoc.com</t>
        </is>
      </c>
      <c r="K330" t="inlineStr">
        <is>
          <t>2020-02-10 16:56:29</t>
        </is>
      </c>
      <c r="L330" t="n">
        <v>2</v>
      </c>
    </row>
    <row r="331">
      <c r="A331" s="1" t="n">
        <v>329</v>
      </c>
      <c r="B331" t="inlineStr">
        <is>
          <t>TJ_APP1</t>
        </is>
      </c>
      <c r="C331">
        <f>HYPERLINK("https://bugzilla.unisoc.com/bugzilla/show_bug.cgi?id=1250221", 1250221)</f>
        <v/>
      </c>
      <c r="D331" t="inlineStr">
        <is>
          <t>9863A_ANDROID10_TRUNK</t>
        </is>
      </c>
      <c r="E331" t="inlineStr">
        <is>
          <t>APP-Contacts</t>
        </is>
      </c>
      <c r="F331" t="inlineStr">
        <is>
          <t>Lli.Wang@unisoc.com</t>
        </is>
      </c>
      <c r="G331" t="inlineStr">
        <is>
          <t>NEW</t>
        </is>
      </c>
      <c r="H331" t="inlineStr">
        <is>
          <t>3-Average</t>
        </is>
      </c>
      <c r="I331" t="inlineStr">
        <is>
          <t>[TJ][Telephony][Android10.0][Sharkl3][2G]设置-开启深色主题背景，蓝牙分享联系人，提示开启蓝牙界面，未适配深色背景</t>
        </is>
      </c>
      <c r="J331" t="inlineStr">
        <is>
          <t>Ya.Wang@unisoc.com</t>
        </is>
      </c>
      <c r="K331" t="inlineStr">
        <is>
          <t>2020-02-10 17:11:07</t>
        </is>
      </c>
      <c r="L331" t="n">
        <v>3</v>
      </c>
    </row>
    <row r="332">
      <c r="A332" s="1" t="n">
        <v>330</v>
      </c>
      <c r="B332" t="inlineStr">
        <is>
          <t>TJ_APP1</t>
        </is>
      </c>
      <c r="C332">
        <f>HYPERLINK("https://bugzilla.unisoc.com/bugzilla/show_bug.cgi?id=1250249", 1250249)</f>
        <v/>
      </c>
      <c r="D332" t="inlineStr">
        <is>
          <t>9863A_ANDROID10_TRUNK</t>
        </is>
      </c>
      <c r="E332" t="inlineStr">
        <is>
          <t>APP-Contacts</t>
        </is>
      </c>
      <c r="F332" t="inlineStr">
        <is>
          <t>Suyan.Yang@unisoc.com</t>
        </is>
      </c>
      <c r="G332" t="inlineStr">
        <is>
          <t>NEW</t>
        </is>
      </c>
      <c r="H332" t="inlineStr">
        <is>
          <t>3-Average</t>
        </is>
      </c>
      <c r="I332" t="inlineStr">
        <is>
          <t>[TJ][Telephony][Android10.0][Sharkl3][2G]设置-开启深色主题背景，取消导出联系人提示框，未适配深色主题</t>
        </is>
      </c>
      <c r="J332" t="inlineStr">
        <is>
          <t>Ya.Wang@unisoc.com</t>
        </is>
      </c>
      <c r="K332" t="inlineStr">
        <is>
          <t>2020-02-10 17:47:07</t>
        </is>
      </c>
      <c r="L332" t="n">
        <v>3</v>
      </c>
    </row>
    <row r="333">
      <c r="A333" s="1" t="n">
        <v>331</v>
      </c>
      <c r="B333" t="inlineStr">
        <is>
          <t>TJ_AF1</t>
        </is>
      </c>
      <c r="C333">
        <f>HYPERLINK("https://bugzilla.unisoc.com/bugzilla/show_bug.cgi?id=1250272", 1250272)</f>
        <v/>
      </c>
      <c r="D333" t="inlineStr">
        <is>
          <t>9863A_ANDROID10_TRUNK</t>
        </is>
      </c>
      <c r="E333" t="inlineStr">
        <is>
          <t>FW-3rdParty</t>
        </is>
      </c>
      <c r="F333" t="inlineStr">
        <is>
          <t>Fangyu.Yu@unisoc.com</t>
        </is>
      </c>
      <c r="G333" t="inlineStr">
        <is>
          <t>Assigned</t>
        </is>
      </c>
      <c r="H333" t="inlineStr">
        <is>
          <t>3-Average</t>
        </is>
      </c>
      <c r="I333" t="inlineStr">
        <is>
          <t>[TJ][Local][Android10.0][Sharkl3][HM][apk]腾讯视频（7.9.3.20624）下导航栏显示透明看不清（附截图）</t>
        </is>
      </c>
      <c r="J333" t="inlineStr">
        <is>
          <t>Amily.lin@unisoc.com</t>
        </is>
      </c>
      <c r="K333" t="inlineStr">
        <is>
          <t>2020-02-10 18:43:13</t>
        </is>
      </c>
      <c r="L333" t="n">
        <v>1</v>
      </c>
    </row>
    <row r="334">
      <c r="A334" s="1" t="n">
        <v>332</v>
      </c>
      <c r="B334" t="inlineStr">
        <is>
          <t>TJ_APP1</t>
        </is>
      </c>
      <c r="C334">
        <f>HYPERLINK("https://bugzilla.unisoc.com/bugzilla/show_bug.cgi?id=1250290", 1250290)</f>
        <v/>
      </c>
      <c r="D334" t="inlineStr">
        <is>
          <t>9863A_ANDROID10_TRUNK</t>
        </is>
      </c>
      <c r="E334" t="inlineStr">
        <is>
          <t>Message</t>
        </is>
      </c>
      <c r="F334" t="inlineStr">
        <is>
          <t>Bo.Yan@unisoc.com</t>
        </is>
      </c>
      <c r="G334" t="inlineStr">
        <is>
          <t>NEW</t>
        </is>
      </c>
      <c r="H334" t="inlineStr">
        <is>
          <t>3-Average</t>
        </is>
      </c>
      <c r="I334" t="inlineStr">
        <is>
          <t>[TJ][Telephony][Android10.0][Sharkl3][2G]创建一个新对话信息小部件-选择联系人-保存草稿-点击home-再次进入信息-点击back-回到之前保存的草稿中</t>
        </is>
      </c>
      <c r="J334" t="inlineStr">
        <is>
          <t>Rui.Ma@unisoc.com</t>
        </is>
      </c>
      <c r="K334" t="inlineStr">
        <is>
          <t>2020-02-10 19:17:45</t>
        </is>
      </c>
      <c r="L334" t="n">
        <v>2</v>
      </c>
    </row>
    <row r="335">
      <c r="A335" s="1" t="n">
        <v>333</v>
      </c>
      <c r="B335" t="inlineStr">
        <is>
          <t>TJ_APP2</t>
        </is>
      </c>
      <c r="C335">
        <f>HYPERLINK("https://bugzilla.unisoc.com/bugzilla/show_bug.cgi?id=1250378", 1250378)</f>
        <v/>
      </c>
      <c r="D335" t="inlineStr">
        <is>
          <t>9863A_ANDROID10_TRUNK</t>
        </is>
      </c>
      <c r="E335" t="inlineStr">
        <is>
          <t>APP-InCallUI</t>
        </is>
      </c>
      <c r="F335" t="inlineStr">
        <is>
          <t>Jiannan.Zhang@unisoc.com</t>
        </is>
      </c>
      <c r="G335" t="inlineStr">
        <is>
          <t>Assigned</t>
        </is>
      </c>
      <c r="H335" t="inlineStr">
        <is>
          <t>3-Average</t>
        </is>
      </c>
      <c r="I335" t="inlineStr">
        <is>
          <t>[TJ][Telephony][Android10.0][Sharkl3][2G]通话中开启扬声器，挂断电话，再次建立通话，扬声器为开启状态</t>
        </is>
      </c>
      <c r="J335" t="inlineStr">
        <is>
          <t>suya.shang@unisoc.com</t>
        </is>
      </c>
      <c r="K335" t="inlineStr">
        <is>
          <t>2020-02-11 10:24:31</t>
        </is>
      </c>
      <c r="L335" t="n">
        <v>1</v>
      </c>
    </row>
    <row r="336">
      <c r="A336" s="1" t="n">
        <v>334</v>
      </c>
      <c r="B336" t="inlineStr">
        <is>
          <t>TJ_APP1</t>
        </is>
      </c>
      <c r="C336">
        <f>HYPERLINK("https://bugzilla.unisoc.com/bugzilla/show_bug.cgi?id=1250429", 1250429)</f>
        <v/>
      </c>
      <c r="D336" t="inlineStr">
        <is>
          <t>9863A_ANDROID10_TRUNK</t>
        </is>
      </c>
      <c r="E336" t="inlineStr">
        <is>
          <t>GMS</t>
        </is>
      </c>
      <c r="F336" t="inlineStr">
        <is>
          <t>Chris.Wang@unisoc.com</t>
        </is>
      </c>
      <c r="G336" t="inlineStr">
        <is>
          <t>NEW</t>
        </is>
      </c>
      <c r="H336" t="inlineStr">
        <is>
          <t>3-Average</t>
        </is>
      </c>
      <c r="I336" t="inlineStr">
        <is>
          <t>[TJ][Local][Android10.0][Sharkl3][HM]长截屏图片过长时，使用相册查看放大有限无法看清图片细节（附截图）</t>
        </is>
      </c>
      <c r="J336" t="inlineStr">
        <is>
          <t>Amily.lin@unisoc.com</t>
        </is>
      </c>
      <c r="K336" t="inlineStr">
        <is>
          <t>2020-02-11 11:44:48</t>
        </is>
      </c>
      <c r="L336" t="n">
        <v>0</v>
      </c>
    </row>
    <row r="337">
      <c r="A337" s="1" t="n">
        <v>335</v>
      </c>
      <c r="B337" t="inlineStr">
        <is>
          <t>TJ_APP2</t>
        </is>
      </c>
      <c r="C337">
        <f>HYPERLINK("https://bugzilla.unisoc.com/bugzilla/show_bug.cgi?id=1250436", 1250436)</f>
        <v/>
      </c>
      <c r="D337" t="inlineStr">
        <is>
          <t>SC9832E_ANDROID10_TRUNK</t>
        </is>
      </c>
      <c r="E337" t="inlineStr">
        <is>
          <t>APP-InCallUI</t>
        </is>
      </c>
      <c r="F337" t="inlineStr">
        <is>
          <t>Jiannan.Zhang@unisoc.com</t>
        </is>
      </c>
      <c r="G337" t="inlineStr">
        <is>
          <t>Assigned</t>
        </is>
      </c>
      <c r="H337" t="inlineStr">
        <is>
          <t>3-Average</t>
        </is>
      </c>
      <c r="I337" t="inlineStr">
        <is>
          <t>[TJ][Telephony][Android10.0][SharklE][1G]编辑快速回复界面收到来电接通，之后保存该快速回复，再次查看时异常</t>
        </is>
      </c>
      <c r="J337" t="inlineStr">
        <is>
          <t>suya.shang@unisoc.com</t>
        </is>
      </c>
      <c r="K337" t="inlineStr">
        <is>
          <t>2020-02-11 11:53:24</t>
        </is>
      </c>
      <c r="L337" t="n">
        <v>0</v>
      </c>
    </row>
    <row r="338">
      <c r="A338" s="1" t="n">
        <v>336</v>
      </c>
      <c r="B338" t="inlineStr">
        <is>
          <t>TJ_APP1</t>
        </is>
      </c>
      <c r="C338">
        <f>HYPERLINK("https://bugzilla.unisoc.com/bugzilla/show_bug.cgi?id=1250489", 1250489)</f>
        <v/>
      </c>
      <c r="D338" t="inlineStr">
        <is>
          <t>9863A_ANDROID10_TRUNK</t>
        </is>
      </c>
      <c r="E338" t="inlineStr">
        <is>
          <t>APP-Contacts</t>
        </is>
      </c>
      <c r="F338" t="inlineStr">
        <is>
          <t>Suyan.Yang@unisoc.com</t>
        </is>
      </c>
      <c r="G338" t="inlineStr">
        <is>
          <t>NEW</t>
        </is>
      </c>
      <c r="H338" t="inlineStr">
        <is>
          <t>3-Average</t>
        </is>
      </c>
      <c r="I338" t="inlineStr">
        <is>
          <t>[TJ][Telephony][Android10.0][Sharkl3][1G]整理联系人时，联系人信息丢失</t>
        </is>
      </c>
      <c r="J338" t="inlineStr">
        <is>
          <t>Binghai.Lei@unisoc.com</t>
        </is>
      </c>
      <c r="K338" t="inlineStr">
        <is>
          <t>2020-02-11 13:54:51</t>
        </is>
      </c>
      <c r="L338" t="n">
        <v>2</v>
      </c>
    </row>
    <row r="339">
      <c r="A339" s="1" t="n">
        <v>337</v>
      </c>
      <c r="B339" t="inlineStr">
        <is>
          <t>TJ_APP2</t>
        </is>
      </c>
      <c r="C339">
        <f>HYPERLINK("https://bugzilla.unisoc.com/bugzilla/show_bug.cgi?id=1250504", 1250504)</f>
        <v/>
      </c>
      <c r="D339" t="inlineStr">
        <is>
          <t>9863A_ANDROID10_TRUNK</t>
        </is>
      </c>
      <c r="E339" t="inlineStr">
        <is>
          <t>APP-InCallUI</t>
        </is>
      </c>
      <c r="F339" t="inlineStr">
        <is>
          <t>Jiannan.Zhang@unisoc.com</t>
        </is>
      </c>
      <c r="G339" t="inlineStr">
        <is>
          <t>NEW</t>
        </is>
      </c>
      <c r="H339" t="inlineStr">
        <is>
          <t>3-Average</t>
        </is>
      </c>
      <c r="I339" t="inlineStr">
        <is>
          <t>[TJ][Telephony][Android10.0][Sharkl3][2G]通话自动录音号码列表界面，建议改为点叉号删除</t>
        </is>
      </c>
      <c r="J339" t="inlineStr">
        <is>
          <t>suya.shang@unisoc.com</t>
        </is>
      </c>
      <c r="K339" t="inlineStr">
        <is>
          <t>2020-02-11 14:17:13</t>
        </is>
      </c>
      <c r="L339" t="n">
        <v>2</v>
      </c>
    </row>
    <row r="340">
      <c r="A340" s="1" t="n">
        <v>338</v>
      </c>
      <c r="B340" t="inlineStr">
        <is>
          <t>TJ_APP1</t>
        </is>
      </c>
      <c r="C340">
        <f>HYPERLINK("https://bugzilla.unisoc.com/bugzilla/show_bug.cgi?id=1250508", 1250508)</f>
        <v/>
      </c>
      <c r="D340" t="inlineStr">
        <is>
          <t>9863A_ANDROID10_TRUNK</t>
        </is>
      </c>
      <c r="E340" t="inlineStr">
        <is>
          <t>APP-Contacts</t>
        </is>
      </c>
      <c r="F340" t="inlineStr">
        <is>
          <t>Suyan.Yang@unisoc.com</t>
        </is>
      </c>
      <c r="G340" t="inlineStr">
        <is>
          <t>NEW</t>
        </is>
      </c>
      <c r="H340" t="inlineStr">
        <is>
          <t>3-Average</t>
        </is>
      </c>
      <c r="I340" t="inlineStr">
        <is>
          <t>[TJ][Telephony][Android10.0][Sharkl3][1G]新建SIM联系人，末尾带“+”号，重启后“+”号变为首位</t>
        </is>
      </c>
      <c r="J340" t="inlineStr">
        <is>
          <t>Binghai.Lei@unisoc.com</t>
        </is>
      </c>
      <c r="K340" t="inlineStr">
        <is>
          <t>2020-02-11 14:23:56</t>
        </is>
      </c>
      <c r="L340" t="n">
        <v>2</v>
      </c>
    </row>
    <row r="341">
      <c r="A341" s="1" t="n">
        <v>339</v>
      </c>
      <c r="B341" t="inlineStr">
        <is>
          <t>TJ_APP1</t>
        </is>
      </c>
      <c r="C341">
        <f>HYPERLINK("https://bugzilla.unisoc.com/bugzilla/show_bug.cgi?id=1250561", 1250561)</f>
        <v/>
      </c>
      <c r="D341" t="inlineStr">
        <is>
          <t>9863A_ANDROID10_TRUNK</t>
        </is>
      </c>
      <c r="E341" t="inlineStr">
        <is>
          <t>Message</t>
        </is>
      </c>
      <c r="F341" t="inlineStr">
        <is>
          <t>Bo.Yan@unisoc.com</t>
        </is>
      </c>
      <c r="G341" t="inlineStr">
        <is>
          <t>NEW</t>
        </is>
      </c>
      <c r="H341" t="inlineStr">
        <is>
          <t>3-Average</t>
        </is>
      </c>
      <c r="I341" t="inlineStr">
        <is>
          <t>[TJ][Telephony][Android10.0][Sharkl3][2G]google message-设置，进去SIM卡中的短信，选择删除时偶见闪退到列表界面</t>
        </is>
      </c>
      <c r="J341" t="inlineStr">
        <is>
          <t>Xuedong.Wu@unisoc.com</t>
        </is>
      </c>
      <c r="K341" t="inlineStr">
        <is>
          <t>2020-02-11 15:40:04</t>
        </is>
      </c>
      <c r="L341" t="n">
        <v>2</v>
      </c>
    </row>
    <row r="342">
      <c r="A342" s="1" t="n">
        <v>340</v>
      </c>
      <c r="B342" t="inlineStr">
        <is>
          <t>TJ_APP1</t>
        </is>
      </c>
      <c r="C342">
        <f>HYPERLINK("https://bugzilla.unisoc.com/bugzilla/show_bug.cgi?id=1250635", 1250635)</f>
        <v/>
      </c>
      <c r="D342" t="inlineStr">
        <is>
          <t>9863A_ANDROID10_TRUNK</t>
        </is>
      </c>
      <c r="E342" t="inlineStr">
        <is>
          <t>Message</t>
        </is>
      </c>
      <c r="F342" t="inlineStr">
        <is>
          <t>Kangping.Cao@unisoc.com</t>
        </is>
      </c>
      <c r="G342" t="inlineStr">
        <is>
          <t>Assigned</t>
        </is>
      </c>
      <c r="H342" t="inlineStr">
        <is>
          <t>3-Average</t>
        </is>
      </c>
      <c r="I342" t="inlineStr">
        <is>
          <t>[TJ][Telephony][Android10.0][Sharkl3][2G]在主屏幕拉出一个信息小部件会话-进入信息列表-删除这条会话-返回主屏幕-点击已经删除的小部件会话-可以点击-进入到信息列表</t>
        </is>
      </c>
      <c r="J342" t="inlineStr">
        <is>
          <t>Rui.Ma@unisoc.com</t>
        </is>
      </c>
      <c r="K342" t="inlineStr">
        <is>
          <t>2020-02-11 17:01:32</t>
        </is>
      </c>
      <c r="L342" t="n">
        <v>1</v>
      </c>
    </row>
    <row r="343">
      <c r="A343" s="1" t="n">
        <v>341</v>
      </c>
      <c r="B343" t="inlineStr">
        <is>
          <t>TJ_APP1</t>
        </is>
      </c>
      <c r="C343">
        <f>HYPERLINK("https://bugzilla.unisoc.com/bugzilla/show_bug.cgi?id=1250654", 1250654)</f>
        <v/>
      </c>
      <c r="D343" t="inlineStr">
        <is>
          <t>SC9832E_ANDROID10_TRUNK</t>
        </is>
      </c>
      <c r="E343" t="inlineStr">
        <is>
          <t>APP-Contacts</t>
        </is>
      </c>
      <c r="F343" t="inlineStr">
        <is>
          <t>Suyan.Yang@unisoc.com</t>
        </is>
      </c>
      <c r="G343" t="inlineStr">
        <is>
          <t>NEW</t>
        </is>
      </c>
      <c r="H343" t="inlineStr">
        <is>
          <t>3-Average</t>
        </is>
      </c>
      <c r="I343" t="inlineStr">
        <is>
          <t>[TJ][Telephony][Android10.0][SharklE]导出较少的联系人至存储，导出后查看状态栏进度显示超过100%</t>
        </is>
      </c>
      <c r="J343" t="inlineStr">
        <is>
          <t>Ya.Wang@unisoc.com</t>
        </is>
      </c>
      <c r="K343" t="inlineStr">
        <is>
          <t>2020-02-11 17:13:49</t>
        </is>
      </c>
      <c r="L343" t="n">
        <v>2</v>
      </c>
    </row>
    <row r="344">
      <c r="A344" s="1" t="n">
        <v>342</v>
      </c>
      <c r="B344" t="inlineStr">
        <is>
          <t>TJ_AF1</t>
        </is>
      </c>
      <c r="C344">
        <f>HYPERLINK("https://bugzilla.unisoc.com/bugzilla/show_bug.cgi?id=1250657", 1250657)</f>
        <v/>
      </c>
      <c r="D344" t="inlineStr">
        <is>
          <t>SC9832E_ANDROID10_TRUNK</t>
        </is>
      </c>
      <c r="E344" t="inlineStr">
        <is>
          <t>FW-3rdParty</t>
        </is>
      </c>
      <c r="F344" t="inlineStr">
        <is>
          <t>Fangyu.Yu@unisoc.com</t>
        </is>
      </c>
      <c r="G344" t="inlineStr">
        <is>
          <t>NEW</t>
        </is>
      </c>
      <c r="H344" t="inlineStr">
        <is>
          <t>3-Average</t>
        </is>
      </c>
      <c r="I344" t="inlineStr">
        <is>
          <t>[TJ][Local][Android10.0][sharkLe][1G][apk]播放抖音时来电话，出现卡顿杂音后抖音闪退</t>
        </is>
      </c>
      <c r="J344" t="inlineStr">
        <is>
          <t>Jisheng.Zhang@unisoc.com</t>
        </is>
      </c>
      <c r="K344" t="inlineStr">
        <is>
          <t>2020-02-11 17:18:02</t>
        </is>
      </c>
      <c r="L344" t="n">
        <v>1</v>
      </c>
    </row>
    <row r="345">
      <c r="A345" s="1" t="n">
        <v>343</v>
      </c>
      <c r="B345" t="inlineStr">
        <is>
          <t>TJ_APP2</t>
        </is>
      </c>
      <c r="C345">
        <f>HYPERLINK("https://bugzilla.unisoc.com/bugzilla/show_bug.cgi?id=1250698", 1250698)</f>
        <v/>
      </c>
      <c r="D345" t="inlineStr">
        <is>
          <t>9863A_ANDROID10_TRUNK</t>
        </is>
      </c>
      <c r="E345" t="inlineStr">
        <is>
          <t>CommSys_IMS</t>
        </is>
      </c>
      <c r="F345" t="inlineStr">
        <is>
          <t>Huanw.Wang@unisoc.com</t>
        </is>
      </c>
      <c r="G345" t="inlineStr">
        <is>
          <t>NEW</t>
        </is>
      </c>
      <c r="H345" t="inlineStr">
        <is>
          <t>3-Average</t>
        </is>
      </c>
      <c r="I345" t="inlineStr">
        <is>
          <t>[SharkLE][FT_UK][O2][Volte][Others]HD voice icon should be removed</t>
        </is>
      </c>
      <c r="J345" t="inlineStr">
        <is>
          <t>Jiangheng.Pei@unisoc.com</t>
        </is>
      </c>
      <c r="K345" t="inlineStr">
        <is>
          <t>2020-02-11 17:56:12</t>
        </is>
      </c>
      <c r="L345" t="n">
        <v>1</v>
      </c>
    </row>
    <row r="346">
      <c r="A346" s="1" t="n">
        <v>344</v>
      </c>
      <c r="B346" t="inlineStr">
        <is>
          <t>TJ_TELE</t>
        </is>
      </c>
      <c r="C346">
        <f>HYPERLINK("https://bugzilla.unisoc.com/bugzilla/show_bug.cgi?id=1250920", 1250920)</f>
        <v/>
      </c>
      <c r="D346" t="inlineStr">
        <is>
          <t>9863A_ANDROID10_TRUNK</t>
        </is>
      </c>
      <c r="E346" t="inlineStr">
        <is>
          <t>FW-Tele-Call</t>
        </is>
      </c>
      <c r="F346" t="inlineStr">
        <is>
          <t>Shuo.Guan@unisoc.com</t>
        </is>
      </c>
      <c r="G346" t="inlineStr">
        <is>
          <t>Root-Caused</t>
        </is>
      </c>
      <c r="H346" t="inlineStr">
        <is>
          <t>3-Average</t>
        </is>
      </c>
      <c r="I346" t="inlineStr">
        <is>
          <t>[FT_Brazil][Brazil_All_operators][Android10.0][Sharkl3][2G][IMS][VoLTE] BR Portuguese language/string errors at Call Forward menu</t>
        </is>
      </c>
      <c r="J346" t="inlineStr">
        <is>
          <t>Fabio.Silva@unisoc.com</t>
        </is>
      </c>
      <c r="K346" t="inlineStr">
        <is>
          <t>2020-02-12 09:52:58</t>
        </is>
      </c>
      <c r="L346" t="n">
        <v>1</v>
      </c>
    </row>
    <row r="347">
      <c r="A347" s="1" t="n">
        <v>345</v>
      </c>
      <c r="B347" t="inlineStr">
        <is>
          <t>TJ_APP1</t>
        </is>
      </c>
      <c r="C347">
        <f>HYPERLINK("https://bugzilla.unisoc.com/bugzilla/show_bug.cgi?id=1250931", 1250931)</f>
        <v/>
      </c>
      <c r="D347" t="inlineStr">
        <is>
          <t>9863A_ANDROID10_TRUNK</t>
        </is>
      </c>
      <c r="E347" t="inlineStr">
        <is>
          <t>APP-Contacts</t>
        </is>
      </c>
      <c r="F347" t="inlineStr">
        <is>
          <t>Suyan.Yang@unisoc.com</t>
        </is>
      </c>
      <c r="G347" t="inlineStr">
        <is>
          <t>NEW</t>
        </is>
      </c>
      <c r="H347" t="inlineStr">
        <is>
          <t>3-Average</t>
        </is>
      </c>
      <c r="I347" t="inlineStr">
        <is>
          <t>[TJ][Telephony][Android10.0][Sharkl3][1G]本机账户编辑带头像联系人，返回后列表显示异常</t>
        </is>
      </c>
      <c r="J347" t="inlineStr">
        <is>
          <t>Binghai.Lei@unisoc.com</t>
        </is>
      </c>
      <c r="K347" t="inlineStr">
        <is>
          <t>2020-02-12 10:07:20</t>
        </is>
      </c>
      <c r="L347" t="n">
        <v>1</v>
      </c>
    </row>
    <row r="348">
      <c r="A348" s="1" t="n">
        <v>346</v>
      </c>
      <c r="B348" t="inlineStr">
        <is>
          <t>TJ_APP1</t>
        </is>
      </c>
      <c r="C348">
        <f>HYPERLINK("https://bugzilla.unisoc.com/bugzilla/show_bug.cgi?id=1250996", 1250996)</f>
        <v/>
      </c>
      <c r="D348" t="inlineStr">
        <is>
          <t>SC9832E_ANDROID10_TRUNK</t>
        </is>
      </c>
      <c r="E348" t="inlineStr">
        <is>
          <t>APP-Contacts</t>
        </is>
      </c>
      <c r="F348" t="inlineStr">
        <is>
          <t>Suyan.Yang@unisoc.com</t>
        </is>
      </c>
      <c r="G348" t="inlineStr">
        <is>
          <t>NEW</t>
        </is>
      </c>
      <c r="H348" t="inlineStr">
        <is>
          <t>3-Average</t>
        </is>
      </c>
      <c r="I348" t="inlineStr">
        <is>
          <t>[TJ][Telephony][Android10.0][SharklE]深色主题背景下，选择账户界面，sim卡1图标颜色显示错误（附截图）</t>
        </is>
      </c>
      <c r="J348" t="inlineStr">
        <is>
          <t>Ya.Wang@unisoc.com</t>
        </is>
      </c>
      <c r="K348" t="inlineStr">
        <is>
          <t>2020-02-12 11:28:24</t>
        </is>
      </c>
      <c r="L348" t="n">
        <v>1</v>
      </c>
    </row>
    <row r="349">
      <c r="A349" s="1" t="n">
        <v>347</v>
      </c>
      <c r="B349" t="inlineStr">
        <is>
          <t>TJ_APP2</t>
        </is>
      </c>
      <c r="C349">
        <f>HYPERLINK("https://bugzilla.unisoc.com/bugzilla/show_bug.cgi?id=1251059", 1251059)</f>
        <v/>
      </c>
      <c r="D349" t="inlineStr">
        <is>
          <t>SC7731E_ANDROID10_TRUNK</t>
        </is>
      </c>
      <c r="E349" t="inlineStr">
        <is>
          <t>APP-InCallUI</t>
        </is>
      </c>
      <c r="F349" t="inlineStr">
        <is>
          <t>Xinwei.He@unisoc.com</t>
        </is>
      </c>
      <c r="G349" t="inlineStr">
        <is>
          <t>NEW</t>
        </is>
      </c>
      <c r="H349" t="inlineStr">
        <is>
          <t>3-Average</t>
        </is>
      </c>
      <c r="I349" t="inlineStr">
        <is>
          <t>[TJ][Telephony][Android10.0][Pike2][512M]开启FDN，与A通话中添加非列表B通话，界面偶现无任何提示（见视频）.</t>
        </is>
      </c>
      <c r="J349" t="inlineStr">
        <is>
          <t>Tongtong.Gao@unisoc.com</t>
        </is>
      </c>
      <c r="K349" t="inlineStr">
        <is>
          <t>2020-02-12 13:28:11</t>
        </is>
      </c>
      <c r="L349" t="n">
        <v>1</v>
      </c>
    </row>
    <row r="350">
      <c r="A350" s="1" t="n">
        <v>348</v>
      </c>
      <c r="B350" t="inlineStr">
        <is>
          <t>TJ_Tele</t>
        </is>
      </c>
      <c r="C350">
        <f>HYPERLINK("https://bugzilla.unisoc.com/bugzilla/show_bug.cgi?id=1251115", 1251115)</f>
        <v/>
      </c>
      <c r="D350" t="inlineStr">
        <is>
          <t>9863A_ANDROID10_TRUNK</t>
        </is>
      </c>
      <c r="E350" t="inlineStr">
        <is>
          <t>FW-Tele-Call</t>
        </is>
      </c>
      <c r="F350" t="inlineStr">
        <is>
          <t>Suyun.Cao@unisoc.com</t>
        </is>
      </c>
      <c r="G350" t="inlineStr">
        <is>
          <t>Assigned</t>
        </is>
      </c>
      <c r="H350" t="inlineStr">
        <is>
          <t>3-Average</t>
        </is>
      </c>
      <c r="I350" t="inlineStr">
        <is>
          <t>[TJ][Telephony][Android10.0][Sharkl3][2G]解锁卡1pin码后呼出紧急呼叫08，偶现通话界面消失再出现</t>
        </is>
      </c>
      <c r="J350" t="inlineStr">
        <is>
          <t>Qiuyu.Jia@unisoc.com</t>
        </is>
      </c>
      <c r="K350" t="inlineStr">
        <is>
          <t>2020-02-12 14:28:56</t>
        </is>
      </c>
      <c r="L350" t="n">
        <v>0</v>
      </c>
    </row>
    <row r="351">
      <c r="A351" s="1" t="n">
        <v>349</v>
      </c>
      <c r="B351" t="inlineStr">
        <is>
          <t>TJ_APP2</t>
        </is>
      </c>
      <c r="C351">
        <f>HYPERLINK("https://bugzilla.unisoc.com/bugzilla/show_bug.cgi?id=1251145", 1251145)</f>
        <v/>
      </c>
      <c r="D351" t="inlineStr">
        <is>
          <t>9863A_ANDROID10_TRUNK</t>
        </is>
      </c>
      <c r="E351" t="inlineStr">
        <is>
          <t>APP-InCallUI</t>
        </is>
      </c>
      <c r="F351" t="inlineStr">
        <is>
          <t>Jiannan.Zhang@unisoc.com</t>
        </is>
      </c>
      <c r="G351" t="inlineStr">
        <is>
          <t>Assigned</t>
        </is>
      </c>
      <c r="H351" t="inlineStr">
        <is>
          <t>3-Average</t>
        </is>
      </c>
      <c r="I351" t="inlineStr">
        <is>
          <t>[Multimedia][Audio][Android10.0][Sharkl3][2G]请检查为什么LOG中第一个通话录音保存失败？</t>
        </is>
      </c>
      <c r="J351" t="inlineStr">
        <is>
          <t>Winnie.Wang@unisoc.com</t>
        </is>
      </c>
      <c r="K351" t="inlineStr">
        <is>
          <t>2020-02-12 14:48:58</t>
        </is>
      </c>
      <c r="L351" t="n">
        <v>1</v>
      </c>
    </row>
    <row r="352">
      <c r="A352" s="1" t="n">
        <v>350</v>
      </c>
      <c r="B352" t="inlineStr">
        <is>
          <t>TJ_AF2</t>
        </is>
      </c>
      <c r="C352">
        <f>HYPERLINK("https://bugzilla.unisoc.com/bugzilla/show_bug.cgi?id=1251159", 1251159)</f>
        <v/>
      </c>
      <c r="D352" t="inlineStr">
        <is>
          <t>9863A_ANDROID10_TRUNK</t>
        </is>
      </c>
      <c r="E352" t="inlineStr">
        <is>
          <t>FW-Input</t>
        </is>
      </c>
      <c r="F352" t="inlineStr">
        <is>
          <t>Defang.Zhang@unisoc.com</t>
        </is>
      </c>
      <c r="G352" t="inlineStr">
        <is>
          <t>Assigned</t>
        </is>
      </c>
      <c r="H352" t="inlineStr">
        <is>
          <t>2-Major</t>
        </is>
      </c>
      <c r="I352" t="inlineStr">
        <is>
          <t>[TJ][Local][Android10.0][Sharkl3][HM]偶现系统严重卡顿，无法正常使用，断电重启后正常（附视频）</t>
        </is>
      </c>
      <c r="J352" t="inlineStr">
        <is>
          <t>Amily.lin@unisoc.com</t>
        </is>
      </c>
      <c r="K352" t="inlineStr">
        <is>
          <t>2020-02-12 15:00:33</t>
        </is>
      </c>
      <c r="L352" t="n">
        <v>0</v>
      </c>
    </row>
    <row r="353">
      <c r="A353" s="1" t="n">
        <v>351</v>
      </c>
      <c r="B353" t="inlineStr">
        <is>
          <t>TJ_AF1</t>
        </is>
      </c>
      <c r="C353">
        <f>HYPERLINK("https://bugzilla.unisoc.com/bugzilla/show_bug.cgi?id=1251161", 1251161)</f>
        <v/>
      </c>
      <c r="D353" t="inlineStr">
        <is>
          <t>9863A_ANDROID10_TRUNK</t>
        </is>
      </c>
      <c r="E353" t="inlineStr">
        <is>
          <t>FW-General</t>
        </is>
      </c>
      <c r="F353" t="inlineStr">
        <is>
          <t>huibin.mao@spreadtrum.com</t>
        </is>
      </c>
      <c r="G353" t="inlineStr">
        <is>
          <t>Assigned</t>
        </is>
      </c>
      <c r="H353" t="inlineStr">
        <is>
          <t>3-Average</t>
        </is>
      </c>
      <c r="I353" t="inlineStr">
        <is>
          <t>[TJ][Local][Android10.0][Sharkl3][1G]测试过程中偶见测试机自动重启</t>
        </is>
      </c>
      <c r="J353" t="inlineStr">
        <is>
          <t>Yan_Yan.Zou@unisoc.com</t>
        </is>
      </c>
      <c r="K353" t="inlineStr">
        <is>
          <t>2020-02-12 15:02:52</t>
        </is>
      </c>
      <c r="L353" t="n">
        <v>1</v>
      </c>
    </row>
    <row r="354">
      <c r="A354" s="1" t="n">
        <v>352</v>
      </c>
      <c r="B354" t="inlineStr">
        <is>
          <t>TJ_APP1</t>
        </is>
      </c>
      <c r="C354">
        <f>HYPERLINK("https://bugzilla.unisoc.com/bugzilla/show_bug.cgi?id=1251248", 1251248)</f>
        <v/>
      </c>
      <c r="D354" t="inlineStr">
        <is>
          <t>9863A_ANDROID10_TRUNK</t>
        </is>
      </c>
      <c r="E354" t="inlineStr">
        <is>
          <t>APP-Dialer</t>
        </is>
      </c>
      <c r="F354" t="inlineStr">
        <is>
          <t>Wei.Wang1@unisoc.com</t>
        </is>
      </c>
      <c r="G354" t="inlineStr">
        <is>
          <t>Assigned</t>
        </is>
      </c>
      <c r="H354" t="inlineStr">
        <is>
          <t>3-Average</t>
        </is>
      </c>
      <c r="I354" t="inlineStr">
        <is>
          <t>[TJ][Telephony][Android10.0][Sharkl3][2G]开启勿扰模式，亮屏状态下收到来电，未接对方挂断，测试机端状态没有未接记录</t>
        </is>
      </c>
      <c r="J354" t="inlineStr">
        <is>
          <t>suya.shang@unisoc.com</t>
        </is>
      </c>
      <c r="K354" t="inlineStr">
        <is>
          <t>2020-02-12 16:11:28</t>
        </is>
      </c>
      <c r="L354" t="n">
        <v>0</v>
      </c>
    </row>
    <row r="355">
      <c r="A355" s="1" t="n">
        <v>353</v>
      </c>
      <c r="B355" t="inlineStr">
        <is>
          <t>TJ_APP1</t>
        </is>
      </c>
      <c r="C355">
        <f>HYPERLINK("https://bugzilla.unisoc.com/bugzilla/show_bug.cgi?id=1251255", 1251255)</f>
        <v/>
      </c>
      <c r="D355" t="inlineStr">
        <is>
          <t>SC9832E_ANDROID10_TRUNK</t>
        </is>
      </c>
      <c r="E355" t="inlineStr">
        <is>
          <t>APP-Contacts</t>
        </is>
      </c>
      <c r="F355" t="inlineStr">
        <is>
          <t>Suyan.Yang@unisoc.com</t>
        </is>
      </c>
      <c r="G355" t="inlineStr">
        <is>
          <t>NEW</t>
        </is>
      </c>
      <c r="H355" t="inlineStr">
        <is>
          <t>3-Average</t>
        </is>
      </c>
      <c r="I355" t="inlineStr">
        <is>
          <t>[TJ][Telephony][Android10.0][SharklE]编辑SIM卡联系人，输入附加号码内容过长时保存，提示后应仍停留在编辑界面</t>
        </is>
      </c>
      <c r="J355" t="inlineStr">
        <is>
          <t>Ya.Wang@unisoc.com</t>
        </is>
      </c>
      <c r="K355" t="inlineStr">
        <is>
          <t>2020-02-12 16:17:55</t>
        </is>
      </c>
      <c r="L355" t="n">
        <v>1</v>
      </c>
    </row>
    <row r="356">
      <c r="A356" s="1" t="n">
        <v>354</v>
      </c>
      <c r="B356" t="inlineStr">
        <is>
          <t>TJ_AF1</t>
        </is>
      </c>
      <c r="C356">
        <f>HYPERLINK("https://bugzilla.unisoc.com/bugzilla/show_bug.cgi?id=1251279", 1251279)</f>
        <v/>
      </c>
      <c r="D356" t="inlineStr">
        <is>
          <t>9863A_ANDROID10_TRUNK</t>
        </is>
      </c>
      <c r="E356" t="inlineStr">
        <is>
          <t>FW-ActivityManager</t>
        </is>
      </c>
      <c r="F356" t="inlineStr">
        <is>
          <t>Yuntao.Xiao@unisoc.com</t>
        </is>
      </c>
      <c r="G356" t="inlineStr">
        <is>
          <t>Assigned</t>
        </is>
      </c>
      <c r="H356" t="inlineStr">
        <is>
          <t>3-Average</t>
        </is>
      </c>
      <c r="I356" t="inlineStr">
        <is>
          <t>[TJ][Local][Android10.0][Android10.0][Sharkl3][2G]机主为深色背景，新用户为浅色背景，机主锁屏时切换为新用户概率出现桌面下方Google为深色背景</t>
        </is>
      </c>
      <c r="J356" t="inlineStr">
        <is>
          <t>Xiaohan.Dong@unisoc.com</t>
        </is>
      </c>
      <c r="K356" t="inlineStr">
        <is>
          <t>2020-02-12 16:40:27</t>
        </is>
      </c>
      <c r="L356" t="n">
        <v>0</v>
      </c>
    </row>
    <row r="357">
      <c r="A357" s="1" t="n">
        <v>355</v>
      </c>
      <c r="B357" t="inlineStr">
        <is>
          <t>TJ_APP2</t>
        </is>
      </c>
      <c r="C357">
        <f>HYPERLINK("https://bugzilla.unisoc.com/bugzilla/show_bug.cgi?id=1251301", 1251301)</f>
        <v/>
      </c>
      <c r="D357" t="inlineStr">
        <is>
          <t>9863A_ANDROID10_TRUNK</t>
        </is>
      </c>
      <c r="E357" t="inlineStr">
        <is>
          <t>APP-TelecomService</t>
        </is>
      </c>
      <c r="F357" t="inlineStr">
        <is>
          <t>Huanw.Wang@unisoc.com</t>
        </is>
      </c>
      <c r="G357" t="inlineStr">
        <is>
          <t>NEW</t>
        </is>
      </c>
      <c r="H357" t="inlineStr">
        <is>
          <t>3-Average</t>
        </is>
      </c>
      <c r="I357" t="inlineStr">
        <is>
          <t>[TJ][Telephony][Android10.0][Sharkl3][2G]google message-信息列表-屏蔽的联系人，点击添加电话号码，弹出输入号码提示框，下拉菜单开关下深色主题主题按钮，输入框消失</t>
        </is>
      </c>
      <c r="J357" t="inlineStr">
        <is>
          <t>Xuedong.Wu@unisoc.com</t>
        </is>
      </c>
      <c r="K357" t="inlineStr">
        <is>
          <t>2020-02-12 16:58:37</t>
        </is>
      </c>
      <c r="L357" t="n">
        <v>1</v>
      </c>
    </row>
    <row r="358">
      <c r="A358" s="1" t="n">
        <v>356</v>
      </c>
      <c r="B358" t="inlineStr">
        <is>
          <t>TJ_APP1</t>
        </is>
      </c>
      <c r="C358">
        <f>HYPERLINK("https://bugzilla.unisoc.com/bugzilla/show_bug.cgi?id=1251390", 1251390)</f>
        <v/>
      </c>
      <c r="D358" t="inlineStr">
        <is>
          <t>9863A_ANDROID10_TRUNK</t>
        </is>
      </c>
      <c r="E358" t="inlineStr">
        <is>
          <t>APP-Contacts</t>
        </is>
      </c>
      <c r="F358" t="inlineStr">
        <is>
          <t>Suyan.Yang@unisoc.com</t>
        </is>
      </c>
      <c r="G358" t="inlineStr">
        <is>
          <t>NEW</t>
        </is>
      </c>
      <c r="H358" t="inlineStr">
        <is>
          <t>3-Average</t>
        </is>
      </c>
      <c r="I358" t="inlineStr">
        <is>
          <t>[TJ][Telephony][Android10.0][Sharkl3][1G]新建SIM联系人，号码栏只输入加号，重启后该联系人消失</t>
        </is>
      </c>
      <c r="J358" t="inlineStr">
        <is>
          <t>Binghai.Lei@unisoc.com</t>
        </is>
      </c>
      <c r="K358" t="inlineStr">
        <is>
          <t>2020-02-12 18:32:24</t>
        </is>
      </c>
      <c r="L358" t="n">
        <v>1</v>
      </c>
    </row>
    <row r="359">
      <c r="A359" s="1" t="n">
        <v>357</v>
      </c>
      <c r="B359" t="inlineStr">
        <is>
          <t>TJ_APP1</t>
        </is>
      </c>
      <c r="C359">
        <f>HYPERLINK("https://bugzilla.unisoc.com/bugzilla/show_bug.cgi?id=1251430", 1251430)</f>
        <v/>
      </c>
      <c r="D359" t="inlineStr">
        <is>
          <t>9863A_ANDROID10_TRUNK</t>
        </is>
      </c>
      <c r="E359" t="inlineStr">
        <is>
          <t>APP-Blacklist</t>
        </is>
      </c>
      <c r="F359" t="inlineStr">
        <is>
          <t>Zachary.Li@unisoc.com</t>
        </is>
      </c>
      <c r="G359" t="inlineStr">
        <is>
          <t>NEW</t>
        </is>
      </c>
      <c r="H359" t="inlineStr">
        <is>
          <t>3-Average</t>
        </is>
      </c>
      <c r="I359" t="inlineStr">
        <is>
          <t>[TJ][Telephony][Android10.0][Sharkl3][2G]黑名单中输入不正确电话号码，点击多次点击确定后输入合法号码确定，提示请输入正确的电话号码提示语仍存在</t>
        </is>
      </c>
      <c r="J359" t="inlineStr">
        <is>
          <t>yao.che@unisoc.com</t>
        </is>
      </c>
      <c r="K359" t="inlineStr">
        <is>
          <t>2020-02-12 19:59:42</t>
        </is>
      </c>
      <c r="L359" t="n">
        <v>1</v>
      </c>
    </row>
    <row r="360">
      <c r="A360" s="1" t="n">
        <v>358</v>
      </c>
      <c r="B360" t="inlineStr">
        <is>
          <t>TJ_APP2</t>
        </is>
      </c>
      <c r="C360">
        <f>HYPERLINK("https://bugzilla.unisoc.com/bugzilla/show_bug.cgi?id=1251651", 1251651)</f>
        <v/>
      </c>
      <c r="D360" t="inlineStr">
        <is>
          <t>SC7731E_ANDROID10_TRUNK</t>
        </is>
      </c>
      <c r="E360" t="inlineStr">
        <is>
          <t>APP-InCallUI</t>
        </is>
      </c>
      <c r="F360" t="inlineStr">
        <is>
          <t>Xinwei.He@unisoc.com</t>
        </is>
      </c>
      <c r="G360" t="inlineStr">
        <is>
          <t>NEW</t>
        </is>
      </c>
      <c r="H360" t="inlineStr">
        <is>
          <t>3-Average</t>
        </is>
      </c>
      <c r="I360" t="inlineStr">
        <is>
          <t>[TJ][Telephony][Android10.0][Pike2][512M]与A通话，B来电，全屏来电界面点击Home键退出后，测试机界面无B来电提示和A通话图标.</t>
        </is>
      </c>
      <c r="J360" t="inlineStr">
        <is>
          <t>Tongtong.Gao@unisoc.com</t>
        </is>
      </c>
      <c r="K360" t="inlineStr">
        <is>
          <t>2020-02-13 11:38:46</t>
        </is>
      </c>
      <c r="L360" t="n">
        <v>0</v>
      </c>
    </row>
    <row r="361">
      <c r="A361" s="1" t="n">
        <v>359</v>
      </c>
      <c r="B361" t="inlineStr">
        <is>
          <t>TJ_APP1</t>
        </is>
      </c>
      <c r="C361">
        <f>HYPERLINK("https://bugzilla.unisoc.com/bugzilla/show_bug.cgi?id=1251691", 1251691)</f>
        <v/>
      </c>
      <c r="D361" t="inlineStr">
        <is>
          <t>9863A_ANDROID10_TRUNK</t>
        </is>
      </c>
      <c r="E361" t="inlineStr">
        <is>
          <t>APP-Contacts</t>
        </is>
      </c>
      <c r="F361" t="inlineStr">
        <is>
          <t>Suyan.Yang@unisoc.com</t>
        </is>
      </c>
      <c r="G361" t="inlineStr">
        <is>
          <t>NEW</t>
        </is>
      </c>
      <c r="H361" t="inlineStr">
        <is>
          <t>3-Average</t>
        </is>
      </c>
      <c r="I361" t="inlineStr">
        <is>
          <t>[TJ][Telephony][Android10.0][Sharkl3][1G]通讯录导入彩信中的.vcf文件异常</t>
        </is>
      </c>
      <c r="J361" t="inlineStr">
        <is>
          <t>Binghai.Lei@unisoc.com</t>
        </is>
      </c>
      <c r="K361" t="inlineStr">
        <is>
          <t>2020-02-13 13:31:57</t>
        </is>
      </c>
      <c r="L361" t="n">
        <v>0</v>
      </c>
    </row>
    <row r="362">
      <c r="A362" s="1" t="n">
        <v>360</v>
      </c>
      <c r="B362" t="inlineStr">
        <is>
          <t>TJ_AF1</t>
        </is>
      </c>
      <c r="C362">
        <f>HYPERLINK("https://bugzilla.unisoc.com/bugzilla/show_bug.cgi?id=1251736", 1251736)</f>
        <v/>
      </c>
      <c r="D362" t="inlineStr">
        <is>
          <t>9863A_ANDROID10_TRUNK</t>
        </is>
      </c>
      <c r="E362" t="inlineStr">
        <is>
          <t>FW-3rdParty</t>
        </is>
      </c>
      <c r="F362" t="inlineStr">
        <is>
          <t>Fangyu.Yu@unisoc.com</t>
        </is>
      </c>
      <c r="G362" t="inlineStr">
        <is>
          <t>NEW</t>
        </is>
      </c>
      <c r="H362" t="inlineStr">
        <is>
          <t>3-Average</t>
        </is>
      </c>
      <c r="I362" t="inlineStr">
        <is>
          <t>[Multimedia][Audio][Android10.0][Sharkl3][2G][apk]微信语音通话，对方有来电接接通后，本微信则一直显示网络不佳还保持通话状态。而小米手机同样情形则挂断微信电话。底层应获取信息上报让微信电话挂断。</t>
        </is>
      </c>
      <c r="J362" t="inlineStr">
        <is>
          <t>Winnie.Wang@unisoc.com</t>
        </is>
      </c>
      <c r="K362" t="inlineStr">
        <is>
          <t>2020-02-13 14:22:24</t>
        </is>
      </c>
      <c r="L362" t="n">
        <v>0</v>
      </c>
    </row>
    <row r="363">
      <c r="A363" s="1" t="n">
        <v>361</v>
      </c>
      <c r="B363" t="inlineStr">
        <is>
          <t>TJ_AF1</t>
        </is>
      </c>
      <c r="C363">
        <f>HYPERLINK("https://bugzilla.unisoc.com/bugzilla/show_bug.cgi?id=1251888", 1251888)</f>
        <v/>
      </c>
      <c r="D363" t="inlineStr">
        <is>
          <t>9863A_ANDROID10_TRUNK</t>
        </is>
      </c>
      <c r="E363" t="inlineStr">
        <is>
          <t>FW-3rdParty</t>
        </is>
      </c>
      <c r="F363" t="inlineStr">
        <is>
          <t>Fangyu.Yu@unisoc.com</t>
        </is>
      </c>
      <c r="G363" t="inlineStr">
        <is>
          <t>NEW</t>
        </is>
      </c>
      <c r="H363" t="inlineStr">
        <is>
          <t>2-Major</t>
        </is>
      </c>
      <c r="I363" t="inlineStr">
        <is>
          <t>[Multimedia][Android10.0][Sharkl3][1G]打开爱奇艺APP,播放视频过程中来电接听挂断后必现返回爱奇艺首页，无法恢复播放【附现象视频】</t>
        </is>
      </c>
      <c r="J363" t="inlineStr">
        <is>
          <t>Xianzhao.Yang@unisoc.com</t>
        </is>
      </c>
      <c r="K363" t="inlineStr">
        <is>
          <t>2020-02-13 16:11:37</t>
        </is>
      </c>
      <c r="L363" t="n">
        <v>0</v>
      </c>
    </row>
    <row r="364">
      <c r="A364" s="1" t="n">
        <v>362</v>
      </c>
      <c r="B364" t="inlineStr">
        <is>
          <t>TJ_TELE</t>
        </is>
      </c>
      <c r="C364">
        <f>HYPERLINK("https://bugzilla.unisoc.com/bugzilla/show_bug.cgi?id=1251996", 1251996)</f>
        <v/>
      </c>
      <c r="D364" t="inlineStr">
        <is>
          <t>9863A_ANDROID10_TRUNK</t>
        </is>
      </c>
      <c r="E364" t="inlineStr">
        <is>
          <t>FW-Tele-Call</t>
        </is>
      </c>
      <c r="F364" t="inlineStr">
        <is>
          <t>Chunjie.Liu@unisoc.com</t>
        </is>
      </c>
      <c r="G364" t="inlineStr">
        <is>
          <t>NEW</t>
        </is>
      </c>
      <c r="H364" t="inlineStr">
        <is>
          <t>2-Major</t>
        </is>
      </c>
      <c r="I364" t="inlineStr">
        <is>
          <t>[Android10.0][Sharkl3][2G][FT_TW][TW_CHT][VoLTE][SS] DUT will hang up both of calls when merge two same phone number to conference call then hang up one of call.</t>
        </is>
      </c>
      <c r="J364" t="inlineStr">
        <is>
          <t>Nelson.Lee@unisoc.com</t>
        </is>
      </c>
      <c r="K364" t="inlineStr">
        <is>
          <t>2020-02-13 17:20:40</t>
        </is>
      </c>
      <c r="L364" t="n">
        <v>0</v>
      </c>
    </row>
    <row r="365">
      <c r="A365" s="1" t="n">
        <v>363</v>
      </c>
      <c r="B365" t="inlineStr">
        <is>
          <t>TJ_APP1</t>
        </is>
      </c>
      <c r="C365">
        <f>HYPERLINK("https://bugzilla.unisoc.com/bugzilla/show_bug.cgi?id=1251999", 1251999)</f>
        <v/>
      </c>
      <c r="D365" t="inlineStr">
        <is>
          <t>9863A_ANDROID10_TRUNK</t>
        </is>
      </c>
      <c r="E365" t="inlineStr">
        <is>
          <t>APP-Contacts</t>
        </is>
      </c>
      <c r="F365" t="inlineStr">
        <is>
          <t>Suyan.Yang@unisoc.com</t>
        </is>
      </c>
      <c r="G365" t="inlineStr">
        <is>
          <t>NEW</t>
        </is>
      </c>
      <c r="H365" t="inlineStr">
        <is>
          <t>3-Average</t>
        </is>
      </c>
      <c r="I365" t="inlineStr">
        <is>
          <t>[TJ][Telephony][Android10.0][Sharkl3][1G]中文下添加账户时，弹出提示语为英文</t>
        </is>
      </c>
      <c r="J365" t="inlineStr">
        <is>
          <t>Binghai.Lei@unisoc.com</t>
        </is>
      </c>
      <c r="K365" t="inlineStr">
        <is>
          <t>2020-02-13 17:22:49</t>
        </is>
      </c>
      <c r="L365" t="n">
        <v>0</v>
      </c>
    </row>
    <row r="366">
      <c r="A366" s="1" t="n">
        <v>364</v>
      </c>
      <c r="B366" t="inlineStr">
        <is>
          <t>TJ_AF1</t>
        </is>
      </c>
      <c r="C366">
        <f>HYPERLINK("https://bugzilla.unisoc.com/bugzilla/show_bug.cgi?id=1252098", 1252098)</f>
        <v/>
      </c>
      <c r="D366" t="inlineStr">
        <is>
          <t>9863A_ANDROID10_TRUNK</t>
        </is>
      </c>
      <c r="E366" t="inlineStr">
        <is>
          <t>FW-3rdParty</t>
        </is>
      </c>
      <c r="F366" t="inlineStr">
        <is>
          <t>Fangyu.Yu@unisoc.com</t>
        </is>
      </c>
      <c r="G366" t="inlineStr">
        <is>
          <t>NEW</t>
        </is>
      </c>
      <c r="H366" t="inlineStr">
        <is>
          <t>2-Major</t>
        </is>
      </c>
      <c r="I366" t="inlineStr">
        <is>
          <t>[Multimedia][Android10.0][Sharkl3][1G][apk]打开美图秀秀APP,严重卡顿，预览卡顿，点击拍摄照片和录制视频均无反应，而后无响应【附截图】</t>
        </is>
      </c>
      <c r="J366" t="inlineStr">
        <is>
          <t>Xianzhao.Yang@unisoc.com</t>
        </is>
      </c>
      <c r="K366" t="inlineStr">
        <is>
          <t>2020-02-13 19:10:45</t>
        </is>
      </c>
      <c r="L366" t="n">
        <v>0</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2020-02-13T23:13:46Z</dcterms:created>
  <dcterms:modified xsi:type="dcterms:W3CDTF">2020-02-13T23:13:46Z</dcterms:modified>
</cp:coreProperties>
</file>