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31BC558-1F1E-4D92-B4E6-C704EC673B1F}" xr6:coauthVersionLast="40" xr6:coauthVersionMax="40" xr10:uidLastSave="{00000000-0000-0000-0000-000000000000}"/>
  <bookViews>
    <workbookView xWindow="25080" yWindow="-120" windowWidth="19440" windowHeight="15000" firstSheet="2" activeTab="2" xr2:uid="{00000000-000D-0000-FFFF-FFFF00000000}"/>
  </bookViews>
  <sheets>
    <sheet name="statistical descriptions" sheetId="1" r:id="rId1"/>
    <sheet name="feature description" sheetId="2" r:id="rId2"/>
    <sheet name="feature summary" sheetId="7" r:id="rId3"/>
    <sheet name="clustering evulation" sheetId="3" r:id="rId4"/>
    <sheet name="regression results" sheetId="4" r:id="rId5"/>
    <sheet name="evaluation on &amp; off " sheetId="5" r:id="rId6"/>
    <sheet name="comparison with existing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3" i="1" l="1"/>
  <c r="M22" i="1"/>
  <c r="T14" i="1"/>
  <c r="T15" i="1"/>
  <c r="T24" i="1" s="1"/>
  <c r="T16" i="1"/>
  <c r="T17" i="1"/>
  <c r="T18" i="1"/>
  <c r="T19" i="1"/>
  <c r="T20" i="1"/>
  <c r="T21" i="1"/>
  <c r="T22" i="1"/>
  <c r="T13" i="1"/>
  <c r="V4" i="1"/>
  <c r="V5" i="1"/>
  <c r="V6" i="1"/>
  <c r="V7" i="1"/>
  <c r="V8" i="1"/>
  <c r="V9" i="1"/>
  <c r="V10" i="1"/>
  <c r="V11" i="1"/>
  <c r="V3" i="1"/>
  <c r="U4" i="1"/>
  <c r="U5" i="1"/>
  <c r="U6" i="1"/>
  <c r="U7" i="1"/>
  <c r="U8" i="1"/>
  <c r="U9" i="1"/>
  <c r="U10" i="1"/>
  <c r="U11" i="1"/>
  <c r="U3" i="1"/>
  <c r="R24" i="1"/>
  <c r="S24" i="1"/>
  <c r="S14" i="1"/>
  <c r="S15" i="1"/>
  <c r="S16" i="1"/>
  <c r="S17" i="1"/>
  <c r="S18" i="1"/>
  <c r="S19" i="1"/>
  <c r="S20" i="1"/>
  <c r="S21" i="1"/>
  <c r="S22" i="1"/>
  <c r="S13" i="1"/>
  <c r="R14" i="1"/>
  <c r="R15" i="1"/>
  <c r="R16" i="1"/>
  <c r="R17" i="1"/>
  <c r="R18" i="1"/>
  <c r="R19" i="1"/>
  <c r="R20" i="1"/>
  <c r="R21" i="1"/>
  <c r="R22" i="1"/>
  <c r="R13" i="1"/>
  <c r="J12" i="1" l="1"/>
  <c r="I12" i="1"/>
  <c r="F12" i="1"/>
  <c r="H8" i="1" l="1"/>
  <c r="H12" i="1" s="1"/>
  <c r="G8" i="1"/>
  <c r="G12" i="1" s="1"/>
</calcChain>
</file>

<file path=xl/sharedStrings.xml><?xml version="1.0" encoding="utf-8"?>
<sst xmlns="http://schemas.openxmlformats.org/spreadsheetml/2006/main" count="122" uniqueCount="74">
  <si>
    <t>Trip Date</t>
  </si>
  <si>
    <t>Routes No.</t>
  </si>
  <si>
    <t>Wi-Fi</t>
  </si>
  <si>
    <t>Bluetooth</t>
  </si>
  <si>
    <t>Trip Start Time</t>
  </si>
  <si>
    <t xml:space="preserve">Trip End Time </t>
  </si>
  <si>
    <t>Features</t>
  </si>
  <si>
    <t>Description</t>
  </si>
  <si>
    <t xml:space="preserve">Trip Distance </t>
  </si>
  <si>
    <t>Fuzzy</t>
  </si>
  <si>
    <t>BayesianGaussianMixture</t>
  </si>
  <si>
    <t>Gussian Mixture</t>
  </si>
  <si>
    <t>Beta CV Measure(lower)</t>
  </si>
  <si>
    <t>Dunn index(higher)</t>
  </si>
  <si>
    <t>Davies-Bouldin Index(lower)</t>
  </si>
  <si>
    <t>Evaluation Measurements</t>
  </si>
  <si>
    <t>Linear Regression</t>
  </si>
  <si>
    <t>Random Forest</t>
  </si>
  <si>
    <t>Methods</t>
  </si>
  <si>
    <t>MSE</t>
  </si>
  <si>
    <t>MAPE</t>
  </si>
  <si>
    <t>MAE</t>
  </si>
  <si>
    <t>Fuzzy C-means</t>
  </si>
  <si>
    <t>Filtering Algorithm</t>
  </si>
  <si>
    <t xml:space="preserve">The Numbers of Detection </t>
  </si>
  <si>
    <t>Detection Duration</t>
  </si>
  <si>
    <t>Average Speed</t>
  </si>
  <si>
    <t>Max Speed</t>
  </si>
  <si>
    <t>Least Distance Start</t>
  </si>
  <si>
    <t>Least Distance End</t>
  </si>
  <si>
    <t>Data Points</t>
  </si>
  <si>
    <t>Unique MAC</t>
  </si>
  <si>
    <t>The Number of Stops</t>
  </si>
  <si>
    <t>Silhouette Score</t>
  </si>
  <si>
    <t xml:space="preserve">MSE </t>
  </si>
  <si>
    <t>the number of on-board passenger of each stop</t>
  </si>
  <si>
    <t>the number of off-board passenger of each stop</t>
  </si>
  <si>
    <t>Measurements</t>
  </si>
  <si>
    <t>Rabi‘s Filtering Algorithm</t>
  </si>
  <si>
    <t>Matt‘s Filtering Algorithm</t>
  </si>
  <si>
    <t>Max RSSI</t>
  </si>
  <si>
    <t>Average RSSI</t>
  </si>
  <si>
    <t>Total</t>
  </si>
  <si>
    <t>NA</t>
  </si>
  <si>
    <t>Number of Data Points</t>
  </si>
  <si>
    <t>Number of Unique MAC</t>
  </si>
  <si>
    <t>No.</t>
  </si>
  <si>
    <t>Vehicle Status During Sensing Period of Unique MAC Adress</t>
  </si>
  <si>
    <t>Feature Category</t>
  </si>
  <si>
    <t>MAC Address Sensing Features</t>
  </si>
  <si>
    <t>The average value of received signal strength indicator of given MAC (dBm)</t>
  </si>
  <si>
    <t>The maximum value of received signal strength indicator of given MAC (dBm)</t>
  </si>
  <si>
    <t>The number of times a unique MAC address is detected (Times)</t>
  </si>
  <si>
    <t>The total amount of time for a unique mac to be detected (Seconds)</t>
  </si>
  <si>
    <t>The minimum distance between the location of each mac and the nearest stop when it was first detected (Meters)</t>
  </si>
  <si>
    <t>The minimum distance between the location of each mac and the nearest stop when it was last detected (Meters)</t>
  </si>
  <si>
    <t>The total travel distance of the vehicle between the first and the last detection of a unique MAC address (Meters)</t>
  </si>
  <si>
    <t>The average speed of the vehicle between the first and the last detection of a unique MAC address (Meters/Second)</t>
  </si>
  <si>
    <t>The largest speed of the vehicle between the first and the last detection of a unique MAC address(Meters/Second)</t>
  </si>
  <si>
    <t>Min</t>
  </si>
  <si>
    <t>Max</t>
  </si>
  <si>
    <t>The Numbers of Detection (Times)</t>
  </si>
  <si>
    <t>Detection Duration (Seconds)</t>
  </si>
  <si>
    <t>Average RSSI (dBm)</t>
  </si>
  <si>
    <t>Max RSSI (dBm)</t>
  </si>
  <si>
    <t>Trip Distance (Meters)</t>
  </si>
  <si>
    <t>Average Speed (Meters/Second)</t>
  </si>
  <si>
    <t>Max Speed (Meters/Second)</t>
  </si>
  <si>
    <t>Least Distance Start (Meters)</t>
  </si>
  <si>
    <t>Least Distance End (Meters)</t>
  </si>
  <si>
    <t>S.D.</t>
  </si>
  <si>
    <t>Mean</t>
  </si>
  <si>
    <t>Passenger (399)</t>
  </si>
  <si>
    <t>Non-Passenger (4665)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</si>
</sst>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3" xfId="0" applyFont="1" applyBorder="1"/>
    <xf numFmtId="164" fontId="2" fillId="0" borderId="3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1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21" fontId="2" fillId="0" borderId="7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opLeftCell="F1" workbookViewId="0">
      <selection activeCell="M24" sqref="M24"/>
    </sheetView>
  </sheetViews>
  <sheetFormatPr defaultRowHeight="15" x14ac:dyDescent="0.25"/>
  <cols>
    <col min="1" max="1" width="10.7109375" bestFit="1" customWidth="1"/>
    <col min="2" max="2" width="4.85546875" hidden="1" customWidth="1"/>
    <col min="3" max="5" width="10.7109375" customWidth="1"/>
    <col min="6" max="6" width="12" customWidth="1"/>
    <col min="7" max="7" width="7.140625" bestFit="1" customWidth="1"/>
    <col min="8" max="8" width="9.85546875" bestFit="1" customWidth="1"/>
    <col min="9" max="9" width="5.7109375" bestFit="1" customWidth="1"/>
    <col min="10" max="10" width="9.85546875" bestFit="1" customWidth="1"/>
  </cols>
  <sheetData>
    <row r="1" spans="1:22" ht="29.25" customHeight="1" thickBot="1" x14ac:dyDescent="0.3">
      <c r="A1" s="48" t="s">
        <v>1</v>
      </c>
      <c r="B1" s="23"/>
      <c r="C1" s="48" t="s">
        <v>0</v>
      </c>
      <c r="D1" s="48" t="s">
        <v>4</v>
      </c>
      <c r="E1" s="48" t="s">
        <v>5</v>
      </c>
      <c r="F1" s="48" t="s">
        <v>32</v>
      </c>
      <c r="G1" s="46" t="s">
        <v>30</v>
      </c>
      <c r="H1" s="46"/>
      <c r="I1" s="47" t="s">
        <v>31</v>
      </c>
      <c r="J1" s="47"/>
      <c r="L1" s="44" t="s">
        <v>1</v>
      </c>
      <c r="M1" s="44" t="s">
        <v>0</v>
      </c>
      <c r="N1" s="44" t="s">
        <v>4</v>
      </c>
      <c r="O1" s="44" t="s">
        <v>5</v>
      </c>
      <c r="P1" s="44" t="s">
        <v>32</v>
      </c>
      <c r="Q1" s="40" t="s">
        <v>44</v>
      </c>
      <c r="R1" s="40"/>
      <c r="S1" s="40" t="s">
        <v>45</v>
      </c>
      <c r="T1" s="40"/>
    </row>
    <row r="2" spans="1:22" ht="15.75" thickBot="1" x14ac:dyDescent="0.3">
      <c r="A2" s="49"/>
      <c r="B2" s="24"/>
      <c r="C2" s="49"/>
      <c r="D2" s="49"/>
      <c r="E2" s="49"/>
      <c r="F2" s="49"/>
      <c r="G2" s="17" t="s">
        <v>2</v>
      </c>
      <c r="H2" s="14" t="s">
        <v>3</v>
      </c>
      <c r="I2" s="17" t="s">
        <v>2</v>
      </c>
      <c r="J2" s="14" t="s">
        <v>3</v>
      </c>
      <c r="L2" s="45"/>
      <c r="M2" s="45"/>
      <c r="N2" s="45"/>
      <c r="O2" s="45"/>
      <c r="P2" s="45"/>
      <c r="Q2" s="32" t="s">
        <v>2</v>
      </c>
      <c r="R2" s="32" t="s">
        <v>3</v>
      </c>
      <c r="S2" s="32" t="s">
        <v>2</v>
      </c>
      <c r="T2" s="32" t="s">
        <v>3</v>
      </c>
    </row>
    <row r="3" spans="1:22" x14ac:dyDescent="0.25">
      <c r="A3" s="50">
        <v>372</v>
      </c>
      <c r="B3" s="15">
        <v>2</v>
      </c>
      <c r="C3" s="19">
        <v>43165</v>
      </c>
      <c r="D3" s="20">
        <v>0.31597222222222221</v>
      </c>
      <c r="E3" s="20">
        <v>0.35555555555555557</v>
      </c>
      <c r="F3" s="18">
        <v>21</v>
      </c>
      <c r="G3" s="15">
        <v>2550</v>
      </c>
      <c r="H3" s="15">
        <v>344</v>
      </c>
      <c r="I3" s="15">
        <v>431</v>
      </c>
      <c r="J3" s="15">
        <v>29</v>
      </c>
      <c r="L3" s="41">
        <v>372</v>
      </c>
      <c r="M3" s="33">
        <v>43165</v>
      </c>
      <c r="N3" s="34">
        <v>0.31597222222222221</v>
      </c>
      <c r="O3" s="34">
        <v>0.35555555555555557</v>
      </c>
      <c r="P3" s="31">
        <v>21</v>
      </c>
      <c r="Q3" s="31">
        <v>2550</v>
      </c>
      <c r="R3" s="31">
        <v>344</v>
      </c>
      <c r="S3" s="31">
        <v>431</v>
      </c>
      <c r="T3" s="31">
        <v>29</v>
      </c>
      <c r="U3">
        <f>Q3/P3</f>
        <v>121.42857142857143</v>
      </c>
      <c r="V3">
        <f>R3/P3</f>
        <v>16.38095238095238</v>
      </c>
    </row>
    <row r="4" spans="1:22" x14ac:dyDescent="0.25">
      <c r="A4" s="50"/>
      <c r="B4" s="15">
        <v>3</v>
      </c>
      <c r="C4" s="19">
        <v>43165</v>
      </c>
      <c r="D4" s="20">
        <v>0.45208333333333334</v>
      </c>
      <c r="E4" s="20">
        <v>0.49236111111111108</v>
      </c>
      <c r="F4" s="18">
        <v>24</v>
      </c>
      <c r="G4" s="15">
        <v>2055</v>
      </c>
      <c r="H4" s="15">
        <v>344</v>
      </c>
      <c r="I4" s="15">
        <v>854</v>
      </c>
      <c r="J4" s="15">
        <v>53</v>
      </c>
      <c r="L4" s="42"/>
      <c r="M4" s="33">
        <v>43165</v>
      </c>
      <c r="N4" s="34">
        <v>0.45208333333333334</v>
      </c>
      <c r="O4" s="34">
        <v>0.49236111111111108</v>
      </c>
      <c r="P4" s="31">
        <v>24</v>
      </c>
      <c r="Q4" s="31">
        <v>2055</v>
      </c>
      <c r="R4" s="31">
        <v>344</v>
      </c>
      <c r="S4" s="31">
        <v>854</v>
      </c>
      <c r="T4" s="31">
        <v>53</v>
      </c>
      <c r="U4">
        <f t="shared" ref="U4:U11" si="0">Q4/P4</f>
        <v>85.625</v>
      </c>
      <c r="V4">
        <f t="shared" ref="V4:V11" si="1">R4/P4</f>
        <v>14.333333333333334</v>
      </c>
    </row>
    <row r="5" spans="1:22" x14ac:dyDescent="0.25">
      <c r="A5" s="50"/>
      <c r="B5" s="15">
        <v>4</v>
      </c>
      <c r="C5" s="19">
        <v>43160</v>
      </c>
      <c r="D5" s="20">
        <v>0.4604166666666667</v>
      </c>
      <c r="E5" s="20">
        <v>0.49374999999999997</v>
      </c>
      <c r="F5" s="18">
        <v>28</v>
      </c>
      <c r="G5" s="15">
        <v>3547</v>
      </c>
      <c r="H5" s="15">
        <v>346</v>
      </c>
      <c r="I5" s="15">
        <v>819</v>
      </c>
      <c r="J5" s="15">
        <v>21</v>
      </c>
      <c r="L5" s="42"/>
      <c r="M5" s="33">
        <v>43160</v>
      </c>
      <c r="N5" s="34">
        <v>0.4604166666666667</v>
      </c>
      <c r="O5" s="34">
        <v>0.49374999999999997</v>
      </c>
      <c r="P5" s="31">
        <v>28</v>
      </c>
      <c r="Q5" s="31">
        <v>3547</v>
      </c>
      <c r="R5" s="31">
        <v>346</v>
      </c>
      <c r="S5" s="31">
        <v>819</v>
      </c>
      <c r="T5" s="31">
        <v>21</v>
      </c>
      <c r="U5">
        <f t="shared" si="0"/>
        <v>126.67857142857143</v>
      </c>
      <c r="V5">
        <f t="shared" si="1"/>
        <v>12.357142857142858</v>
      </c>
    </row>
    <row r="6" spans="1:22" x14ac:dyDescent="0.25">
      <c r="A6" s="50">
        <v>32</v>
      </c>
      <c r="B6" s="15">
        <v>6</v>
      </c>
      <c r="C6" s="19">
        <v>43408</v>
      </c>
      <c r="D6" s="20">
        <v>0.70528935185185182</v>
      </c>
      <c r="E6" s="20">
        <v>0.72357638888888898</v>
      </c>
      <c r="F6" s="15">
        <v>12</v>
      </c>
      <c r="G6" s="15">
        <v>904</v>
      </c>
      <c r="H6" s="15">
        <v>172</v>
      </c>
      <c r="I6" s="15">
        <v>294</v>
      </c>
      <c r="J6" s="15">
        <v>8</v>
      </c>
      <c r="L6" s="42">
        <v>32</v>
      </c>
      <c r="M6" s="33">
        <v>43408</v>
      </c>
      <c r="N6" s="34">
        <v>0.70528935185185182</v>
      </c>
      <c r="O6" s="34">
        <v>0.72357638888888898</v>
      </c>
      <c r="P6" s="31">
        <v>12</v>
      </c>
      <c r="Q6" s="31">
        <v>904</v>
      </c>
      <c r="R6" s="31">
        <v>172</v>
      </c>
      <c r="S6" s="31">
        <v>294</v>
      </c>
      <c r="T6" s="31">
        <v>8</v>
      </c>
      <c r="U6">
        <f t="shared" si="0"/>
        <v>75.333333333333329</v>
      </c>
      <c r="V6">
        <f t="shared" si="1"/>
        <v>14.333333333333334</v>
      </c>
    </row>
    <row r="7" spans="1:22" x14ac:dyDescent="0.25">
      <c r="A7" s="50"/>
      <c r="B7" s="15">
        <v>9</v>
      </c>
      <c r="C7" s="19">
        <v>43413</v>
      </c>
      <c r="D7" s="20">
        <v>0.77834490740740747</v>
      </c>
      <c r="E7" s="20">
        <v>0.81002314814814813</v>
      </c>
      <c r="F7" s="15">
        <v>24</v>
      </c>
      <c r="G7" s="15">
        <v>2166</v>
      </c>
      <c r="H7" s="15">
        <v>152</v>
      </c>
      <c r="I7" s="15">
        <v>815</v>
      </c>
      <c r="J7" s="15">
        <v>29</v>
      </c>
      <c r="L7" s="42"/>
      <c r="M7" s="33">
        <v>43413</v>
      </c>
      <c r="N7" s="34">
        <v>0.77834490740740747</v>
      </c>
      <c r="O7" s="34">
        <v>0.81002314814814813</v>
      </c>
      <c r="P7" s="31">
        <v>24</v>
      </c>
      <c r="Q7" s="31">
        <v>2166</v>
      </c>
      <c r="R7" s="31">
        <v>152</v>
      </c>
      <c r="S7" s="31">
        <v>815</v>
      </c>
      <c r="T7" s="31">
        <v>29</v>
      </c>
      <c r="U7">
        <f t="shared" si="0"/>
        <v>90.25</v>
      </c>
      <c r="V7">
        <f t="shared" si="1"/>
        <v>6.333333333333333</v>
      </c>
    </row>
    <row r="8" spans="1:22" x14ac:dyDescent="0.25">
      <c r="A8" s="50"/>
      <c r="B8" s="15">
        <v>10</v>
      </c>
      <c r="C8" s="19">
        <v>43413</v>
      </c>
      <c r="D8" s="20">
        <v>0.8187268518518519</v>
      </c>
      <c r="E8" s="20">
        <v>0.83736111111111111</v>
      </c>
      <c r="F8" s="15">
        <v>15</v>
      </c>
      <c r="G8" s="15">
        <f>129+789</f>
        <v>918</v>
      </c>
      <c r="H8" s="15">
        <f>81+5</f>
        <v>86</v>
      </c>
      <c r="I8" s="15">
        <v>165</v>
      </c>
      <c r="J8" s="15">
        <v>13</v>
      </c>
      <c r="L8" s="42"/>
      <c r="M8" s="33">
        <v>43413</v>
      </c>
      <c r="N8" s="34">
        <v>0.8187268518518519</v>
      </c>
      <c r="O8" s="34">
        <v>0.83736111111111111</v>
      </c>
      <c r="P8" s="31">
        <v>15</v>
      </c>
      <c r="Q8" s="31">
        <v>918</v>
      </c>
      <c r="R8" s="31">
        <v>86</v>
      </c>
      <c r="S8" s="31">
        <v>165</v>
      </c>
      <c r="T8" s="31">
        <v>13</v>
      </c>
      <c r="U8">
        <f t="shared" si="0"/>
        <v>61.2</v>
      </c>
      <c r="V8">
        <f t="shared" si="1"/>
        <v>5.7333333333333334</v>
      </c>
    </row>
    <row r="9" spans="1:22" x14ac:dyDescent="0.25">
      <c r="A9" s="50">
        <v>67</v>
      </c>
      <c r="B9" s="15">
        <v>5</v>
      </c>
      <c r="C9" s="19">
        <v>43408</v>
      </c>
      <c r="D9" s="20">
        <v>0.62864583333333335</v>
      </c>
      <c r="E9" s="20">
        <v>0.65793981481481478</v>
      </c>
      <c r="F9" s="15">
        <v>27</v>
      </c>
      <c r="G9" s="15">
        <v>1879</v>
      </c>
      <c r="H9" s="15">
        <v>122</v>
      </c>
      <c r="I9" s="15">
        <v>747</v>
      </c>
      <c r="J9" s="15">
        <v>20</v>
      </c>
      <c r="L9" s="42">
        <v>67</v>
      </c>
      <c r="M9" s="33">
        <v>43408</v>
      </c>
      <c r="N9" s="34">
        <v>0.62864583333333335</v>
      </c>
      <c r="O9" s="34">
        <v>0.65793981481481478</v>
      </c>
      <c r="P9" s="31">
        <v>27</v>
      </c>
      <c r="Q9" s="31">
        <v>1879</v>
      </c>
      <c r="R9" s="31">
        <v>122</v>
      </c>
      <c r="S9" s="31">
        <v>747</v>
      </c>
      <c r="T9" s="31">
        <v>20</v>
      </c>
      <c r="U9">
        <f t="shared" si="0"/>
        <v>69.592592592592595</v>
      </c>
      <c r="V9">
        <f t="shared" si="1"/>
        <v>4.5185185185185182</v>
      </c>
    </row>
    <row r="10" spans="1:22" x14ac:dyDescent="0.25">
      <c r="A10" s="50"/>
      <c r="B10" s="15">
        <v>7</v>
      </c>
      <c r="C10" s="19">
        <v>43412</v>
      </c>
      <c r="D10" s="20">
        <v>0.62869212962962961</v>
      </c>
      <c r="E10" s="20">
        <v>0.64849537037037031</v>
      </c>
      <c r="F10" s="15">
        <v>21</v>
      </c>
      <c r="G10" s="15">
        <v>1351</v>
      </c>
      <c r="H10" s="15">
        <v>88</v>
      </c>
      <c r="I10" s="15">
        <v>555</v>
      </c>
      <c r="J10" s="15">
        <v>18</v>
      </c>
      <c r="L10" s="42"/>
      <c r="M10" s="33">
        <v>43412</v>
      </c>
      <c r="N10" s="34">
        <v>0.62869212962962961</v>
      </c>
      <c r="O10" s="34">
        <v>0.64849537037037031</v>
      </c>
      <c r="P10" s="31">
        <v>21</v>
      </c>
      <c r="Q10" s="31">
        <v>1351</v>
      </c>
      <c r="R10" s="31">
        <v>88</v>
      </c>
      <c r="S10" s="31">
        <v>555</v>
      </c>
      <c r="T10" s="31">
        <v>18</v>
      </c>
      <c r="U10">
        <f t="shared" si="0"/>
        <v>64.333333333333329</v>
      </c>
      <c r="V10">
        <f t="shared" si="1"/>
        <v>4.1904761904761907</v>
      </c>
    </row>
    <row r="11" spans="1:22" ht="15.75" thickBot="1" x14ac:dyDescent="0.3">
      <c r="A11" s="51"/>
      <c r="B11" s="16">
        <v>8</v>
      </c>
      <c r="C11" s="21">
        <v>43412</v>
      </c>
      <c r="D11" s="22">
        <v>0.65150462962962963</v>
      </c>
      <c r="E11" s="22">
        <v>0.66995370370370377</v>
      </c>
      <c r="F11" s="16">
        <v>19</v>
      </c>
      <c r="G11" s="16">
        <v>657</v>
      </c>
      <c r="H11" s="16">
        <v>125</v>
      </c>
      <c r="I11" s="16">
        <v>179</v>
      </c>
      <c r="J11" s="16">
        <v>14</v>
      </c>
      <c r="L11" s="43"/>
      <c r="M11" s="35">
        <v>43412</v>
      </c>
      <c r="N11" s="36">
        <v>0.65150462962962963</v>
      </c>
      <c r="O11" s="36">
        <v>0.66995370370370377</v>
      </c>
      <c r="P11" s="32">
        <v>19</v>
      </c>
      <c r="Q11" s="32">
        <v>657</v>
      </c>
      <c r="R11" s="32">
        <v>125</v>
      </c>
      <c r="S11" s="32">
        <v>179</v>
      </c>
      <c r="T11" s="32">
        <v>14</v>
      </c>
      <c r="U11">
        <f t="shared" si="0"/>
        <v>34.578947368421055</v>
      </c>
      <c r="V11">
        <f t="shared" si="1"/>
        <v>6.5789473684210522</v>
      </c>
    </row>
    <row r="12" spans="1:22" ht="15.75" thickBot="1" x14ac:dyDescent="0.3">
      <c r="A12" s="29" t="s">
        <v>42</v>
      </c>
      <c r="B12" s="29"/>
      <c r="C12" s="29" t="s">
        <v>43</v>
      </c>
      <c r="D12" s="29" t="s">
        <v>43</v>
      </c>
      <c r="E12" s="29" t="s">
        <v>43</v>
      </c>
      <c r="F12" s="29">
        <f>SUM(F3:F11)</f>
        <v>191</v>
      </c>
      <c r="G12" s="30">
        <f>SUM(G3:G11)</f>
        <v>16027</v>
      </c>
      <c r="H12" s="30">
        <f>SUM(H3:H11)</f>
        <v>1779</v>
      </c>
      <c r="I12" s="30">
        <f>SUM(I3:I11)</f>
        <v>4859</v>
      </c>
      <c r="J12" s="30">
        <f>SUM(J3:J11)</f>
        <v>205</v>
      </c>
      <c r="L12" s="32" t="s">
        <v>42</v>
      </c>
      <c r="M12" s="32" t="s">
        <v>43</v>
      </c>
      <c r="N12" s="32" t="s">
        <v>43</v>
      </c>
      <c r="O12" s="32" t="s">
        <v>43</v>
      </c>
      <c r="P12" s="32">
        <v>191</v>
      </c>
      <c r="Q12" s="32">
        <v>16027</v>
      </c>
      <c r="R12" s="32">
        <v>1779</v>
      </c>
      <c r="S12" s="32">
        <v>4859</v>
      </c>
      <c r="T12" s="32">
        <v>205</v>
      </c>
    </row>
    <row r="13" spans="1:22" x14ac:dyDescent="0.25">
      <c r="R13">
        <f>R3/Q3</f>
        <v>0.13490196078431371</v>
      </c>
      <c r="S13">
        <f>Q3/S3</f>
        <v>5.916473317865429</v>
      </c>
      <c r="T13">
        <f>R3/T3</f>
        <v>11.862068965517242</v>
      </c>
    </row>
    <row r="14" spans="1:22" x14ac:dyDescent="0.25">
      <c r="R14">
        <f t="shared" ref="R14:R22" si="2">R4/Q4</f>
        <v>0.16739659367396595</v>
      </c>
      <c r="S14">
        <f t="shared" ref="S14:S22" si="3">Q4/S4</f>
        <v>2.4063231850117095</v>
      </c>
      <c r="T14">
        <f t="shared" ref="T14:T22" si="4">R4/T4</f>
        <v>6.4905660377358494</v>
      </c>
    </row>
    <row r="15" spans="1:22" x14ac:dyDescent="0.25">
      <c r="R15">
        <f t="shared" si="2"/>
        <v>9.7547223005356634E-2</v>
      </c>
      <c r="S15">
        <f t="shared" si="3"/>
        <v>4.3308913308913306</v>
      </c>
      <c r="T15">
        <f t="shared" si="4"/>
        <v>16.476190476190474</v>
      </c>
    </row>
    <row r="16" spans="1:22" x14ac:dyDescent="0.25">
      <c r="R16">
        <f t="shared" si="2"/>
        <v>0.19026548672566371</v>
      </c>
      <c r="S16">
        <f t="shared" si="3"/>
        <v>3.074829931972789</v>
      </c>
      <c r="T16">
        <f t="shared" si="4"/>
        <v>21.5</v>
      </c>
    </row>
    <row r="17" spans="13:20" x14ac:dyDescent="0.25">
      <c r="R17">
        <f t="shared" si="2"/>
        <v>7.0175438596491224E-2</v>
      </c>
      <c r="S17">
        <f t="shared" si="3"/>
        <v>2.6576687116564419</v>
      </c>
      <c r="T17">
        <f t="shared" si="4"/>
        <v>5.2413793103448274</v>
      </c>
    </row>
    <row r="18" spans="13:20" x14ac:dyDescent="0.25">
      <c r="R18">
        <f t="shared" si="2"/>
        <v>9.3681917211328972E-2</v>
      </c>
      <c r="S18">
        <f t="shared" si="3"/>
        <v>5.5636363636363635</v>
      </c>
      <c r="T18">
        <f t="shared" si="4"/>
        <v>6.615384615384615</v>
      </c>
    </row>
    <row r="19" spans="13:20" x14ac:dyDescent="0.25">
      <c r="R19">
        <f t="shared" si="2"/>
        <v>6.4928153273017569E-2</v>
      </c>
      <c r="S19">
        <f t="shared" si="3"/>
        <v>2.5153949129852746</v>
      </c>
      <c r="T19">
        <f t="shared" si="4"/>
        <v>6.1</v>
      </c>
    </row>
    <row r="20" spans="13:20" x14ac:dyDescent="0.25">
      <c r="R20">
        <f t="shared" si="2"/>
        <v>6.513693560325684E-2</v>
      </c>
      <c r="S20">
        <f t="shared" si="3"/>
        <v>2.4342342342342342</v>
      </c>
      <c r="T20">
        <f t="shared" si="4"/>
        <v>4.8888888888888893</v>
      </c>
    </row>
    <row r="21" spans="13:20" x14ac:dyDescent="0.25">
      <c r="R21">
        <f t="shared" si="2"/>
        <v>0.19025875190258751</v>
      </c>
      <c r="S21">
        <f t="shared" si="3"/>
        <v>3.6703910614525141</v>
      </c>
      <c r="T21">
        <f t="shared" si="4"/>
        <v>8.9285714285714288</v>
      </c>
    </row>
    <row r="22" spans="13:20" x14ac:dyDescent="0.25">
      <c r="M22">
        <f>Q12+R12</f>
        <v>17806</v>
      </c>
      <c r="R22">
        <f t="shared" si="2"/>
        <v>0.11100018718412678</v>
      </c>
      <c r="S22">
        <f t="shared" si="3"/>
        <v>3.2984153117925499</v>
      </c>
      <c r="T22">
        <f t="shared" si="4"/>
        <v>8.6780487804878046</v>
      </c>
    </row>
    <row r="23" spans="13:20" x14ac:dyDescent="0.25">
      <c r="M23">
        <f>S12+T12</f>
        <v>5064</v>
      </c>
    </row>
    <row r="24" spans="13:20" x14ac:dyDescent="0.25">
      <c r="R24">
        <f>AVERAGE(R13:R22)</f>
        <v>0.11852926479601092</v>
      </c>
      <c r="S24">
        <f>AVERAGE(S13:S22)</f>
        <v>3.5868258361498642</v>
      </c>
      <c r="T24">
        <f>AVERAGE(T13:T22)</f>
        <v>9.6781098503121115</v>
      </c>
    </row>
  </sheetData>
  <mergeCells count="20">
    <mergeCell ref="A6:A8"/>
    <mergeCell ref="A9:A11"/>
    <mergeCell ref="A1:A2"/>
    <mergeCell ref="C1:C2"/>
    <mergeCell ref="E1:E2"/>
    <mergeCell ref="G1:H1"/>
    <mergeCell ref="I1:J1"/>
    <mergeCell ref="D1:D2"/>
    <mergeCell ref="F1:F2"/>
    <mergeCell ref="A3:A5"/>
    <mergeCell ref="Q1:R1"/>
    <mergeCell ref="S1:T1"/>
    <mergeCell ref="L3:L5"/>
    <mergeCell ref="L6:L8"/>
    <mergeCell ref="L9:L11"/>
    <mergeCell ref="L1:L2"/>
    <mergeCell ref="M1:M2"/>
    <mergeCell ref="N1:N2"/>
    <mergeCell ref="O1:O2"/>
    <mergeCell ref="P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5D30-2195-4D5A-8533-165978BFDF72}">
  <dimension ref="A1:D10"/>
  <sheetViews>
    <sheetView workbookViewId="0">
      <selection activeCell="C2" sqref="C2:C10"/>
    </sheetView>
  </sheetViews>
  <sheetFormatPr defaultRowHeight="15" x14ac:dyDescent="0.25"/>
  <cols>
    <col min="1" max="1" width="19.7109375" bestFit="1" customWidth="1"/>
    <col min="2" max="2" width="4.140625" bestFit="1" customWidth="1"/>
    <col min="3" max="3" width="24.5703125" bestFit="1" customWidth="1"/>
    <col min="4" max="4" width="67" customWidth="1"/>
  </cols>
  <sheetData>
    <row r="1" spans="1:4" ht="15" customHeight="1" thickBot="1" x14ac:dyDescent="0.3">
      <c r="A1" s="53" t="s">
        <v>48</v>
      </c>
      <c r="B1" s="53" t="s">
        <v>46</v>
      </c>
      <c r="C1" s="38" t="s">
        <v>6</v>
      </c>
      <c r="D1" s="38" t="s">
        <v>7</v>
      </c>
    </row>
    <row r="2" spans="1:4" ht="15" customHeight="1" x14ac:dyDescent="0.25">
      <c r="A2" s="44" t="s">
        <v>49</v>
      </c>
      <c r="B2" s="54">
        <v>1</v>
      </c>
      <c r="C2" s="39" t="s">
        <v>24</v>
      </c>
      <c r="D2" s="55" t="s">
        <v>52</v>
      </c>
    </row>
    <row r="3" spans="1:4" ht="15" customHeight="1" x14ac:dyDescent="0.25">
      <c r="A3" s="57"/>
      <c r="B3" s="54">
        <v>2</v>
      </c>
      <c r="C3" s="39" t="s">
        <v>25</v>
      </c>
      <c r="D3" s="55" t="s">
        <v>53</v>
      </c>
    </row>
    <row r="4" spans="1:4" ht="15" customHeight="1" x14ac:dyDescent="0.25">
      <c r="A4" s="57"/>
      <c r="B4" s="54">
        <v>3</v>
      </c>
      <c r="C4" s="39" t="s">
        <v>41</v>
      </c>
      <c r="D4" s="55" t="s">
        <v>50</v>
      </c>
    </row>
    <row r="5" spans="1:4" ht="15" customHeight="1" x14ac:dyDescent="0.25">
      <c r="A5" s="57"/>
      <c r="B5" s="54">
        <v>4</v>
      </c>
      <c r="C5" s="39" t="s">
        <v>40</v>
      </c>
      <c r="D5" s="55" t="s">
        <v>51</v>
      </c>
    </row>
    <row r="6" spans="1:4" ht="30" x14ac:dyDescent="0.25">
      <c r="A6" s="57"/>
      <c r="B6" s="54">
        <v>5</v>
      </c>
      <c r="C6" s="59" t="s">
        <v>28</v>
      </c>
      <c r="D6" s="58" t="s">
        <v>54</v>
      </c>
    </row>
    <row r="7" spans="1:4" ht="30" x14ac:dyDescent="0.25">
      <c r="A7" s="57"/>
      <c r="B7" s="54">
        <v>6</v>
      </c>
      <c r="C7" s="59" t="s">
        <v>29</v>
      </c>
      <c r="D7" s="58" t="s">
        <v>55</v>
      </c>
    </row>
    <row r="8" spans="1:4" ht="30" customHeight="1" x14ac:dyDescent="0.25">
      <c r="A8" s="56" t="s">
        <v>47</v>
      </c>
      <c r="B8" s="54">
        <v>7</v>
      </c>
      <c r="C8" s="39" t="s">
        <v>8</v>
      </c>
      <c r="D8" s="55" t="s">
        <v>56</v>
      </c>
    </row>
    <row r="9" spans="1:4" ht="30" x14ac:dyDescent="0.25">
      <c r="A9" s="56"/>
      <c r="B9" s="54">
        <v>8</v>
      </c>
      <c r="C9" s="39" t="s">
        <v>26</v>
      </c>
      <c r="D9" s="55" t="s">
        <v>57</v>
      </c>
    </row>
    <row r="10" spans="1:4" ht="30" x14ac:dyDescent="0.25">
      <c r="A10" s="60"/>
      <c r="B10" s="61">
        <v>9</v>
      </c>
      <c r="C10" s="63" t="s">
        <v>27</v>
      </c>
      <c r="D10" s="62" t="s">
        <v>58</v>
      </c>
    </row>
  </sheetData>
  <mergeCells count="2">
    <mergeCell ref="A8:A10"/>
    <mergeCell ref="A2:A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AEB9-0DD2-417A-BFB2-0DD5BE8B7F60}">
  <dimension ref="A1:I11"/>
  <sheetViews>
    <sheetView tabSelected="1" workbookViewId="0">
      <selection sqref="A1:I11"/>
    </sheetView>
  </sheetViews>
  <sheetFormatPr defaultRowHeight="15" x14ac:dyDescent="0.25"/>
  <cols>
    <col min="1" max="1" width="33.85546875" bestFit="1" customWidth="1"/>
    <col min="2" max="2" width="6.28515625" bestFit="1" customWidth="1"/>
    <col min="3" max="3" width="8.7109375" bestFit="1" customWidth="1"/>
    <col min="4" max="4" width="8.42578125" bestFit="1" customWidth="1"/>
    <col min="5" max="5" width="7.7109375" bestFit="1" customWidth="1"/>
    <col min="6" max="6" width="6.28515625" bestFit="1" customWidth="1"/>
    <col min="7" max="7" width="7.7109375" bestFit="1" customWidth="1"/>
    <col min="8" max="8" width="8.42578125" bestFit="1" customWidth="1"/>
    <col min="9" max="9" width="6.7109375" bestFit="1" customWidth="1"/>
  </cols>
  <sheetData>
    <row r="1" spans="1:9" x14ac:dyDescent="0.25">
      <c r="A1" s="52" t="s">
        <v>6</v>
      </c>
      <c r="B1" s="46" t="s">
        <v>72</v>
      </c>
      <c r="C1" s="46"/>
      <c r="D1" s="46"/>
      <c r="E1" s="46"/>
      <c r="F1" s="46" t="s">
        <v>73</v>
      </c>
      <c r="G1" s="46"/>
      <c r="H1" s="46"/>
      <c r="I1" s="46"/>
    </row>
    <row r="2" spans="1:9" x14ac:dyDescent="0.25">
      <c r="A2" s="51"/>
      <c r="B2" s="37" t="s">
        <v>59</v>
      </c>
      <c r="C2" s="37" t="s">
        <v>60</v>
      </c>
      <c r="D2" s="37" t="s">
        <v>71</v>
      </c>
      <c r="E2" s="37" t="s">
        <v>70</v>
      </c>
      <c r="F2" s="37" t="s">
        <v>59</v>
      </c>
      <c r="G2" s="37" t="s">
        <v>60</v>
      </c>
      <c r="H2" s="37" t="s">
        <v>71</v>
      </c>
      <c r="I2" s="37" t="s">
        <v>70</v>
      </c>
    </row>
    <row r="3" spans="1:9" x14ac:dyDescent="0.25">
      <c r="A3" s="39" t="s">
        <v>61</v>
      </c>
      <c r="B3" s="65">
        <v>2</v>
      </c>
      <c r="C3" s="65">
        <v>1021</v>
      </c>
      <c r="D3" s="65">
        <v>20.889447236180903</v>
      </c>
      <c r="E3" s="65">
        <v>69.243540117879604</v>
      </c>
      <c r="F3" s="65">
        <v>1</v>
      </c>
      <c r="G3" s="65">
        <v>31</v>
      </c>
      <c r="H3" s="65">
        <v>1.263157894736842</v>
      </c>
      <c r="I3" s="65">
        <v>1.7140920659885817</v>
      </c>
    </row>
    <row r="4" spans="1:9" x14ac:dyDescent="0.25">
      <c r="A4" s="39" t="s">
        <v>62</v>
      </c>
      <c r="B4" s="65">
        <v>1</v>
      </c>
      <c r="C4" s="65">
        <v>3060</v>
      </c>
      <c r="D4" s="65">
        <v>418.7788944723618</v>
      </c>
      <c r="E4" s="65">
        <v>679.07530575662031</v>
      </c>
      <c r="F4" s="65">
        <v>0</v>
      </c>
      <c r="G4" s="65">
        <v>1253</v>
      </c>
      <c r="H4" s="65">
        <v>4.2406015037593985</v>
      </c>
      <c r="I4" s="65">
        <v>62.887290545865454</v>
      </c>
    </row>
    <row r="5" spans="1:9" x14ac:dyDescent="0.25">
      <c r="A5" s="39" t="s">
        <v>63</v>
      </c>
      <c r="B5" s="64">
        <v>-88</v>
      </c>
      <c r="C5" s="64">
        <v>-22.189</v>
      </c>
      <c r="D5" s="64">
        <v>-56.650369169960484</v>
      </c>
      <c r="E5" s="64">
        <v>14.172129218340695</v>
      </c>
      <c r="F5" s="64">
        <v>-91</v>
      </c>
      <c r="G5" s="64">
        <v>-39</v>
      </c>
      <c r="H5" s="64">
        <v>-61.789274677002574</v>
      </c>
      <c r="I5" s="64">
        <v>12.101720736446293</v>
      </c>
    </row>
    <row r="6" spans="1:9" x14ac:dyDescent="0.25">
      <c r="A6" s="39" t="s">
        <v>64</v>
      </c>
      <c r="B6" s="64">
        <v>-85</v>
      </c>
      <c r="C6" s="64">
        <v>-17</v>
      </c>
      <c r="D6" s="64">
        <v>-50.620553359683797</v>
      </c>
      <c r="E6" s="64">
        <v>15.012636624615171</v>
      </c>
      <c r="F6" s="64">
        <v>-91</v>
      </c>
      <c r="G6" s="64">
        <v>-37</v>
      </c>
      <c r="H6" s="64">
        <v>-61.227390180878551</v>
      </c>
      <c r="I6" s="64">
        <v>12.304006431210993</v>
      </c>
    </row>
    <row r="7" spans="1:9" x14ac:dyDescent="0.25">
      <c r="A7" s="59" t="s">
        <v>68</v>
      </c>
      <c r="B7" s="65">
        <v>1.6368843580000001</v>
      </c>
      <c r="C7" s="65">
        <v>2306.171961</v>
      </c>
      <c r="D7" s="65">
        <v>152.19242043293963</v>
      </c>
      <c r="E7" s="65">
        <v>213.12096752671366</v>
      </c>
      <c r="F7" s="65">
        <v>3.216644456</v>
      </c>
      <c r="G7" s="65">
        <v>1064.4828950000001</v>
      </c>
      <c r="H7" s="65">
        <v>324.49113877840045</v>
      </c>
      <c r="I7" s="65">
        <v>213.49257948935988</v>
      </c>
    </row>
    <row r="8" spans="1:9" x14ac:dyDescent="0.25">
      <c r="A8" s="59" t="s">
        <v>69</v>
      </c>
      <c r="B8" s="65">
        <v>2.1844297560000001</v>
      </c>
      <c r="C8" s="65">
        <v>1722.002502</v>
      </c>
      <c r="D8" s="65">
        <v>144.31484078370352</v>
      </c>
      <c r="E8" s="65">
        <v>195.75085110279571</v>
      </c>
      <c r="F8" s="65">
        <v>3.216644456</v>
      </c>
      <c r="G8" s="65">
        <v>1064.4828950000001</v>
      </c>
      <c r="H8" s="65">
        <v>325.57359443544311</v>
      </c>
      <c r="I8" s="65">
        <v>213.74049817333031</v>
      </c>
    </row>
    <row r="9" spans="1:9" x14ac:dyDescent="0.25">
      <c r="A9" s="39" t="s">
        <v>65</v>
      </c>
      <c r="B9" s="65">
        <v>8.9366694280000001</v>
      </c>
      <c r="C9" s="65">
        <v>20442.360909999999</v>
      </c>
      <c r="D9" s="65">
        <v>2409.676906559419</v>
      </c>
      <c r="E9" s="65">
        <v>4181.4559139319281</v>
      </c>
      <c r="F9" s="65">
        <v>0</v>
      </c>
      <c r="G9" s="65">
        <v>184.03072359999999</v>
      </c>
      <c r="H9" s="65">
        <v>1.7706248612481204</v>
      </c>
      <c r="I9" s="65">
        <v>14.609208714614033</v>
      </c>
    </row>
    <row r="10" spans="1:9" x14ac:dyDescent="0.25">
      <c r="A10" s="39" t="s">
        <v>66</v>
      </c>
      <c r="B10" s="65">
        <v>0.44460619400000001</v>
      </c>
      <c r="C10" s="65">
        <v>147.71052929999999</v>
      </c>
      <c r="D10" s="65">
        <v>7.0710446840050265</v>
      </c>
      <c r="E10" s="65">
        <v>8.7842351974069537</v>
      </c>
      <c r="F10" s="65">
        <v>0</v>
      </c>
      <c r="G10" s="65">
        <v>8.2514428219999996</v>
      </c>
      <c r="H10" s="65">
        <v>0.11480026269423559</v>
      </c>
      <c r="I10" s="65">
        <v>0.76775538778792263</v>
      </c>
    </row>
    <row r="11" spans="1:9" x14ac:dyDescent="0.25">
      <c r="A11" s="63" t="s">
        <v>67</v>
      </c>
      <c r="B11" s="66">
        <v>0.44460619400000001</v>
      </c>
      <c r="C11" s="66">
        <v>343.73271799999998</v>
      </c>
      <c r="D11" s="66">
        <v>18.939489066582919</v>
      </c>
      <c r="E11" s="66">
        <v>44.20471167122853</v>
      </c>
      <c r="F11" s="66">
        <v>0</v>
      </c>
      <c r="G11" s="66">
        <v>31.978109700000001</v>
      </c>
      <c r="H11" s="66">
        <v>0.27175572874436088</v>
      </c>
      <c r="I11" s="66">
        <v>2.1823601126722219</v>
      </c>
    </row>
  </sheetData>
  <mergeCells count="3">
    <mergeCell ref="B1:E1"/>
    <mergeCell ref="F1:I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E7D5-8506-48F5-B690-E5F2FDAE8AC4}">
  <dimension ref="A1:D5"/>
  <sheetViews>
    <sheetView workbookViewId="0">
      <selection activeCell="A10" sqref="A10"/>
    </sheetView>
  </sheetViews>
  <sheetFormatPr defaultRowHeight="15" x14ac:dyDescent="0.25"/>
  <cols>
    <col min="1" max="1" width="25.85546875" bestFit="1" customWidth="1"/>
    <col min="2" max="2" width="7.5703125" bestFit="1" customWidth="1"/>
    <col min="3" max="3" width="23.28515625" bestFit="1" customWidth="1"/>
    <col min="4" max="4" width="14.85546875" bestFit="1" customWidth="1"/>
  </cols>
  <sheetData>
    <row r="1" spans="1:4" x14ac:dyDescent="0.25">
      <c r="A1" s="9" t="s">
        <v>15</v>
      </c>
      <c r="B1" s="10" t="s">
        <v>9</v>
      </c>
      <c r="C1" s="11" t="s">
        <v>10</v>
      </c>
      <c r="D1" s="12" t="s">
        <v>11</v>
      </c>
    </row>
    <row r="2" spans="1:4" x14ac:dyDescent="0.25">
      <c r="A2" s="2" t="s">
        <v>33</v>
      </c>
      <c r="B2" s="4">
        <v>0.74289299124215102</v>
      </c>
      <c r="C2" s="4">
        <v>0.65651422642213098</v>
      </c>
      <c r="D2" s="4">
        <v>0.63653917337224797</v>
      </c>
    </row>
    <row r="3" spans="1:4" x14ac:dyDescent="0.25">
      <c r="A3" s="3" t="s">
        <v>12</v>
      </c>
      <c r="B3" s="4">
        <v>0.165613680940154</v>
      </c>
      <c r="C3" s="4">
        <v>0.21993599775199599</v>
      </c>
      <c r="D3" s="4">
        <v>0.23426093065138001</v>
      </c>
    </row>
    <row r="4" spans="1:4" x14ac:dyDescent="0.25">
      <c r="A4" s="3" t="s">
        <v>13</v>
      </c>
      <c r="B4" s="4">
        <v>2.0570922288358501E-4</v>
      </c>
      <c r="C4" s="5">
        <v>7.4253999999999998E-5</v>
      </c>
      <c r="D4" s="6">
        <v>4.8123123000000003E-5</v>
      </c>
    </row>
    <row r="5" spans="1:4" x14ac:dyDescent="0.25">
      <c r="A5" s="7" t="s">
        <v>14</v>
      </c>
      <c r="B5" s="8">
        <v>0.67707828252526003</v>
      </c>
      <c r="C5" s="8">
        <v>0.79230919451094795</v>
      </c>
      <c r="D5" s="8">
        <v>0.81318274759134201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6DF0-540F-4D48-B675-1A0354B7B60F}">
  <dimension ref="A1:M17"/>
  <sheetViews>
    <sheetView workbookViewId="0">
      <selection activeCell="K3" sqref="K3:M4"/>
    </sheetView>
  </sheetViews>
  <sheetFormatPr defaultRowHeight="15" x14ac:dyDescent="0.25"/>
  <cols>
    <col min="1" max="1" width="16.7109375" bestFit="1" customWidth="1"/>
    <col min="2" max="13" width="7.7109375" customWidth="1"/>
  </cols>
  <sheetData>
    <row r="1" spans="1:13" x14ac:dyDescent="0.25">
      <c r="A1" s="52" t="s">
        <v>18</v>
      </c>
      <c r="B1" s="47" t="s">
        <v>22</v>
      </c>
      <c r="C1" s="47"/>
      <c r="D1" s="47"/>
      <c r="E1" s="47" t="s">
        <v>10</v>
      </c>
      <c r="F1" s="47"/>
      <c r="G1" s="47"/>
      <c r="H1" s="47" t="s">
        <v>11</v>
      </c>
      <c r="I1" s="47"/>
      <c r="J1" s="47"/>
      <c r="K1" s="47" t="s">
        <v>23</v>
      </c>
      <c r="L1" s="47"/>
      <c r="M1" s="47"/>
    </row>
    <row r="2" spans="1:13" x14ac:dyDescent="0.25">
      <c r="A2" s="51"/>
      <c r="B2" s="14" t="s">
        <v>19</v>
      </c>
      <c r="C2" s="14" t="s">
        <v>21</v>
      </c>
      <c r="D2" s="14" t="s">
        <v>20</v>
      </c>
      <c r="E2" s="14" t="s">
        <v>19</v>
      </c>
      <c r="F2" s="14" t="s">
        <v>21</v>
      </c>
      <c r="G2" s="14" t="s">
        <v>20</v>
      </c>
      <c r="H2" s="14" t="s">
        <v>19</v>
      </c>
      <c r="I2" s="14" t="s">
        <v>21</v>
      </c>
      <c r="J2" s="14" t="s">
        <v>20</v>
      </c>
      <c r="K2" s="14" t="s">
        <v>19</v>
      </c>
      <c r="L2" s="14" t="s">
        <v>21</v>
      </c>
      <c r="M2" s="14" t="s">
        <v>20</v>
      </c>
    </row>
    <row r="3" spans="1:13" x14ac:dyDescent="0.25">
      <c r="A3" s="13" t="s">
        <v>16</v>
      </c>
      <c r="B3" s="13">
        <v>28.21</v>
      </c>
      <c r="C3" s="13">
        <v>3.79</v>
      </c>
      <c r="D3" s="13">
        <v>33.409999999999997</v>
      </c>
      <c r="E3" s="13">
        <v>23.54</v>
      </c>
      <c r="F3" s="13">
        <v>3.46</v>
      </c>
      <c r="G3" s="13">
        <v>33.86</v>
      </c>
      <c r="H3" s="13">
        <v>20.91</v>
      </c>
      <c r="I3" s="13">
        <v>3.44</v>
      </c>
      <c r="J3" s="13">
        <v>35.51</v>
      </c>
      <c r="K3" s="28">
        <v>52.05</v>
      </c>
      <c r="L3" s="28">
        <v>5.32</v>
      </c>
      <c r="M3" s="28">
        <v>51.25</v>
      </c>
    </row>
    <row r="4" spans="1:13" x14ac:dyDescent="0.25">
      <c r="A4" s="14" t="s">
        <v>17</v>
      </c>
      <c r="B4" s="14">
        <v>15.68</v>
      </c>
      <c r="C4" s="14">
        <v>1.89</v>
      </c>
      <c r="D4" s="14">
        <v>8.9600000000000009</v>
      </c>
      <c r="E4" s="14">
        <v>22.61</v>
      </c>
      <c r="F4" s="14">
        <v>3.25</v>
      </c>
      <c r="G4" s="14">
        <v>31.02</v>
      </c>
      <c r="H4" s="14">
        <v>5.57</v>
      </c>
      <c r="I4" s="14">
        <v>1.85</v>
      </c>
      <c r="J4" s="14">
        <v>24.64</v>
      </c>
      <c r="K4" s="14">
        <v>35.159999999999997</v>
      </c>
      <c r="L4" s="14">
        <v>3.84</v>
      </c>
      <c r="M4" s="14">
        <v>36.47</v>
      </c>
    </row>
    <row r="17" spans="10:11" x14ac:dyDescent="0.25">
      <c r="J17" s="1"/>
      <c r="K17" s="2"/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3E2A-E435-4AB6-B04F-750B6773E427}">
  <dimension ref="A1:D3"/>
  <sheetViews>
    <sheetView workbookViewId="0">
      <selection activeCell="H27" sqref="H27"/>
    </sheetView>
  </sheetViews>
  <sheetFormatPr defaultRowHeight="15" x14ac:dyDescent="0.25"/>
  <cols>
    <col min="1" max="1" width="44.28515625" bestFit="1" customWidth="1"/>
    <col min="2" max="2" width="5.140625" bestFit="1" customWidth="1"/>
    <col min="3" max="3" width="5" bestFit="1" customWidth="1"/>
    <col min="4" max="4" width="6.140625" bestFit="1" customWidth="1"/>
  </cols>
  <sheetData>
    <row r="1" spans="1:4" x14ac:dyDescent="0.25">
      <c r="A1" s="25" t="s">
        <v>37</v>
      </c>
      <c r="B1" s="25" t="s">
        <v>34</v>
      </c>
      <c r="C1" s="25" t="s">
        <v>21</v>
      </c>
      <c r="D1" s="25" t="s">
        <v>20</v>
      </c>
    </row>
    <row r="2" spans="1:4" x14ac:dyDescent="0.25">
      <c r="A2" s="26" t="s">
        <v>35</v>
      </c>
      <c r="B2" s="13">
        <v>1.1399999999999999</v>
      </c>
      <c r="C2" s="13">
        <v>0.71</v>
      </c>
      <c r="D2" s="13">
        <v>25.86</v>
      </c>
    </row>
    <row r="3" spans="1:4" x14ac:dyDescent="0.25">
      <c r="A3" s="27" t="s">
        <v>36</v>
      </c>
      <c r="B3" s="14">
        <v>1.07</v>
      </c>
      <c r="C3" s="14">
        <v>0.64</v>
      </c>
      <c r="D3" s="14">
        <v>28.11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36F5-4626-4047-9702-E3478A4F6E5F}">
  <dimension ref="A1:J4"/>
  <sheetViews>
    <sheetView workbookViewId="0">
      <selection sqref="A1:J4"/>
    </sheetView>
  </sheetViews>
  <sheetFormatPr defaultRowHeight="15" x14ac:dyDescent="0.25"/>
  <cols>
    <col min="1" max="1" width="16.7109375" bestFit="1" customWidth="1"/>
  </cols>
  <sheetData>
    <row r="1" spans="1:10" x14ac:dyDescent="0.25">
      <c r="A1" s="52" t="s">
        <v>18</v>
      </c>
      <c r="B1" s="47" t="s">
        <v>22</v>
      </c>
      <c r="C1" s="47"/>
      <c r="D1" s="47"/>
      <c r="E1" s="47" t="s">
        <v>39</v>
      </c>
      <c r="F1" s="47"/>
      <c r="G1" s="47"/>
      <c r="H1" s="47" t="s">
        <v>38</v>
      </c>
      <c r="I1" s="47"/>
      <c r="J1" s="47"/>
    </row>
    <row r="2" spans="1:10" x14ac:dyDescent="0.25">
      <c r="A2" s="51"/>
      <c r="B2" s="14" t="s">
        <v>19</v>
      </c>
      <c r="C2" s="14" t="s">
        <v>21</v>
      </c>
      <c r="D2" s="14" t="s">
        <v>20</v>
      </c>
      <c r="E2" s="14" t="s">
        <v>19</v>
      </c>
      <c r="F2" s="14" t="s">
        <v>21</v>
      </c>
      <c r="G2" s="14" t="s">
        <v>20</v>
      </c>
      <c r="H2" s="14" t="s">
        <v>19</v>
      </c>
      <c r="I2" s="14" t="s">
        <v>21</v>
      </c>
      <c r="J2" s="14" t="s">
        <v>20</v>
      </c>
    </row>
    <row r="3" spans="1:10" x14ac:dyDescent="0.25">
      <c r="A3" s="13" t="s">
        <v>16</v>
      </c>
      <c r="B3" s="13">
        <v>28.21</v>
      </c>
      <c r="C3" s="13">
        <v>3.79</v>
      </c>
      <c r="D3" s="13">
        <v>33.409999999999997</v>
      </c>
      <c r="E3" s="28">
        <v>52.05</v>
      </c>
      <c r="F3" s="28">
        <v>5.32</v>
      </c>
      <c r="G3" s="28">
        <v>51.25</v>
      </c>
      <c r="H3" s="28">
        <v>67.78</v>
      </c>
      <c r="I3" s="28">
        <v>6.62</v>
      </c>
      <c r="J3" s="28">
        <v>58.62</v>
      </c>
    </row>
    <row r="4" spans="1:10" x14ac:dyDescent="0.25">
      <c r="A4" s="14" t="s">
        <v>17</v>
      </c>
      <c r="B4" s="14">
        <v>15.68</v>
      </c>
      <c r="C4" s="14">
        <v>1.89</v>
      </c>
      <c r="D4" s="14">
        <v>8.9600000000000009</v>
      </c>
      <c r="E4" s="14">
        <v>35.159999999999997</v>
      </c>
      <c r="F4" s="14">
        <v>3.84</v>
      </c>
      <c r="G4" s="14">
        <v>36.47</v>
      </c>
      <c r="H4" s="14">
        <v>30.03</v>
      </c>
      <c r="I4" s="14">
        <v>3.76</v>
      </c>
      <c r="J4" s="14">
        <v>27.5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statistical descriptions</vt:lpstr>
      <vt:lpstr>feature description</vt:lpstr>
      <vt:lpstr>feature summary</vt:lpstr>
      <vt:lpstr>clustering evulation</vt:lpstr>
      <vt:lpstr>regression results</vt:lpstr>
      <vt:lpstr>evaluation on &amp; off </vt:lpstr>
      <vt:lpstr>comparison with existing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2019-02-21T23:23:43Z</dcterms:modified>
</cp:coreProperties>
</file>