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05" windowWidth="15015" windowHeight="7770" activeTab="1"/>
  </bookViews>
  <sheets>
    <sheet name="综合素质测评表数据" sheetId="6" r:id="rId1"/>
    <sheet name="综合素质统计分析表" sheetId="8" r:id="rId2"/>
  </sheets>
  <calcPr calcId="144525"/>
</workbook>
</file>

<file path=xl/calcChain.xml><?xml version="1.0" encoding="utf-8"?>
<calcChain xmlns="http://schemas.openxmlformats.org/spreadsheetml/2006/main">
  <c r="D6" i="8" l="1"/>
  <c r="D7" i="8"/>
  <c r="D8" i="8"/>
  <c r="D9" i="8"/>
  <c r="D5" i="8"/>
  <c r="C9" i="8"/>
  <c r="C8" i="8"/>
  <c r="C7" i="8"/>
  <c r="C6" i="8"/>
  <c r="C5" i="8"/>
  <c r="C23" i="6"/>
  <c r="C22" i="6"/>
  <c r="I23" i="6"/>
  <c r="I22" i="6"/>
  <c r="I3" i="6"/>
  <c r="J7" i="6"/>
  <c r="J8" i="6"/>
  <c r="J9" i="6"/>
  <c r="J10" i="6"/>
  <c r="J11" i="6"/>
  <c r="J12" i="6"/>
  <c r="J13" i="6"/>
  <c r="J14" i="6"/>
  <c r="J15" i="6"/>
  <c r="J16" i="6"/>
  <c r="J17" i="6"/>
  <c r="J6" i="6"/>
  <c r="I21" i="6"/>
  <c r="I20" i="6"/>
  <c r="F22" i="6"/>
  <c r="F21" i="6"/>
  <c r="F20" i="6"/>
  <c r="C21" i="6"/>
  <c r="C20" i="6"/>
  <c r="I7" i="6"/>
  <c r="I8" i="6"/>
  <c r="I9" i="6"/>
  <c r="I10" i="6"/>
  <c r="I11" i="6"/>
  <c r="I12" i="6"/>
  <c r="I13" i="6"/>
  <c r="I14" i="6"/>
  <c r="I15" i="6"/>
  <c r="I16" i="6"/>
  <c r="I17" i="6"/>
  <c r="I6" i="6"/>
</calcChain>
</file>

<file path=xl/sharedStrings.xml><?xml version="1.0" encoding="utf-8"?>
<sst xmlns="http://schemas.openxmlformats.org/spreadsheetml/2006/main" count="68" uniqueCount="60">
  <si>
    <t>女生平均分:</t>
    <phoneticPr fontId="1" type="noConversion"/>
  </si>
  <si>
    <t>最低分:</t>
    <phoneticPr fontId="1" type="noConversion"/>
  </si>
  <si>
    <t>男生平均分:</t>
    <phoneticPr fontId="1" type="noConversion"/>
  </si>
  <si>
    <t>最高分:</t>
    <phoneticPr fontId="1" type="noConversion"/>
  </si>
  <si>
    <t>女生人数:</t>
    <phoneticPr fontId="1" type="noConversion"/>
  </si>
  <si>
    <t>女生总分:</t>
    <phoneticPr fontId="1" type="noConversion"/>
  </si>
  <si>
    <t>全班平均分:</t>
    <phoneticPr fontId="1" type="noConversion"/>
  </si>
  <si>
    <t>男生人数:</t>
    <phoneticPr fontId="1" type="noConversion"/>
  </si>
  <si>
    <t>男生总分:</t>
    <phoneticPr fontId="1" type="noConversion"/>
  </si>
  <si>
    <t>全班总分:</t>
    <phoneticPr fontId="1" type="noConversion"/>
  </si>
  <si>
    <t>全班总人数:</t>
    <phoneticPr fontId="1" type="noConversion"/>
  </si>
  <si>
    <t>男</t>
  </si>
  <si>
    <t>郭中华</t>
    <phoneticPr fontId="6" type="noConversion"/>
  </si>
  <si>
    <t>20090012</t>
  </si>
  <si>
    <t>男</t>
    <phoneticPr fontId="1" type="noConversion"/>
  </si>
  <si>
    <t>陈  聪</t>
    <phoneticPr fontId="1" type="noConversion"/>
  </si>
  <si>
    <t>20090011</t>
  </si>
  <si>
    <t>女</t>
    <phoneticPr fontId="1" type="noConversion"/>
  </si>
  <si>
    <t>罗  敏</t>
    <phoneticPr fontId="1" type="noConversion"/>
  </si>
  <si>
    <t>20090010</t>
  </si>
  <si>
    <t>赵京京</t>
    <phoneticPr fontId="6" type="noConversion"/>
  </si>
  <si>
    <t>20090009</t>
  </si>
  <si>
    <t>李  强</t>
    <phoneticPr fontId="6" type="noConversion"/>
  </si>
  <si>
    <t>20090008</t>
  </si>
  <si>
    <t>女</t>
  </si>
  <si>
    <t>孙艳兰</t>
    <phoneticPr fontId="6" type="noConversion"/>
  </si>
  <si>
    <t>20090007</t>
  </si>
  <si>
    <t>肖  涛</t>
    <phoneticPr fontId="6" type="noConversion"/>
  </si>
  <si>
    <t>20090006</t>
  </si>
  <si>
    <t>李思琪</t>
    <phoneticPr fontId="6" type="noConversion"/>
  </si>
  <si>
    <t>20090005</t>
  </si>
  <si>
    <t>张小伟</t>
    <phoneticPr fontId="6" type="noConversion"/>
  </si>
  <si>
    <t>20090004</t>
  </si>
  <si>
    <t>叶超凡</t>
    <phoneticPr fontId="6" type="noConversion"/>
  </si>
  <si>
    <t>20090003</t>
  </si>
  <si>
    <t>张红梅</t>
    <phoneticPr fontId="6" type="noConversion"/>
  </si>
  <si>
    <t>20090002</t>
  </si>
  <si>
    <t>刘  乐</t>
    <phoneticPr fontId="6" type="noConversion"/>
  </si>
  <si>
    <t>20090001</t>
    <phoneticPr fontId="1" type="noConversion"/>
  </si>
  <si>
    <t>名次</t>
    <phoneticPr fontId="6" type="noConversion"/>
  </si>
  <si>
    <t>综合素质总分</t>
    <phoneticPr fontId="6" type="noConversion"/>
  </si>
  <si>
    <t>荣誉</t>
    <phoneticPr fontId="6" type="noConversion"/>
  </si>
  <si>
    <t>组织与创新</t>
    <phoneticPr fontId="6" type="noConversion"/>
  </si>
  <si>
    <t>体育素质</t>
    <phoneticPr fontId="6" type="noConversion"/>
  </si>
  <si>
    <t>智育素质</t>
    <phoneticPr fontId="6" type="noConversion"/>
  </si>
  <si>
    <t>德育素质</t>
    <phoneticPr fontId="6" type="noConversion"/>
  </si>
  <si>
    <t>性别</t>
    <phoneticPr fontId="1" type="noConversion"/>
  </si>
  <si>
    <t>姓名</t>
    <phoneticPr fontId="6" type="noConversion"/>
  </si>
  <si>
    <t>学号</t>
    <phoneticPr fontId="6" type="noConversion"/>
  </si>
  <si>
    <t>综合素质测评表</t>
    <phoneticPr fontId="6" type="noConversion"/>
  </si>
  <si>
    <t>日期:</t>
    <phoneticPr fontId="1" type="noConversion"/>
  </si>
  <si>
    <t>不及格（0-59）</t>
    <phoneticPr fontId="11" type="noConversion"/>
  </si>
  <si>
    <t>及格（60-69）</t>
    <phoneticPr fontId="11" type="noConversion"/>
  </si>
  <si>
    <t>中（70-79）</t>
    <phoneticPr fontId="11" type="noConversion"/>
  </si>
  <si>
    <t>良（80-89）</t>
    <phoneticPr fontId="11" type="noConversion"/>
  </si>
  <si>
    <t>优（90-100）</t>
    <phoneticPr fontId="11" type="noConversion"/>
  </si>
  <si>
    <t>比例</t>
    <phoneticPr fontId="11" type="noConversion"/>
  </si>
  <si>
    <t>人数</t>
    <phoneticPr fontId="11" type="noConversion"/>
  </si>
  <si>
    <t>等级</t>
    <phoneticPr fontId="11" type="noConversion"/>
  </si>
  <si>
    <t>综合素质统计表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</si>
</sst>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0_ "/>
    <numFmt numFmtId="178" formatCode="yyyy&quot;年&quot;m&quot;月&quot;d&quot;日&quot;;@"/>
  </numFmts>
  <fonts count="1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8"/>
      <color rgb="FFC00000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b/>
      <sz val="16"/>
      <name val="宋体"/>
      <family val="3"/>
      <charset val="134"/>
    </font>
    <font>
      <b/>
      <sz val="12"/>
      <color theme="0"/>
      <name val="宋体"/>
      <family val="3"/>
      <charset val="134"/>
    </font>
    <font>
      <sz val="11"/>
      <color theme="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0" fillId="0" borderId="0" xfId="0" applyNumberForma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  <xf numFmtId="0" fontId="5" fillId="0" borderId="3" xfId="0" quotePrefix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0" fontId="5" fillId="0" borderId="6" xfId="0" quotePrefix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2">
      <alignment vertical="center"/>
    </xf>
    <xf numFmtId="10" fontId="9" fillId="0" borderId="0" xfId="2" applyNumberFormat="1">
      <alignment vertical="center"/>
    </xf>
    <xf numFmtId="0" fontId="9" fillId="0" borderId="0" xfId="2" applyBorder="1">
      <alignment vertical="center"/>
    </xf>
    <xf numFmtId="10" fontId="9" fillId="0" borderId="22" xfId="2" applyNumberFormat="1" applyBorder="1" applyAlignment="1">
      <alignment horizontal="center" vertical="center"/>
    </xf>
    <xf numFmtId="0" fontId="9" fillId="0" borderId="21" xfId="2" applyBorder="1" applyAlignment="1">
      <alignment horizontal="center" vertical="center"/>
    </xf>
    <xf numFmtId="0" fontId="10" fillId="4" borderId="20" xfId="2" applyFont="1" applyFill="1" applyBorder="1" applyAlignment="1">
      <alignment horizontal="center" vertical="center"/>
    </xf>
    <xf numFmtId="0" fontId="9" fillId="0" borderId="11" xfId="2" applyBorder="1">
      <alignment vertical="center"/>
    </xf>
    <xf numFmtId="10" fontId="9" fillId="0" borderId="19" xfId="2" applyNumberFormat="1" applyBorder="1" applyAlignment="1">
      <alignment horizontal="center" vertical="center"/>
    </xf>
    <xf numFmtId="0" fontId="9" fillId="0" borderId="18" xfId="2" applyBorder="1" applyAlignment="1">
      <alignment horizontal="center" vertical="center"/>
    </xf>
    <xf numFmtId="0" fontId="10" fillId="4" borderId="17" xfId="2" applyFont="1" applyFill="1" applyBorder="1" applyAlignment="1">
      <alignment horizontal="center" vertical="center"/>
    </xf>
    <xf numFmtId="0" fontId="12" fillId="3" borderId="14" xfId="2" applyFont="1" applyFill="1" applyBorder="1" applyAlignment="1">
      <alignment horizontal="center" vertical="center"/>
    </xf>
    <xf numFmtId="0" fontId="12" fillId="3" borderId="16" xfId="2" applyFont="1" applyFill="1" applyBorder="1" applyAlignment="1">
      <alignment horizontal="center" vertical="center"/>
    </xf>
    <xf numFmtId="0" fontId="12" fillId="3" borderId="15" xfId="2" applyFont="1" applyFill="1" applyBorder="1" applyAlignment="1">
      <alignment horizontal="center" vertical="center"/>
    </xf>
    <xf numFmtId="0" fontId="9" fillId="0" borderId="10" xfId="2" applyBorder="1">
      <alignment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5" fillId="0" borderId="0" xfId="0" applyFont="1">
      <alignment vertical="center"/>
    </xf>
    <xf numFmtId="177" fontId="0" fillId="0" borderId="2" xfId="0" applyNumberForma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8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3" borderId="12" xfId="2" applyFont="1" applyFill="1" applyBorder="1" applyAlignment="1">
      <alignment horizontal="center" vertical="center"/>
    </xf>
    <xf numFmtId="0" fontId="9" fillId="3" borderId="13" xfId="2" applyFill="1" applyBorder="1" applyAlignment="1">
      <alignment horizontal="center" vertical="center"/>
    </xf>
    <xf numFmtId="0" fontId="9" fillId="3" borderId="14" xfId="2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cap="none" spc="0" baseline="0">
                <a:ln w="19050">
                  <a:solidFill>
                    <a:schemeClr val="tx2">
                      <a:tint val="1000"/>
                    </a:schemeClr>
                  </a:solidFill>
                  <a:prstDash val="solid"/>
                </a:ln>
                <a:solidFill>
                  <a:schemeClr val="accent3"/>
                </a:solidFill>
                <a:effectLst>
                  <a:outerShdw blurRad="50000" dist="50800" dir="7500000" algn="tl">
                    <a:srgbClr val="000000">
                      <a:shade val="5000"/>
                      <a:alpha val="35000"/>
                    </a:srgbClr>
                  </a:outerShdw>
                </a:effectLst>
                <a:ea typeface="华文隶书" pitchFamily="2" charset="-122"/>
              </a:defRPr>
            </a:pPr>
            <a:r>
              <a:rPr lang="zh-CN" altLang="en-US" sz="2600" b="1" cap="none" spc="0" baseline="0">
                <a:ln w="19050">
                  <a:solidFill>
                    <a:schemeClr val="tx2">
                      <a:tint val="1000"/>
                    </a:schemeClr>
                  </a:solidFill>
                  <a:prstDash val="solid"/>
                </a:ln>
                <a:solidFill>
                  <a:schemeClr val="accent3"/>
                </a:solidFill>
                <a:effectLst>
                  <a:outerShdw blurRad="50000" dist="50800" dir="7500000" algn="tl">
                    <a:srgbClr val="000000">
                      <a:shade val="5000"/>
                      <a:alpha val="35000"/>
                    </a:srgbClr>
                  </a:outerShdw>
                </a:effectLst>
                <a:ea typeface="华文隶书" pitchFamily="2" charset="-122"/>
              </a:rPr>
              <a:t>综合素质分析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综合素质统计分析表!$D$4</c:f>
              <c:strCache>
                <c:ptCount val="1"/>
                <c:pt idx="0">
                  <c:v>比例</c:v>
                </c:pt>
              </c:strCache>
            </c:strRef>
          </c:tx>
          <c:explosion val="25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综合素质统计分析表!$B$5:$B$9</c:f>
              <c:strCache>
                <c:ptCount val="5"/>
                <c:pt idx="0">
                  <c:v>优（90-100）</c:v>
                </c:pt>
                <c:pt idx="1">
                  <c:v>良（80-89）</c:v>
                </c:pt>
                <c:pt idx="2">
                  <c:v>中（70-79）</c:v>
                </c:pt>
                <c:pt idx="3">
                  <c:v>及格（60-69）</c:v>
                </c:pt>
                <c:pt idx="4">
                  <c:v>不及格（0-59）</c:v>
                </c:pt>
              </c:strCache>
            </c:strRef>
          </c:cat>
          <c:val>
            <c:numRef>
              <c:f>综合素质统计分析表!$D$5:$D$9</c:f>
              <c:numCache>
                <c:formatCode>0.00%</c:formatCode>
                <c:ptCount val="5"/>
                <c:pt idx="0">
                  <c:v>8.3333333333333329E-2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0.16666666666666666</c:v>
                </c:pt>
                <c:pt idx="4">
                  <c:v>8.3333333333333329E-2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/>
      <c:overlay val="0"/>
    </c:legend>
    <c:plotVisOnly val="1"/>
    <c:dispBlanksAs val="gap"/>
    <c:showDLblsOverMax val="0"/>
  </c:chart>
  <c:spPr>
    <a:gradFill>
      <a:gsLst>
        <a:gs pos="0">
          <a:srgbClr val="8488C4"/>
        </a:gs>
        <a:gs pos="53000">
          <a:srgbClr val="D4DEFF"/>
        </a:gs>
        <a:gs pos="83000">
          <a:srgbClr val="D4DEFF"/>
        </a:gs>
        <a:gs pos="100000">
          <a:srgbClr val="96AB94"/>
        </a:gs>
      </a:gsLst>
      <a:lin ang="5400000" scaled="0"/>
    </a:gradFill>
    <a:scene3d>
      <a:camera prst="orthographicFront"/>
      <a:lightRig rig="threePt" dir="t"/>
    </a:scene3d>
    <a:sp3d>
      <a:bevelT w="165100" prst="coolSlant"/>
    </a:sp3d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1</xdr:row>
      <xdr:rowOff>66675</xdr:rowOff>
    </xdr:from>
    <xdr:to>
      <xdr:col>11</xdr:col>
      <xdr:colOff>557212</xdr:colOff>
      <xdr:row>10</xdr:row>
      <xdr:rowOff>9525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4" workbookViewId="0">
      <selection activeCell="K25" sqref="K25"/>
    </sheetView>
  </sheetViews>
  <sheetFormatPr defaultRowHeight="13.5" x14ac:dyDescent="0.15"/>
  <cols>
    <col min="3" max="3" width="8.875" customWidth="1"/>
    <col min="4" max="6" width="9.625" customWidth="1"/>
    <col min="7" max="7" width="12" customWidth="1"/>
    <col min="9" max="9" width="18.875" customWidth="1"/>
    <col min="10" max="10" width="11.625" customWidth="1"/>
  </cols>
  <sheetData>
    <row r="1" spans="1:10" ht="22.5" x14ac:dyDescent="0.15">
      <c r="A1" s="43" t="s">
        <v>49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s="19" customFormat="1" ht="13.5" customHeight="1" x14ac:dyDescent="0.15">
      <c r="A2" s="21"/>
      <c r="B2" s="21"/>
      <c r="C2" s="21"/>
      <c r="D2" s="21"/>
      <c r="E2" s="21"/>
      <c r="F2" s="21"/>
      <c r="G2" s="21"/>
      <c r="H2" s="21"/>
      <c r="I2" s="21"/>
      <c r="J2" s="21"/>
    </row>
    <row r="3" spans="1:10" s="19" customFormat="1" ht="13.5" customHeight="1" x14ac:dyDescent="0.15">
      <c r="A3" s="20"/>
      <c r="B3" s="20"/>
      <c r="C3" s="20"/>
      <c r="D3" s="20"/>
      <c r="E3" s="20"/>
      <c r="F3" s="20"/>
      <c r="G3" s="20"/>
      <c r="H3" s="20" t="s">
        <v>50</v>
      </c>
      <c r="I3" s="42">
        <f ca="1">TODAY()</f>
        <v>43425</v>
      </c>
      <c r="J3" s="20"/>
    </row>
    <row r="4" spans="1:10" s="19" customFormat="1" ht="13.5" customHeight="1" thickBo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</row>
    <row r="5" spans="1:10" s="39" customFormat="1" ht="24.75" customHeight="1" thickTop="1" x14ac:dyDescent="0.15">
      <c r="A5" s="36" t="s">
        <v>48</v>
      </c>
      <c r="B5" s="37" t="s">
        <v>47</v>
      </c>
      <c r="C5" s="37" t="s">
        <v>46</v>
      </c>
      <c r="D5" s="37" t="s">
        <v>45</v>
      </c>
      <c r="E5" s="37" t="s">
        <v>44</v>
      </c>
      <c r="F5" s="37" t="s">
        <v>43</v>
      </c>
      <c r="G5" s="37" t="s">
        <v>42</v>
      </c>
      <c r="H5" s="37" t="s">
        <v>41</v>
      </c>
      <c r="I5" s="37" t="s">
        <v>40</v>
      </c>
      <c r="J5" s="38" t="s">
        <v>39</v>
      </c>
    </row>
    <row r="6" spans="1:10" ht="15.75" customHeight="1" x14ac:dyDescent="0.15">
      <c r="A6" s="15" t="s">
        <v>38</v>
      </c>
      <c r="B6" s="17" t="s">
        <v>37</v>
      </c>
      <c r="C6" s="17" t="s">
        <v>17</v>
      </c>
      <c r="D6" s="16">
        <v>102</v>
      </c>
      <c r="E6" s="18">
        <v>92</v>
      </c>
      <c r="F6" s="17">
        <v>80</v>
      </c>
      <c r="G6" s="16">
        <v>1.4</v>
      </c>
      <c r="H6" s="16">
        <v>0</v>
      </c>
      <c r="I6" s="14">
        <f>D6*0.2+E6*0.7+F6*0.1+G6+H6</f>
        <v>94.2</v>
      </c>
      <c r="J6" s="13">
        <f>_xlfn.RANK.EQ(I6,$I$6:$I$17)</f>
        <v>1</v>
      </c>
    </row>
    <row r="7" spans="1:10" ht="15.75" customHeight="1" x14ac:dyDescent="0.15">
      <c r="A7" s="15" t="s">
        <v>36</v>
      </c>
      <c r="B7" s="17" t="s">
        <v>35</v>
      </c>
      <c r="C7" s="17" t="s">
        <v>24</v>
      </c>
      <c r="D7" s="16">
        <v>100</v>
      </c>
      <c r="E7" s="18">
        <v>86.25</v>
      </c>
      <c r="F7" s="17">
        <v>70</v>
      </c>
      <c r="G7" s="16">
        <v>1</v>
      </c>
      <c r="H7" s="16">
        <v>0</v>
      </c>
      <c r="I7" s="14">
        <f t="shared" ref="I7:I17" si="0">D7*0.2+E7*0.7+F7*0.1+G7+H7</f>
        <v>88.375</v>
      </c>
      <c r="J7" s="13">
        <f t="shared" ref="J7:J17" si="1">_xlfn.RANK.EQ(I7,$I$6:$I$17)</f>
        <v>2</v>
      </c>
    </row>
    <row r="8" spans="1:10" ht="15.75" customHeight="1" x14ac:dyDescent="0.15">
      <c r="A8" s="15" t="s">
        <v>34</v>
      </c>
      <c r="B8" s="17" t="s">
        <v>33</v>
      </c>
      <c r="C8" s="17" t="s">
        <v>11</v>
      </c>
      <c r="D8" s="16">
        <v>98</v>
      </c>
      <c r="E8" s="18">
        <v>67.25</v>
      </c>
      <c r="F8" s="17">
        <v>60</v>
      </c>
      <c r="G8" s="16">
        <v>0.3</v>
      </c>
      <c r="H8" s="16">
        <v>0</v>
      </c>
      <c r="I8" s="14">
        <f t="shared" si="0"/>
        <v>72.974999999999994</v>
      </c>
      <c r="J8" s="13">
        <f t="shared" si="1"/>
        <v>9</v>
      </c>
    </row>
    <row r="9" spans="1:10" ht="15.75" customHeight="1" x14ac:dyDescent="0.15">
      <c r="A9" s="15" t="s">
        <v>32</v>
      </c>
      <c r="B9" s="17" t="s">
        <v>31</v>
      </c>
      <c r="C9" s="17" t="s">
        <v>14</v>
      </c>
      <c r="D9" s="16">
        <v>100</v>
      </c>
      <c r="E9" s="18">
        <v>57.75</v>
      </c>
      <c r="F9" s="17">
        <v>60</v>
      </c>
      <c r="G9" s="16">
        <v>0.4</v>
      </c>
      <c r="H9" s="16">
        <v>-8</v>
      </c>
      <c r="I9" s="14">
        <f t="shared" si="0"/>
        <v>58.825000000000003</v>
      </c>
      <c r="J9" s="13">
        <f t="shared" si="1"/>
        <v>12</v>
      </c>
    </row>
    <row r="10" spans="1:10" ht="15.75" customHeight="1" x14ac:dyDescent="0.15">
      <c r="A10" s="15" t="s">
        <v>30</v>
      </c>
      <c r="B10" s="17" t="s">
        <v>29</v>
      </c>
      <c r="C10" s="17" t="s">
        <v>24</v>
      </c>
      <c r="D10" s="16">
        <v>100</v>
      </c>
      <c r="E10" s="18">
        <v>78</v>
      </c>
      <c r="F10" s="17">
        <v>70</v>
      </c>
      <c r="G10" s="16">
        <v>1.7000000000000002</v>
      </c>
      <c r="H10" s="16">
        <v>0</v>
      </c>
      <c r="I10" s="14">
        <f t="shared" si="0"/>
        <v>83.3</v>
      </c>
      <c r="J10" s="13">
        <f t="shared" si="1"/>
        <v>4</v>
      </c>
    </row>
    <row r="11" spans="1:10" ht="15.75" customHeight="1" x14ac:dyDescent="0.15">
      <c r="A11" s="15" t="s">
        <v>28</v>
      </c>
      <c r="B11" s="17" t="s">
        <v>27</v>
      </c>
      <c r="C11" s="17" t="s">
        <v>11</v>
      </c>
      <c r="D11" s="16">
        <v>100</v>
      </c>
      <c r="E11" s="18">
        <v>78.25</v>
      </c>
      <c r="F11" s="17">
        <v>60</v>
      </c>
      <c r="G11" s="16">
        <v>1.4</v>
      </c>
      <c r="H11" s="16">
        <v>0</v>
      </c>
      <c r="I11" s="14">
        <f t="shared" si="0"/>
        <v>82.175000000000011</v>
      </c>
      <c r="J11" s="13">
        <f t="shared" si="1"/>
        <v>5</v>
      </c>
    </row>
    <row r="12" spans="1:10" ht="15.75" customHeight="1" x14ac:dyDescent="0.15">
      <c r="A12" s="15" t="s">
        <v>26</v>
      </c>
      <c r="B12" s="17" t="s">
        <v>25</v>
      </c>
      <c r="C12" s="17" t="s">
        <v>24</v>
      </c>
      <c r="D12" s="16">
        <v>100</v>
      </c>
      <c r="E12" s="18">
        <v>73.25</v>
      </c>
      <c r="F12" s="17">
        <v>70</v>
      </c>
      <c r="G12" s="16">
        <v>0.8</v>
      </c>
      <c r="H12" s="16">
        <v>-4</v>
      </c>
      <c r="I12" s="14">
        <f t="shared" si="0"/>
        <v>75.075000000000003</v>
      </c>
      <c r="J12" s="13">
        <f t="shared" si="1"/>
        <v>8</v>
      </c>
    </row>
    <row r="13" spans="1:10" ht="15.75" customHeight="1" x14ac:dyDescent="0.15">
      <c r="A13" s="15" t="s">
        <v>23</v>
      </c>
      <c r="B13" s="17" t="s">
        <v>22</v>
      </c>
      <c r="C13" s="17" t="s">
        <v>11</v>
      </c>
      <c r="D13" s="16">
        <v>103</v>
      </c>
      <c r="E13" s="18">
        <v>81.75</v>
      </c>
      <c r="F13" s="17">
        <v>70</v>
      </c>
      <c r="G13" s="16">
        <v>0.7</v>
      </c>
      <c r="H13" s="16">
        <v>0</v>
      </c>
      <c r="I13" s="14">
        <f t="shared" si="0"/>
        <v>85.524999999999991</v>
      </c>
      <c r="J13" s="13">
        <f t="shared" si="1"/>
        <v>3</v>
      </c>
    </row>
    <row r="14" spans="1:10" ht="15.75" customHeight="1" x14ac:dyDescent="0.15">
      <c r="A14" s="15" t="s">
        <v>21</v>
      </c>
      <c r="B14" s="17" t="s">
        <v>20</v>
      </c>
      <c r="C14" s="17" t="s">
        <v>11</v>
      </c>
      <c r="D14" s="16">
        <v>100</v>
      </c>
      <c r="E14" s="18">
        <v>65</v>
      </c>
      <c r="F14" s="17">
        <v>70</v>
      </c>
      <c r="G14" s="16">
        <v>0.4</v>
      </c>
      <c r="H14" s="16">
        <v>-4</v>
      </c>
      <c r="I14" s="14">
        <f t="shared" si="0"/>
        <v>68.900000000000006</v>
      </c>
      <c r="J14" s="13">
        <f t="shared" si="1"/>
        <v>11</v>
      </c>
    </row>
    <row r="15" spans="1:10" ht="15.75" customHeight="1" x14ac:dyDescent="0.15">
      <c r="A15" s="15" t="s">
        <v>19</v>
      </c>
      <c r="B15" s="17" t="s">
        <v>18</v>
      </c>
      <c r="C15" s="17" t="s">
        <v>17</v>
      </c>
      <c r="D15" s="16">
        <v>99</v>
      </c>
      <c r="E15" s="18">
        <v>62.3</v>
      </c>
      <c r="F15" s="17">
        <v>60</v>
      </c>
      <c r="G15" s="16">
        <v>0.2</v>
      </c>
      <c r="H15" s="16">
        <v>0</v>
      </c>
      <c r="I15" s="14">
        <f t="shared" si="0"/>
        <v>69.61</v>
      </c>
      <c r="J15" s="13">
        <f t="shared" si="1"/>
        <v>10</v>
      </c>
    </row>
    <row r="16" spans="1:10" ht="15.75" customHeight="1" x14ac:dyDescent="0.15">
      <c r="A16" s="15" t="s">
        <v>16</v>
      </c>
      <c r="B16" s="17" t="s">
        <v>15</v>
      </c>
      <c r="C16" s="17" t="s">
        <v>14</v>
      </c>
      <c r="D16" s="16">
        <v>102</v>
      </c>
      <c r="E16" s="18">
        <v>72.400000000000006</v>
      </c>
      <c r="F16" s="17">
        <v>70</v>
      </c>
      <c r="G16" s="16">
        <v>0.5</v>
      </c>
      <c r="H16" s="16">
        <v>0</v>
      </c>
      <c r="I16" s="14">
        <f t="shared" si="0"/>
        <v>78.58</v>
      </c>
      <c r="J16" s="13">
        <f t="shared" si="1"/>
        <v>7</v>
      </c>
    </row>
    <row r="17" spans="1:10" ht="15.75" customHeight="1" thickBot="1" x14ac:dyDescent="0.2">
      <c r="A17" s="12" t="s">
        <v>13</v>
      </c>
      <c r="B17" s="10" t="s">
        <v>12</v>
      </c>
      <c r="C17" s="10" t="s">
        <v>11</v>
      </c>
      <c r="D17" s="9">
        <v>100</v>
      </c>
      <c r="E17" s="11">
        <v>73.5</v>
      </c>
      <c r="F17" s="10">
        <v>80</v>
      </c>
      <c r="G17" s="9">
        <v>0.3</v>
      </c>
      <c r="H17" s="9">
        <v>0</v>
      </c>
      <c r="I17" s="40">
        <f t="shared" si="0"/>
        <v>79.749999999999986</v>
      </c>
      <c r="J17" s="8">
        <f t="shared" si="1"/>
        <v>6</v>
      </c>
    </row>
    <row r="18" spans="1:10" ht="15" thickTop="1" x14ac:dyDescent="0.15">
      <c r="A18" s="6"/>
      <c r="B18" s="6"/>
      <c r="C18" s="6"/>
      <c r="D18" s="2"/>
      <c r="E18" s="7"/>
      <c r="F18" s="6"/>
      <c r="G18" s="2"/>
      <c r="H18" s="2"/>
      <c r="I18" s="5"/>
      <c r="J18" s="4"/>
    </row>
    <row r="20" spans="1:10" ht="15.75" customHeight="1" x14ac:dyDescent="0.15">
      <c r="B20" s="3" t="s">
        <v>9</v>
      </c>
      <c r="C20" s="41">
        <f>SUM(I6:I17)</f>
        <v>937.29000000000008</v>
      </c>
      <c r="E20" s="1" t="s">
        <v>10</v>
      </c>
      <c r="F20">
        <f>COUNT(I6:I17)</f>
        <v>12</v>
      </c>
      <c r="H20" s="1" t="s">
        <v>8</v>
      </c>
      <c r="I20" s="41">
        <f>SUMIF(C6:C17,"男",I6:I17)</f>
        <v>526.7299999999999</v>
      </c>
    </row>
    <row r="21" spans="1:10" ht="15.75" customHeight="1" x14ac:dyDescent="0.15">
      <c r="B21" s="1" t="s">
        <v>6</v>
      </c>
      <c r="C21" s="41">
        <f>AVERAGE(I6:I17)</f>
        <v>78.107500000000002</v>
      </c>
      <c r="D21" s="2"/>
      <c r="E21" t="s">
        <v>7</v>
      </c>
      <c r="F21">
        <f>COUNTIF(C6:C17,"男")</f>
        <v>7</v>
      </c>
      <c r="H21" s="1" t="s">
        <v>5</v>
      </c>
      <c r="I21" s="41">
        <f>SUMIF(C6:C17,"女",I6:I17)</f>
        <v>410.56</v>
      </c>
    </row>
    <row r="22" spans="1:10" ht="15.75" customHeight="1" x14ac:dyDescent="0.15">
      <c r="B22" s="1" t="s">
        <v>3</v>
      </c>
      <c r="C22" s="41">
        <f>MAX(I6:I17)</f>
        <v>94.2</v>
      </c>
      <c r="D22" s="2"/>
      <c r="E22" t="s">
        <v>4</v>
      </c>
      <c r="F22">
        <f>COUNTIF(C6:C17,"女")</f>
        <v>5</v>
      </c>
      <c r="H22" s="1" t="s">
        <v>2</v>
      </c>
      <c r="I22" s="41">
        <f>AVERAGEIF(C6:C17,"男",I6:I17)</f>
        <v>75.247142857142848</v>
      </c>
    </row>
    <row r="23" spans="1:10" ht="15.75" customHeight="1" x14ac:dyDescent="0.15">
      <c r="B23" s="1" t="s">
        <v>1</v>
      </c>
      <c r="C23" s="41">
        <f>MIN(I6:I17)</f>
        <v>58.825000000000003</v>
      </c>
      <c r="D23" s="2"/>
      <c r="H23" s="1" t="s">
        <v>0</v>
      </c>
      <c r="I23" s="41">
        <f>AVERAGEIF(C6:C17,"女",I6:I17)</f>
        <v>82.111999999999995</v>
      </c>
    </row>
  </sheetData>
  <mergeCells count="1">
    <mergeCell ref="A1:J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L13" sqref="L13"/>
    </sheetView>
  </sheetViews>
  <sheetFormatPr defaultRowHeight="14.25" x14ac:dyDescent="0.15"/>
  <cols>
    <col min="1" max="1" width="8.125" style="22" customWidth="1"/>
    <col min="2" max="2" width="21.75" style="22" customWidth="1"/>
    <col min="3" max="3" width="12.5" style="22" customWidth="1"/>
    <col min="4" max="4" width="22" style="22" customWidth="1"/>
    <col min="5" max="256" width="9" style="22"/>
    <col min="257" max="257" width="8.125" style="22" customWidth="1"/>
    <col min="258" max="258" width="21.75" style="22" customWidth="1"/>
    <col min="259" max="259" width="12.5" style="22" customWidth="1"/>
    <col min="260" max="260" width="12.625" style="22" customWidth="1"/>
    <col min="261" max="512" width="9" style="22"/>
    <col min="513" max="513" width="8.125" style="22" customWidth="1"/>
    <col min="514" max="514" width="21.75" style="22" customWidth="1"/>
    <col min="515" max="515" width="12.5" style="22" customWidth="1"/>
    <col min="516" max="516" width="12.625" style="22" customWidth="1"/>
    <col min="517" max="768" width="9" style="22"/>
    <col min="769" max="769" width="8.125" style="22" customWidth="1"/>
    <col min="770" max="770" width="21.75" style="22" customWidth="1"/>
    <col min="771" max="771" width="12.5" style="22" customWidth="1"/>
    <col min="772" max="772" width="12.625" style="22" customWidth="1"/>
    <col min="773" max="1024" width="9" style="22"/>
    <col min="1025" max="1025" width="8.125" style="22" customWidth="1"/>
    <col min="1026" max="1026" width="21.75" style="22" customWidth="1"/>
    <col min="1027" max="1027" width="12.5" style="22" customWidth="1"/>
    <col min="1028" max="1028" width="12.625" style="22" customWidth="1"/>
    <col min="1029" max="1280" width="9" style="22"/>
    <col min="1281" max="1281" width="8.125" style="22" customWidth="1"/>
    <col min="1282" max="1282" width="21.75" style="22" customWidth="1"/>
    <col min="1283" max="1283" width="12.5" style="22" customWidth="1"/>
    <col min="1284" max="1284" width="12.625" style="22" customWidth="1"/>
    <col min="1285" max="1536" width="9" style="22"/>
    <col min="1537" max="1537" width="8.125" style="22" customWidth="1"/>
    <col min="1538" max="1538" width="21.75" style="22" customWidth="1"/>
    <col min="1539" max="1539" width="12.5" style="22" customWidth="1"/>
    <col min="1540" max="1540" width="12.625" style="22" customWidth="1"/>
    <col min="1541" max="1792" width="9" style="22"/>
    <col min="1793" max="1793" width="8.125" style="22" customWidth="1"/>
    <col min="1794" max="1794" width="21.75" style="22" customWidth="1"/>
    <col min="1795" max="1795" width="12.5" style="22" customWidth="1"/>
    <col min="1796" max="1796" width="12.625" style="22" customWidth="1"/>
    <col min="1797" max="2048" width="9" style="22"/>
    <col min="2049" max="2049" width="8.125" style="22" customWidth="1"/>
    <col min="2050" max="2050" width="21.75" style="22" customWidth="1"/>
    <col min="2051" max="2051" width="12.5" style="22" customWidth="1"/>
    <col min="2052" max="2052" width="12.625" style="22" customWidth="1"/>
    <col min="2053" max="2304" width="9" style="22"/>
    <col min="2305" max="2305" width="8.125" style="22" customWidth="1"/>
    <col min="2306" max="2306" width="21.75" style="22" customWidth="1"/>
    <col min="2307" max="2307" width="12.5" style="22" customWidth="1"/>
    <col min="2308" max="2308" width="12.625" style="22" customWidth="1"/>
    <col min="2309" max="2560" width="9" style="22"/>
    <col min="2561" max="2561" width="8.125" style="22" customWidth="1"/>
    <col min="2562" max="2562" width="21.75" style="22" customWidth="1"/>
    <col min="2563" max="2563" width="12.5" style="22" customWidth="1"/>
    <col min="2564" max="2564" width="12.625" style="22" customWidth="1"/>
    <col min="2565" max="2816" width="9" style="22"/>
    <col min="2817" max="2817" width="8.125" style="22" customWidth="1"/>
    <col min="2818" max="2818" width="21.75" style="22" customWidth="1"/>
    <col min="2819" max="2819" width="12.5" style="22" customWidth="1"/>
    <col min="2820" max="2820" width="12.625" style="22" customWidth="1"/>
    <col min="2821" max="3072" width="9" style="22"/>
    <col min="3073" max="3073" width="8.125" style="22" customWidth="1"/>
    <col min="3074" max="3074" width="21.75" style="22" customWidth="1"/>
    <col min="3075" max="3075" width="12.5" style="22" customWidth="1"/>
    <col min="3076" max="3076" width="12.625" style="22" customWidth="1"/>
    <col min="3077" max="3328" width="9" style="22"/>
    <col min="3329" max="3329" width="8.125" style="22" customWidth="1"/>
    <col min="3330" max="3330" width="21.75" style="22" customWidth="1"/>
    <col min="3331" max="3331" width="12.5" style="22" customWidth="1"/>
    <col min="3332" max="3332" width="12.625" style="22" customWidth="1"/>
    <col min="3333" max="3584" width="9" style="22"/>
    <col min="3585" max="3585" width="8.125" style="22" customWidth="1"/>
    <col min="3586" max="3586" width="21.75" style="22" customWidth="1"/>
    <col min="3587" max="3587" width="12.5" style="22" customWidth="1"/>
    <col min="3588" max="3588" width="12.625" style="22" customWidth="1"/>
    <col min="3589" max="3840" width="9" style="22"/>
    <col min="3841" max="3841" width="8.125" style="22" customWidth="1"/>
    <col min="3842" max="3842" width="21.75" style="22" customWidth="1"/>
    <col min="3843" max="3843" width="12.5" style="22" customWidth="1"/>
    <col min="3844" max="3844" width="12.625" style="22" customWidth="1"/>
    <col min="3845" max="4096" width="9" style="22"/>
    <col min="4097" max="4097" width="8.125" style="22" customWidth="1"/>
    <col min="4098" max="4098" width="21.75" style="22" customWidth="1"/>
    <col min="4099" max="4099" width="12.5" style="22" customWidth="1"/>
    <col min="4100" max="4100" width="12.625" style="22" customWidth="1"/>
    <col min="4101" max="4352" width="9" style="22"/>
    <col min="4353" max="4353" width="8.125" style="22" customWidth="1"/>
    <col min="4354" max="4354" width="21.75" style="22" customWidth="1"/>
    <col min="4355" max="4355" width="12.5" style="22" customWidth="1"/>
    <col min="4356" max="4356" width="12.625" style="22" customWidth="1"/>
    <col min="4357" max="4608" width="9" style="22"/>
    <col min="4609" max="4609" width="8.125" style="22" customWidth="1"/>
    <col min="4610" max="4610" width="21.75" style="22" customWidth="1"/>
    <col min="4611" max="4611" width="12.5" style="22" customWidth="1"/>
    <col min="4612" max="4612" width="12.625" style="22" customWidth="1"/>
    <col min="4613" max="4864" width="9" style="22"/>
    <col min="4865" max="4865" width="8.125" style="22" customWidth="1"/>
    <col min="4866" max="4866" width="21.75" style="22" customWidth="1"/>
    <col min="4867" max="4867" width="12.5" style="22" customWidth="1"/>
    <col min="4868" max="4868" width="12.625" style="22" customWidth="1"/>
    <col min="4869" max="5120" width="9" style="22"/>
    <col min="5121" max="5121" width="8.125" style="22" customWidth="1"/>
    <col min="5122" max="5122" width="21.75" style="22" customWidth="1"/>
    <col min="5123" max="5123" width="12.5" style="22" customWidth="1"/>
    <col min="5124" max="5124" width="12.625" style="22" customWidth="1"/>
    <col min="5125" max="5376" width="9" style="22"/>
    <col min="5377" max="5377" width="8.125" style="22" customWidth="1"/>
    <col min="5378" max="5378" width="21.75" style="22" customWidth="1"/>
    <col min="5379" max="5379" width="12.5" style="22" customWidth="1"/>
    <col min="5380" max="5380" width="12.625" style="22" customWidth="1"/>
    <col min="5381" max="5632" width="9" style="22"/>
    <col min="5633" max="5633" width="8.125" style="22" customWidth="1"/>
    <col min="5634" max="5634" width="21.75" style="22" customWidth="1"/>
    <col min="5635" max="5635" width="12.5" style="22" customWidth="1"/>
    <col min="5636" max="5636" width="12.625" style="22" customWidth="1"/>
    <col min="5637" max="5888" width="9" style="22"/>
    <col min="5889" max="5889" width="8.125" style="22" customWidth="1"/>
    <col min="5890" max="5890" width="21.75" style="22" customWidth="1"/>
    <col min="5891" max="5891" width="12.5" style="22" customWidth="1"/>
    <col min="5892" max="5892" width="12.625" style="22" customWidth="1"/>
    <col min="5893" max="6144" width="9" style="22"/>
    <col min="6145" max="6145" width="8.125" style="22" customWidth="1"/>
    <col min="6146" max="6146" width="21.75" style="22" customWidth="1"/>
    <col min="6147" max="6147" width="12.5" style="22" customWidth="1"/>
    <col min="6148" max="6148" width="12.625" style="22" customWidth="1"/>
    <col min="6149" max="6400" width="9" style="22"/>
    <col min="6401" max="6401" width="8.125" style="22" customWidth="1"/>
    <col min="6402" max="6402" width="21.75" style="22" customWidth="1"/>
    <col min="6403" max="6403" width="12.5" style="22" customWidth="1"/>
    <col min="6404" max="6404" width="12.625" style="22" customWidth="1"/>
    <col min="6405" max="6656" width="9" style="22"/>
    <col min="6657" max="6657" width="8.125" style="22" customWidth="1"/>
    <col min="6658" max="6658" width="21.75" style="22" customWidth="1"/>
    <col min="6659" max="6659" width="12.5" style="22" customWidth="1"/>
    <col min="6660" max="6660" width="12.625" style="22" customWidth="1"/>
    <col min="6661" max="6912" width="9" style="22"/>
    <col min="6913" max="6913" width="8.125" style="22" customWidth="1"/>
    <col min="6914" max="6914" width="21.75" style="22" customWidth="1"/>
    <col min="6915" max="6915" width="12.5" style="22" customWidth="1"/>
    <col min="6916" max="6916" width="12.625" style="22" customWidth="1"/>
    <col min="6917" max="7168" width="9" style="22"/>
    <col min="7169" max="7169" width="8.125" style="22" customWidth="1"/>
    <col min="7170" max="7170" width="21.75" style="22" customWidth="1"/>
    <col min="7171" max="7171" width="12.5" style="22" customWidth="1"/>
    <col min="7172" max="7172" width="12.625" style="22" customWidth="1"/>
    <col min="7173" max="7424" width="9" style="22"/>
    <col min="7425" max="7425" width="8.125" style="22" customWidth="1"/>
    <col min="7426" max="7426" width="21.75" style="22" customWidth="1"/>
    <col min="7427" max="7427" width="12.5" style="22" customWidth="1"/>
    <col min="7428" max="7428" width="12.625" style="22" customWidth="1"/>
    <col min="7429" max="7680" width="9" style="22"/>
    <col min="7681" max="7681" width="8.125" style="22" customWidth="1"/>
    <col min="7682" max="7682" width="21.75" style="22" customWidth="1"/>
    <col min="7683" max="7683" width="12.5" style="22" customWidth="1"/>
    <col min="7684" max="7684" width="12.625" style="22" customWidth="1"/>
    <col min="7685" max="7936" width="9" style="22"/>
    <col min="7937" max="7937" width="8.125" style="22" customWidth="1"/>
    <col min="7938" max="7938" width="21.75" style="22" customWidth="1"/>
    <col min="7939" max="7939" width="12.5" style="22" customWidth="1"/>
    <col min="7940" max="7940" width="12.625" style="22" customWidth="1"/>
    <col min="7941" max="8192" width="9" style="22"/>
    <col min="8193" max="8193" width="8.125" style="22" customWidth="1"/>
    <col min="8194" max="8194" width="21.75" style="22" customWidth="1"/>
    <col min="8195" max="8195" width="12.5" style="22" customWidth="1"/>
    <col min="8196" max="8196" width="12.625" style="22" customWidth="1"/>
    <col min="8197" max="8448" width="9" style="22"/>
    <col min="8449" max="8449" width="8.125" style="22" customWidth="1"/>
    <col min="8450" max="8450" width="21.75" style="22" customWidth="1"/>
    <col min="8451" max="8451" width="12.5" style="22" customWidth="1"/>
    <col min="8452" max="8452" width="12.625" style="22" customWidth="1"/>
    <col min="8453" max="8704" width="9" style="22"/>
    <col min="8705" max="8705" width="8.125" style="22" customWidth="1"/>
    <col min="8706" max="8706" width="21.75" style="22" customWidth="1"/>
    <col min="8707" max="8707" width="12.5" style="22" customWidth="1"/>
    <col min="8708" max="8708" width="12.625" style="22" customWidth="1"/>
    <col min="8709" max="8960" width="9" style="22"/>
    <col min="8961" max="8961" width="8.125" style="22" customWidth="1"/>
    <col min="8962" max="8962" width="21.75" style="22" customWidth="1"/>
    <col min="8963" max="8963" width="12.5" style="22" customWidth="1"/>
    <col min="8964" max="8964" width="12.625" style="22" customWidth="1"/>
    <col min="8965" max="9216" width="9" style="22"/>
    <col min="9217" max="9217" width="8.125" style="22" customWidth="1"/>
    <col min="9218" max="9218" width="21.75" style="22" customWidth="1"/>
    <col min="9219" max="9219" width="12.5" style="22" customWidth="1"/>
    <col min="9220" max="9220" width="12.625" style="22" customWidth="1"/>
    <col min="9221" max="9472" width="9" style="22"/>
    <col min="9473" max="9473" width="8.125" style="22" customWidth="1"/>
    <col min="9474" max="9474" width="21.75" style="22" customWidth="1"/>
    <col min="9475" max="9475" width="12.5" style="22" customWidth="1"/>
    <col min="9476" max="9476" width="12.625" style="22" customWidth="1"/>
    <col min="9477" max="9728" width="9" style="22"/>
    <col min="9729" max="9729" width="8.125" style="22" customWidth="1"/>
    <col min="9730" max="9730" width="21.75" style="22" customWidth="1"/>
    <col min="9731" max="9731" width="12.5" style="22" customWidth="1"/>
    <col min="9732" max="9732" width="12.625" style="22" customWidth="1"/>
    <col min="9733" max="9984" width="9" style="22"/>
    <col min="9985" max="9985" width="8.125" style="22" customWidth="1"/>
    <col min="9986" max="9986" width="21.75" style="22" customWidth="1"/>
    <col min="9987" max="9987" width="12.5" style="22" customWidth="1"/>
    <col min="9988" max="9988" width="12.625" style="22" customWidth="1"/>
    <col min="9989" max="10240" width="9" style="22"/>
    <col min="10241" max="10241" width="8.125" style="22" customWidth="1"/>
    <col min="10242" max="10242" width="21.75" style="22" customWidth="1"/>
    <col min="10243" max="10243" width="12.5" style="22" customWidth="1"/>
    <col min="10244" max="10244" width="12.625" style="22" customWidth="1"/>
    <col min="10245" max="10496" width="9" style="22"/>
    <col min="10497" max="10497" width="8.125" style="22" customWidth="1"/>
    <col min="10498" max="10498" width="21.75" style="22" customWidth="1"/>
    <col min="10499" max="10499" width="12.5" style="22" customWidth="1"/>
    <col min="10500" max="10500" width="12.625" style="22" customWidth="1"/>
    <col min="10501" max="10752" width="9" style="22"/>
    <col min="10753" max="10753" width="8.125" style="22" customWidth="1"/>
    <col min="10754" max="10754" width="21.75" style="22" customWidth="1"/>
    <col min="10755" max="10755" width="12.5" style="22" customWidth="1"/>
    <col min="10756" max="10756" width="12.625" style="22" customWidth="1"/>
    <col min="10757" max="11008" width="9" style="22"/>
    <col min="11009" max="11009" width="8.125" style="22" customWidth="1"/>
    <col min="11010" max="11010" width="21.75" style="22" customWidth="1"/>
    <col min="11011" max="11011" width="12.5" style="22" customWidth="1"/>
    <col min="11012" max="11012" width="12.625" style="22" customWidth="1"/>
    <col min="11013" max="11264" width="9" style="22"/>
    <col min="11265" max="11265" width="8.125" style="22" customWidth="1"/>
    <col min="11266" max="11266" width="21.75" style="22" customWidth="1"/>
    <col min="11267" max="11267" width="12.5" style="22" customWidth="1"/>
    <col min="11268" max="11268" width="12.625" style="22" customWidth="1"/>
    <col min="11269" max="11520" width="9" style="22"/>
    <col min="11521" max="11521" width="8.125" style="22" customWidth="1"/>
    <col min="11522" max="11522" width="21.75" style="22" customWidth="1"/>
    <col min="11523" max="11523" width="12.5" style="22" customWidth="1"/>
    <col min="11524" max="11524" width="12.625" style="22" customWidth="1"/>
    <col min="11525" max="11776" width="9" style="22"/>
    <col min="11777" max="11777" width="8.125" style="22" customWidth="1"/>
    <col min="11778" max="11778" width="21.75" style="22" customWidth="1"/>
    <col min="11779" max="11779" width="12.5" style="22" customWidth="1"/>
    <col min="11780" max="11780" width="12.625" style="22" customWidth="1"/>
    <col min="11781" max="12032" width="9" style="22"/>
    <col min="12033" max="12033" width="8.125" style="22" customWidth="1"/>
    <col min="12034" max="12034" width="21.75" style="22" customWidth="1"/>
    <col min="12035" max="12035" width="12.5" style="22" customWidth="1"/>
    <col min="12036" max="12036" width="12.625" style="22" customWidth="1"/>
    <col min="12037" max="12288" width="9" style="22"/>
    <col min="12289" max="12289" width="8.125" style="22" customWidth="1"/>
    <col min="12290" max="12290" width="21.75" style="22" customWidth="1"/>
    <col min="12291" max="12291" width="12.5" style="22" customWidth="1"/>
    <col min="12292" max="12292" width="12.625" style="22" customWidth="1"/>
    <col min="12293" max="12544" width="9" style="22"/>
    <col min="12545" max="12545" width="8.125" style="22" customWidth="1"/>
    <col min="12546" max="12546" width="21.75" style="22" customWidth="1"/>
    <col min="12547" max="12547" width="12.5" style="22" customWidth="1"/>
    <col min="12548" max="12548" width="12.625" style="22" customWidth="1"/>
    <col min="12549" max="12800" width="9" style="22"/>
    <col min="12801" max="12801" width="8.125" style="22" customWidth="1"/>
    <col min="12802" max="12802" width="21.75" style="22" customWidth="1"/>
    <col min="12803" max="12803" width="12.5" style="22" customWidth="1"/>
    <col min="12804" max="12804" width="12.625" style="22" customWidth="1"/>
    <col min="12805" max="13056" width="9" style="22"/>
    <col min="13057" max="13057" width="8.125" style="22" customWidth="1"/>
    <col min="13058" max="13058" width="21.75" style="22" customWidth="1"/>
    <col min="13059" max="13059" width="12.5" style="22" customWidth="1"/>
    <col min="13060" max="13060" width="12.625" style="22" customWidth="1"/>
    <col min="13061" max="13312" width="9" style="22"/>
    <col min="13313" max="13313" width="8.125" style="22" customWidth="1"/>
    <col min="13314" max="13314" width="21.75" style="22" customWidth="1"/>
    <col min="13315" max="13315" width="12.5" style="22" customWidth="1"/>
    <col min="13316" max="13316" width="12.625" style="22" customWidth="1"/>
    <col min="13317" max="13568" width="9" style="22"/>
    <col min="13569" max="13569" width="8.125" style="22" customWidth="1"/>
    <col min="13570" max="13570" width="21.75" style="22" customWidth="1"/>
    <col min="13571" max="13571" width="12.5" style="22" customWidth="1"/>
    <col min="13572" max="13572" width="12.625" style="22" customWidth="1"/>
    <col min="13573" max="13824" width="9" style="22"/>
    <col min="13825" max="13825" width="8.125" style="22" customWidth="1"/>
    <col min="13826" max="13826" width="21.75" style="22" customWidth="1"/>
    <col min="13827" max="13827" width="12.5" style="22" customWidth="1"/>
    <col min="13828" max="13828" width="12.625" style="22" customWidth="1"/>
    <col min="13829" max="14080" width="9" style="22"/>
    <col min="14081" max="14081" width="8.125" style="22" customWidth="1"/>
    <col min="14082" max="14082" width="21.75" style="22" customWidth="1"/>
    <col min="14083" max="14083" width="12.5" style="22" customWidth="1"/>
    <col min="14084" max="14084" width="12.625" style="22" customWidth="1"/>
    <col min="14085" max="14336" width="9" style="22"/>
    <col min="14337" max="14337" width="8.125" style="22" customWidth="1"/>
    <col min="14338" max="14338" width="21.75" style="22" customWidth="1"/>
    <col min="14339" max="14339" width="12.5" style="22" customWidth="1"/>
    <col min="14340" max="14340" width="12.625" style="22" customWidth="1"/>
    <col min="14341" max="14592" width="9" style="22"/>
    <col min="14593" max="14593" width="8.125" style="22" customWidth="1"/>
    <col min="14594" max="14594" width="21.75" style="22" customWidth="1"/>
    <col min="14595" max="14595" width="12.5" style="22" customWidth="1"/>
    <col min="14596" max="14596" width="12.625" style="22" customWidth="1"/>
    <col min="14597" max="14848" width="9" style="22"/>
    <col min="14849" max="14849" width="8.125" style="22" customWidth="1"/>
    <col min="14850" max="14850" width="21.75" style="22" customWidth="1"/>
    <col min="14851" max="14851" width="12.5" style="22" customWidth="1"/>
    <col min="14852" max="14852" width="12.625" style="22" customWidth="1"/>
    <col min="14853" max="15104" width="9" style="22"/>
    <col min="15105" max="15105" width="8.125" style="22" customWidth="1"/>
    <col min="15106" max="15106" width="21.75" style="22" customWidth="1"/>
    <col min="15107" max="15107" width="12.5" style="22" customWidth="1"/>
    <col min="15108" max="15108" width="12.625" style="22" customWidth="1"/>
    <col min="15109" max="15360" width="9" style="22"/>
    <col min="15361" max="15361" width="8.125" style="22" customWidth="1"/>
    <col min="15362" max="15362" width="21.75" style="22" customWidth="1"/>
    <col min="15363" max="15363" width="12.5" style="22" customWidth="1"/>
    <col min="15364" max="15364" width="12.625" style="22" customWidth="1"/>
    <col min="15365" max="15616" width="9" style="22"/>
    <col min="15617" max="15617" width="8.125" style="22" customWidth="1"/>
    <col min="15618" max="15618" width="21.75" style="22" customWidth="1"/>
    <col min="15619" max="15619" width="12.5" style="22" customWidth="1"/>
    <col min="15620" max="15620" width="12.625" style="22" customWidth="1"/>
    <col min="15621" max="15872" width="9" style="22"/>
    <col min="15873" max="15873" width="8.125" style="22" customWidth="1"/>
    <col min="15874" max="15874" width="21.75" style="22" customWidth="1"/>
    <col min="15875" max="15875" width="12.5" style="22" customWidth="1"/>
    <col min="15876" max="15876" width="12.625" style="22" customWidth="1"/>
    <col min="15877" max="16128" width="9" style="22"/>
    <col min="16129" max="16129" width="8.125" style="22" customWidth="1"/>
    <col min="16130" max="16130" width="21.75" style="22" customWidth="1"/>
    <col min="16131" max="16131" width="12.5" style="22" customWidth="1"/>
    <col min="16132" max="16132" width="12.625" style="22" customWidth="1"/>
    <col min="16133" max="16384" width="9" style="22"/>
  </cols>
  <sheetData>
    <row r="1" spans="1:4" ht="12.75" customHeight="1" x14ac:dyDescent="0.15"/>
    <row r="2" spans="1:4" ht="12.75" customHeight="1" thickBot="1" x14ac:dyDescent="0.2">
      <c r="B2" s="35"/>
      <c r="C2" s="35"/>
      <c r="D2" s="35"/>
    </row>
    <row r="3" spans="1:4" ht="32.25" customHeight="1" thickBot="1" x14ac:dyDescent="0.2">
      <c r="A3" s="28"/>
      <c r="B3" s="44" t="s">
        <v>59</v>
      </c>
      <c r="C3" s="45"/>
      <c r="D3" s="46"/>
    </row>
    <row r="4" spans="1:4" ht="28.5" customHeight="1" thickBot="1" x14ac:dyDescent="0.2">
      <c r="A4" s="28"/>
      <c r="B4" s="34" t="s">
        <v>58</v>
      </c>
      <c r="C4" s="33" t="s">
        <v>57</v>
      </c>
      <c r="D4" s="32" t="s">
        <v>56</v>
      </c>
    </row>
    <row r="5" spans="1:4" ht="26.25" customHeight="1" x14ac:dyDescent="0.15">
      <c r="A5" s="28"/>
      <c r="B5" s="31" t="s">
        <v>55</v>
      </c>
      <c r="C5" s="30">
        <f>COUNTIF(综合素质测评表数据!I6:I17,"&gt;=90")</f>
        <v>1</v>
      </c>
      <c r="D5" s="29">
        <f>C5/COUNT(综合素质测评表数据!$I$6:$I$17)</f>
        <v>8.3333333333333329E-2</v>
      </c>
    </row>
    <row r="6" spans="1:4" ht="26.25" customHeight="1" x14ac:dyDescent="0.15">
      <c r="A6" s="28"/>
      <c r="B6" s="31" t="s">
        <v>54</v>
      </c>
      <c r="C6" s="30">
        <f>COUNTIF(综合素质测评表数据!I6:I17,"&gt;=80")-C5</f>
        <v>4</v>
      </c>
      <c r="D6" s="29">
        <f>C6/COUNT(综合素质测评表数据!$I$6:$I$17)</f>
        <v>0.33333333333333331</v>
      </c>
    </row>
    <row r="7" spans="1:4" ht="26.25" customHeight="1" x14ac:dyDescent="0.15">
      <c r="A7" s="28"/>
      <c r="B7" s="31" t="s">
        <v>53</v>
      </c>
      <c r="C7" s="30">
        <f>COUNTIF(综合素质测评表数据!I6:I17,"&gt;=70")-C5-C6</f>
        <v>4</v>
      </c>
      <c r="D7" s="29">
        <f>C7/COUNT(综合素质测评表数据!$I$6:$I$17)</f>
        <v>0.33333333333333331</v>
      </c>
    </row>
    <row r="8" spans="1:4" ht="26.25" customHeight="1" x14ac:dyDescent="0.15">
      <c r="A8" s="28"/>
      <c r="B8" s="31" t="s">
        <v>52</v>
      </c>
      <c r="C8" s="30">
        <f>COUNTIF(综合素质测评表数据!I6:I17,"&gt;=60")-C5-C6-C7</f>
        <v>2</v>
      </c>
      <c r="D8" s="29">
        <f>C8/COUNT(综合素质测评表数据!$I$6:$I$17)</f>
        <v>0.16666666666666666</v>
      </c>
    </row>
    <row r="9" spans="1:4" ht="26.25" customHeight="1" thickBot="1" x14ac:dyDescent="0.2">
      <c r="A9" s="28"/>
      <c r="B9" s="27" t="s">
        <v>51</v>
      </c>
      <c r="C9" s="26">
        <f>COUNTIF(综合素质测评表数据!I6:I17,"&lt;60")</f>
        <v>1</v>
      </c>
      <c r="D9" s="25">
        <f>C9/COUNT(综合素质测评表数据!$I$6:$I$17)</f>
        <v>8.3333333333333329E-2</v>
      </c>
    </row>
    <row r="10" spans="1:4" ht="15.75" customHeight="1" x14ac:dyDescent="0.15">
      <c r="A10" s="24"/>
    </row>
    <row r="11" spans="1:4" x14ac:dyDescent="0.15">
      <c r="D11" s="23"/>
    </row>
  </sheetData>
  <mergeCells count="1">
    <mergeCell ref="B3:D3"/>
  </mergeCells>
  <phoneticPr fontId="1" type="noConversion"/>
  <pageMargins left="1.574803149606299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综合素质测评表数据</vt:lpstr>
      <vt:lpstr>综合素质统计分析表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707wang</dc:creator>
  <cp:lastModifiedBy>微软用户</cp:lastModifiedBy>
  <dcterms:created xsi:type="dcterms:W3CDTF">2010-07-24T08:42:37Z</dcterms:created>
  <dcterms:modified xsi:type="dcterms:W3CDTF">2018-11-21T09:21:03Z</dcterms:modified>
</cp:coreProperties>
</file>