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015" windowHeight="7770" activeTab="3"/>
  </bookViews>
  <sheets>
    <sheet name="销售统计" sheetId="5" r:id="rId1"/>
    <sheet name="新销售记录" sheetId="8" r:id="rId2"/>
    <sheet name="销售记录" sheetId="1" r:id="rId3"/>
    <sheet name="新销售记录2" sheetId="9" r:id="rId4"/>
    <sheet name="价格清单" sheetId="2" r:id="rId5"/>
    <sheet name="连锁店信息" sheetId="3" r:id="rId6"/>
  </sheets>
  <definedNames>
    <definedName name="店名">连锁店信息!$B$3:$B$8</definedName>
    <definedName name="价格">价格清单!$B$3:$E$12</definedName>
    <definedName name="开发区">销售统计!$B$5:$E$14</definedName>
    <definedName name="开发区2">销售统计!$B$5:$H$14</definedName>
    <definedName name="开发区3">销售统计!$B$5:$H$14</definedName>
    <definedName name="商品名称">价格清单!$B$3:$B$12</definedName>
  </definedNames>
  <calcPr calcId="144525"/>
  <pivotCaches>
    <pivotCache cacheId="0" r:id="rId7"/>
  </pivotCaches>
</workbook>
</file>

<file path=xl/calcChain.xml><?xml version="1.0" encoding="utf-8"?>
<calcChain xmlns="http://schemas.openxmlformats.org/spreadsheetml/2006/main">
  <c r="G64" i="9" l="1"/>
  <c r="F64" i="9"/>
  <c r="E64" i="9"/>
  <c r="G63" i="9"/>
  <c r="F63" i="9"/>
  <c r="E63" i="9"/>
  <c r="G62" i="9"/>
  <c r="F62" i="9"/>
  <c r="E62" i="9"/>
  <c r="G61" i="9"/>
  <c r="H61" i="9" s="1"/>
  <c r="F61" i="9"/>
  <c r="E61" i="9"/>
  <c r="G60" i="9"/>
  <c r="F60" i="9"/>
  <c r="E60" i="9"/>
  <c r="G59" i="9"/>
  <c r="F59" i="9"/>
  <c r="E59" i="9"/>
  <c r="G58" i="9"/>
  <c r="H58" i="9" s="1"/>
  <c r="F58" i="9"/>
  <c r="E58" i="9"/>
  <c r="G57" i="9"/>
  <c r="H57" i="9" s="1"/>
  <c r="F57" i="9"/>
  <c r="E57" i="9"/>
  <c r="G56" i="9"/>
  <c r="F56" i="9"/>
  <c r="E56" i="9"/>
  <c r="G55" i="9"/>
  <c r="H55" i="9" s="1"/>
  <c r="F55" i="9"/>
  <c r="E55" i="9"/>
  <c r="G54" i="9"/>
  <c r="F54" i="9"/>
  <c r="E54" i="9"/>
  <c r="G53" i="9"/>
  <c r="H53" i="9" s="1"/>
  <c r="F53" i="9"/>
  <c r="E53" i="9"/>
  <c r="G52" i="9"/>
  <c r="F52" i="9"/>
  <c r="E52" i="9"/>
  <c r="G51" i="9"/>
  <c r="F51" i="9"/>
  <c r="E51" i="9"/>
  <c r="G50" i="9"/>
  <c r="H50" i="9" s="1"/>
  <c r="F50" i="9"/>
  <c r="E50" i="9"/>
  <c r="G49" i="9"/>
  <c r="H49" i="9" s="1"/>
  <c r="F49" i="9"/>
  <c r="E49" i="9"/>
  <c r="G48" i="9"/>
  <c r="F48" i="9"/>
  <c r="E48" i="9"/>
  <c r="H47" i="9"/>
  <c r="G47" i="9"/>
  <c r="F47" i="9"/>
  <c r="E47" i="9"/>
  <c r="G46" i="9"/>
  <c r="F46" i="9"/>
  <c r="E46" i="9"/>
  <c r="G45" i="9"/>
  <c r="H45" i="9" s="1"/>
  <c r="F45" i="9"/>
  <c r="E45" i="9"/>
  <c r="G44" i="9"/>
  <c r="F44" i="9"/>
  <c r="E44" i="9"/>
  <c r="G43" i="9"/>
  <c r="F43" i="9"/>
  <c r="E43" i="9"/>
  <c r="G42" i="9"/>
  <c r="H42" i="9" s="1"/>
  <c r="F42" i="9"/>
  <c r="E42" i="9"/>
  <c r="G41" i="9"/>
  <c r="H41" i="9" s="1"/>
  <c r="F41" i="9"/>
  <c r="E41" i="9"/>
  <c r="G40" i="9"/>
  <c r="F40" i="9"/>
  <c r="E40" i="9"/>
  <c r="G39" i="9"/>
  <c r="F39" i="9"/>
  <c r="E39" i="9"/>
  <c r="G38" i="9"/>
  <c r="H38" i="9" s="1"/>
  <c r="F38" i="9"/>
  <c r="E38" i="9"/>
  <c r="G37" i="9"/>
  <c r="H37" i="9" s="1"/>
  <c r="F37" i="9"/>
  <c r="E37" i="9"/>
  <c r="G36" i="9"/>
  <c r="F36" i="9"/>
  <c r="E36" i="9"/>
  <c r="G35" i="9"/>
  <c r="F35" i="9"/>
  <c r="E35" i="9"/>
  <c r="G34" i="9"/>
  <c r="H34" i="9" s="1"/>
  <c r="F34" i="9"/>
  <c r="E34" i="9"/>
  <c r="G33" i="9"/>
  <c r="H33" i="9" s="1"/>
  <c r="F33" i="9"/>
  <c r="E33" i="9"/>
  <c r="G32" i="9"/>
  <c r="F32" i="9"/>
  <c r="E32" i="9"/>
  <c r="G31" i="9"/>
  <c r="F31" i="9"/>
  <c r="E31" i="9"/>
  <c r="G30" i="9"/>
  <c r="H30" i="9" s="1"/>
  <c r="F30" i="9"/>
  <c r="E30" i="9"/>
  <c r="G29" i="9"/>
  <c r="H29" i="9" s="1"/>
  <c r="F29" i="9"/>
  <c r="E29" i="9"/>
  <c r="G28" i="9"/>
  <c r="F28" i="9"/>
  <c r="E28" i="9"/>
  <c r="G27" i="9"/>
  <c r="F27" i="9"/>
  <c r="E27" i="9"/>
  <c r="G26" i="9"/>
  <c r="H26" i="9" s="1"/>
  <c r="F26" i="9"/>
  <c r="E26" i="9"/>
  <c r="G25" i="9"/>
  <c r="H25" i="9" s="1"/>
  <c r="F25" i="9"/>
  <c r="E25" i="9"/>
  <c r="G24" i="9"/>
  <c r="F24" i="9"/>
  <c r="E24" i="9"/>
  <c r="G23" i="9"/>
  <c r="F23" i="9"/>
  <c r="E23" i="9"/>
  <c r="G22" i="9"/>
  <c r="H22" i="9" s="1"/>
  <c r="F22" i="9"/>
  <c r="E22" i="9"/>
  <c r="G21" i="9"/>
  <c r="H21" i="9" s="1"/>
  <c r="F21" i="9"/>
  <c r="E21" i="9"/>
  <c r="G20" i="9"/>
  <c r="F20" i="9"/>
  <c r="E20" i="9"/>
  <c r="G19" i="9"/>
  <c r="F19" i="9"/>
  <c r="E19" i="9"/>
  <c r="G18" i="9"/>
  <c r="H18" i="9" s="1"/>
  <c r="F18" i="9"/>
  <c r="E18" i="9"/>
  <c r="G17" i="9"/>
  <c r="H17" i="9" s="1"/>
  <c r="F17" i="9"/>
  <c r="E17" i="9"/>
  <c r="G16" i="9"/>
  <c r="F16" i="9"/>
  <c r="E16" i="9"/>
  <c r="G15" i="9"/>
  <c r="F15" i="9"/>
  <c r="E15" i="9"/>
  <c r="H14" i="9"/>
  <c r="G14" i="9"/>
  <c r="F14" i="9"/>
  <c r="E14" i="9"/>
  <c r="G13" i="9"/>
  <c r="H13" i="9" s="1"/>
  <c r="F13" i="9"/>
  <c r="E13" i="9"/>
  <c r="G12" i="9"/>
  <c r="F12" i="9"/>
  <c r="E12" i="9"/>
  <c r="G11" i="9"/>
  <c r="F11" i="9"/>
  <c r="E11" i="9"/>
  <c r="G10" i="9"/>
  <c r="H10" i="9" s="1"/>
  <c r="F10" i="9"/>
  <c r="E10" i="9"/>
  <c r="H9" i="9"/>
  <c r="G9" i="9"/>
  <c r="F9" i="9"/>
  <c r="E9" i="9"/>
  <c r="G8" i="9"/>
  <c r="F8" i="9"/>
  <c r="E8" i="9"/>
  <c r="G7" i="9"/>
  <c r="H7" i="9" s="1"/>
  <c r="F7" i="9"/>
  <c r="E7" i="9"/>
  <c r="G6" i="9"/>
  <c r="F6" i="9"/>
  <c r="E6" i="9"/>
  <c r="G5" i="9"/>
  <c r="H5" i="9" s="1"/>
  <c r="F5" i="9"/>
  <c r="E5" i="9"/>
  <c r="H23" i="9" l="1"/>
  <c r="H27" i="9"/>
  <c r="H31" i="9"/>
  <c r="H35" i="9"/>
  <c r="H39" i="9"/>
  <c r="H43" i="9"/>
  <c r="H54" i="9"/>
  <c r="H59" i="9"/>
  <c r="H6" i="9"/>
  <c r="H46" i="9"/>
  <c r="H51" i="9"/>
  <c r="H62" i="9"/>
  <c r="H15" i="9"/>
  <c r="H63" i="9"/>
  <c r="H11" i="9"/>
  <c r="H19" i="9"/>
  <c r="H8" i="9"/>
  <c r="H12" i="9"/>
  <c r="H16" i="9"/>
  <c r="H20" i="9"/>
  <c r="H24" i="9"/>
  <c r="H28" i="9"/>
  <c r="H32" i="9"/>
  <c r="H36" i="9"/>
  <c r="H40" i="9"/>
  <c r="H44" i="9"/>
  <c r="H48" i="9"/>
  <c r="H52" i="9"/>
  <c r="H56" i="9"/>
  <c r="H60" i="9"/>
  <c r="H64" i="9"/>
  <c r="K6" i="5"/>
  <c r="J6" i="5"/>
  <c r="M6" i="8" l="1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5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G64" i="8" l="1"/>
  <c r="F64" i="8"/>
  <c r="E64" i="8"/>
  <c r="G63" i="8"/>
  <c r="F63" i="8"/>
  <c r="E63" i="8"/>
  <c r="H62" i="8"/>
  <c r="J62" i="8" s="1"/>
  <c r="G62" i="8"/>
  <c r="F62" i="8"/>
  <c r="E62" i="8"/>
  <c r="G61" i="8"/>
  <c r="H61" i="8" s="1"/>
  <c r="J61" i="8" s="1"/>
  <c r="F61" i="8"/>
  <c r="E61" i="8"/>
  <c r="G60" i="8"/>
  <c r="F60" i="8"/>
  <c r="E60" i="8"/>
  <c r="G59" i="8"/>
  <c r="F59" i="8"/>
  <c r="E59" i="8"/>
  <c r="G58" i="8"/>
  <c r="H58" i="8" s="1"/>
  <c r="J58" i="8" s="1"/>
  <c r="F58" i="8"/>
  <c r="E58" i="8"/>
  <c r="G57" i="8"/>
  <c r="H57" i="8" s="1"/>
  <c r="J57" i="8" s="1"/>
  <c r="F57" i="8"/>
  <c r="E57" i="8"/>
  <c r="G56" i="8"/>
  <c r="F56" i="8"/>
  <c r="E56" i="8"/>
  <c r="G55" i="8"/>
  <c r="F55" i="8"/>
  <c r="E55" i="8"/>
  <c r="G54" i="8"/>
  <c r="H54" i="8" s="1"/>
  <c r="J54" i="8" s="1"/>
  <c r="F54" i="8"/>
  <c r="E54" i="8"/>
  <c r="G53" i="8"/>
  <c r="H53" i="8" s="1"/>
  <c r="J53" i="8" s="1"/>
  <c r="F53" i="8"/>
  <c r="E53" i="8"/>
  <c r="G52" i="8"/>
  <c r="F52" i="8"/>
  <c r="E52" i="8"/>
  <c r="G51" i="8"/>
  <c r="F51" i="8"/>
  <c r="E51" i="8"/>
  <c r="G50" i="8"/>
  <c r="H50" i="8" s="1"/>
  <c r="J50" i="8" s="1"/>
  <c r="F50" i="8"/>
  <c r="E50" i="8"/>
  <c r="G49" i="8"/>
  <c r="H49" i="8" s="1"/>
  <c r="J49" i="8" s="1"/>
  <c r="F49" i="8"/>
  <c r="E49" i="8"/>
  <c r="G48" i="8"/>
  <c r="F48" i="8"/>
  <c r="E48" i="8"/>
  <c r="G47" i="8"/>
  <c r="H47" i="8" s="1"/>
  <c r="I47" i="8" s="1"/>
  <c r="F47" i="8"/>
  <c r="E47" i="8"/>
  <c r="G46" i="8"/>
  <c r="H46" i="8" s="1"/>
  <c r="J46" i="8" s="1"/>
  <c r="F46" i="8"/>
  <c r="E46" i="8"/>
  <c r="G45" i="8"/>
  <c r="H45" i="8" s="1"/>
  <c r="J45" i="8" s="1"/>
  <c r="F45" i="8"/>
  <c r="E45" i="8"/>
  <c r="G44" i="8"/>
  <c r="F44" i="8"/>
  <c r="E44" i="8"/>
  <c r="G43" i="8"/>
  <c r="F43" i="8"/>
  <c r="E43" i="8"/>
  <c r="G42" i="8"/>
  <c r="H42" i="8" s="1"/>
  <c r="J42" i="8" s="1"/>
  <c r="F42" i="8"/>
  <c r="E42" i="8"/>
  <c r="G41" i="8"/>
  <c r="H41" i="8" s="1"/>
  <c r="J41" i="8" s="1"/>
  <c r="F41" i="8"/>
  <c r="E41" i="8"/>
  <c r="G40" i="8"/>
  <c r="F40" i="8"/>
  <c r="E40" i="8"/>
  <c r="G39" i="8"/>
  <c r="H39" i="8" s="1"/>
  <c r="I39" i="8" s="1"/>
  <c r="F39" i="8"/>
  <c r="E39" i="8"/>
  <c r="G38" i="8"/>
  <c r="H38" i="8" s="1"/>
  <c r="J38" i="8" s="1"/>
  <c r="F38" i="8"/>
  <c r="E38" i="8"/>
  <c r="G37" i="8"/>
  <c r="H37" i="8" s="1"/>
  <c r="J37" i="8" s="1"/>
  <c r="F37" i="8"/>
  <c r="E37" i="8"/>
  <c r="G36" i="8"/>
  <c r="F36" i="8"/>
  <c r="E36" i="8"/>
  <c r="G35" i="8"/>
  <c r="H35" i="8" s="1"/>
  <c r="I35" i="8" s="1"/>
  <c r="F35" i="8"/>
  <c r="E35" i="8"/>
  <c r="G34" i="8"/>
  <c r="H34" i="8" s="1"/>
  <c r="J34" i="8" s="1"/>
  <c r="F34" i="8"/>
  <c r="E34" i="8"/>
  <c r="G33" i="8"/>
  <c r="H33" i="8" s="1"/>
  <c r="J33" i="8" s="1"/>
  <c r="F33" i="8"/>
  <c r="E33" i="8"/>
  <c r="G32" i="8"/>
  <c r="F32" i="8"/>
  <c r="E32" i="8"/>
  <c r="G31" i="8"/>
  <c r="H31" i="8" s="1"/>
  <c r="I31" i="8" s="1"/>
  <c r="F31" i="8"/>
  <c r="E31" i="8"/>
  <c r="G30" i="8"/>
  <c r="H30" i="8" s="1"/>
  <c r="J30" i="8" s="1"/>
  <c r="F30" i="8"/>
  <c r="E30" i="8"/>
  <c r="G29" i="8"/>
  <c r="H29" i="8" s="1"/>
  <c r="J29" i="8" s="1"/>
  <c r="F29" i="8"/>
  <c r="E29" i="8"/>
  <c r="G28" i="8"/>
  <c r="F28" i="8"/>
  <c r="E28" i="8"/>
  <c r="G27" i="8"/>
  <c r="H27" i="8" s="1"/>
  <c r="I27" i="8" s="1"/>
  <c r="F27" i="8"/>
  <c r="E27" i="8"/>
  <c r="G26" i="8"/>
  <c r="H26" i="8" s="1"/>
  <c r="J26" i="8" s="1"/>
  <c r="F26" i="8"/>
  <c r="E26" i="8"/>
  <c r="G25" i="8"/>
  <c r="H25" i="8" s="1"/>
  <c r="J25" i="8" s="1"/>
  <c r="F25" i="8"/>
  <c r="E25" i="8"/>
  <c r="G24" i="8"/>
  <c r="F24" i="8"/>
  <c r="E24" i="8"/>
  <c r="G23" i="8"/>
  <c r="H23" i="8" s="1"/>
  <c r="I23" i="8" s="1"/>
  <c r="F23" i="8"/>
  <c r="E23" i="8"/>
  <c r="G22" i="8"/>
  <c r="H22" i="8" s="1"/>
  <c r="J22" i="8" s="1"/>
  <c r="F22" i="8"/>
  <c r="E22" i="8"/>
  <c r="G21" i="8"/>
  <c r="H21" i="8" s="1"/>
  <c r="J21" i="8" s="1"/>
  <c r="F21" i="8"/>
  <c r="E21" i="8"/>
  <c r="G20" i="8"/>
  <c r="F20" i="8"/>
  <c r="E20" i="8"/>
  <c r="G19" i="8"/>
  <c r="H19" i="8" s="1"/>
  <c r="I19" i="8" s="1"/>
  <c r="F19" i="8"/>
  <c r="E19" i="8"/>
  <c r="G18" i="8"/>
  <c r="H18" i="8" s="1"/>
  <c r="J18" i="8" s="1"/>
  <c r="F18" i="8"/>
  <c r="E18" i="8"/>
  <c r="G17" i="8"/>
  <c r="H17" i="8" s="1"/>
  <c r="J17" i="8" s="1"/>
  <c r="F17" i="8"/>
  <c r="E17" i="8"/>
  <c r="G16" i="8"/>
  <c r="F16" i="8"/>
  <c r="E16" i="8"/>
  <c r="G15" i="8"/>
  <c r="H15" i="8" s="1"/>
  <c r="I15" i="8" s="1"/>
  <c r="F15" i="8"/>
  <c r="E15" i="8"/>
  <c r="G14" i="8"/>
  <c r="H14" i="8" s="1"/>
  <c r="J14" i="8" s="1"/>
  <c r="F14" i="8"/>
  <c r="E14" i="8"/>
  <c r="G13" i="8"/>
  <c r="H13" i="8" s="1"/>
  <c r="J13" i="8" s="1"/>
  <c r="F13" i="8"/>
  <c r="E13" i="8"/>
  <c r="G12" i="8"/>
  <c r="F12" i="8"/>
  <c r="E12" i="8"/>
  <c r="G11" i="8"/>
  <c r="H11" i="8" s="1"/>
  <c r="I11" i="8" s="1"/>
  <c r="F11" i="8"/>
  <c r="E11" i="8"/>
  <c r="G10" i="8"/>
  <c r="H10" i="8" s="1"/>
  <c r="J10" i="8" s="1"/>
  <c r="F10" i="8"/>
  <c r="E10" i="8"/>
  <c r="G9" i="8"/>
  <c r="H9" i="8" s="1"/>
  <c r="J9" i="8" s="1"/>
  <c r="F9" i="8"/>
  <c r="E9" i="8"/>
  <c r="G8" i="8"/>
  <c r="F8" i="8"/>
  <c r="E8" i="8"/>
  <c r="G7" i="8"/>
  <c r="H7" i="8" s="1"/>
  <c r="I7" i="8" s="1"/>
  <c r="F7" i="8"/>
  <c r="E7" i="8"/>
  <c r="G6" i="8"/>
  <c r="H6" i="8" s="1"/>
  <c r="I6" i="8" s="1"/>
  <c r="K6" i="8" s="1"/>
  <c r="F6" i="8"/>
  <c r="E6" i="8"/>
  <c r="G5" i="8"/>
  <c r="F5" i="8"/>
  <c r="E5" i="8"/>
  <c r="I6" i="5"/>
  <c r="F6" i="5"/>
  <c r="F7" i="5"/>
  <c r="F8" i="5"/>
  <c r="F9" i="5"/>
  <c r="F10" i="5"/>
  <c r="F11" i="5"/>
  <c r="F12" i="5"/>
  <c r="F13" i="5"/>
  <c r="F14" i="5"/>
  <c r="F5" i="5"/>
  <c r="J5" i="5"/>
  <c r="K5" i="5"/>
  <c r="I5" i="5"/>
  <c r="E6" i="1"/>
  <c r="F6" i="1"/>
  <c r="G6" i="1"/>
  <c r="H6" i="1" s="1"/>
  <c r="E7" i="1"/>
  <c r="F7" i="1"/>
  <c r="G7" i="1"/>
  <c r="I7" i="1" s="1"/>
  <c r="E8" i="1"/>
  <c r="F8" i="1"/>
  <c r="G8" i="1"/>
  <c r="H8" i="1" s="1"/>
  <c r="E9" i="1"/>
  <c r="F9" i="1"/>
  <c r="G9" i="1"/>
  <c r="H9" i="1" s="1"/>
  <c r="E10" i="1"/>
  <c r="F10" i="1"/>
  <c r="G10" i="1"/>
  <c r="H10" i="1" s="1"/>
  <c r="E11" i="1"/>
  <c r="F11" i="1"/>
  <c r="G11" i="1"/>
  <c r="H11" i="1" s="1"/>
  <c r="E12" i="1"/>
  <c r="F12" i="1"/>
  <c r="G12" i="1"/>
  <c r="H12" i="1" s="1"/>
  <c r="E13" i="1"/>
  <c r="F13" i="1"/>
  <c r="G13" i="1"/>
  <c r="H13" i="1" s="1"/>
  <c r="E14" i="1"/>
  <c r="F14" i="1"/>
  <c r="G14" i="1"/>
  <c r="H14" i="1" s="1"/>
  <c r="E15" i="1"/>
  <c r="F15" i="1"/>
  <c r="G15" i="1"/>
  <c r="H15" i="1" s="1"/>
  <c r="E16" i="1"/>
  <c r="F16" i="1"/>
  <c r="G16" i="1"/>
  <c r="H16" i="1" s="1"/>
  <c r="E17" i="1"/>
  <c r="F17" i="1"/>
  <c r="G17" i="1"/>
  <c r="H17" i="1" s="1"/>
  <c r="E18" i="1"/>
  <c r="F18" i="1"/>
  <c r="G18" i="1"/>
  <c r="H18" i="1" s="1"/>
  <c r="I18" i="1"/>
  <c r="E19" i="1"/>
  <c r="F19" i="1"/>
  <c r="G19" i="1"/>
  <c r="H19" i="1" s="1"/>
  <c r="E20" i="1"/>
  <c r="F20" i="1"/>
  <c r="G20" i="1"/>
  <c r="H20" i="1" s="1"/>
  <c r="E21" i="1"/>
  <c r="F21" i="1"/>
  <c r="G21" i="1"/>
  <c r="H21" i="1" s="1"/>
  <c r="E22" i="1"/>
  <c r="F22" i="1"/>
  <c r="G22" i="1"/>
  <c r="H22" i="1" s="1"/>
  <c r="E23" i="1"/>
  <c r="F23" i="1"/>
  <c r="G23" i="1"/>
  <c r="H23" i="1"/>
  <c r="I23" i="1"/>
  <c r="E24" i="1"/>
  <c r="F24" i="1"/>
  <c r="G24" i="1"/>
  <c r="H24" i="1" s="1"/>
  <c r="E25" i="1"/>
  <c r="F25" i="1"/>
  <c r="G25" i="1"/>
  <c r="H25" i="1"/>
  <c r="E26" i="1"/>
  <c r="F26" i="1"/>
  <c r="I26" i="1" s="1"/>
  <c r="G26" i="1"/>
  <c r="H26" i="1" s="1"/>
  <c r="E27" i="1"/>
  <c r="F27" i="1"/>
  <c r="I27" i="1" s="1"/>
  <c r="G27" i="1"/>
  <c r="H27" i="1" s="1"/>
  <c r="E28" i="1"/>
  <c r="F28" i="1"/>
  <c r="G28" i="1"/>
  <c r="H28" i="1" s="1"/>
  <c r="E29" i="1"/>
  <c r="F29" i="1"/>
  <c r="G29" i="1"/>
  <c r="E30" i="1"/>
  <c r="F30" i="1"/>
  <c r="G30" i="1"/>
  <c r="H30" i="1" s="1"/>
  <c r="E31" i="1"/>
  <c r="F31" i="1"/>
  <c r="I31" i="1" s="1"/>
  <c r="G31" i="1"/>
  <c r="H31" i="1" s="1"/>
  <c r="E32" i="1"/>
  <c r="F32" i="1"/>
  <c r="G32" i="1"/>
  <c r="H32" i="1" s="1"/>
  <c r="E33" i="1"/>
  <c r="F33" i="1"/>
  <c r="G33" i="1"/>
  <c r="H33" i="1" s="1"/>
  <c r="E34" i="1"/>
  <c r="F34" i="1"/>
  <c r="I34" i="1" s="1"/>
  <c r="G34" i="1"/>
  <c r="H34" i="1" s="1"/>
  <c r="E35" i="1"/>
  <c r="F35" i="1"/>
  <c r="G35" i="1"/>
  <c r="H35" i="1" s="1"/>
  <c r="E36" i="1"/>
  <c r="F36" i="1"/>
  <c r="G36" i="1"/>
  <c r="H36" i="1" s="1"/>
  <c r="E37" i="1"/>
  <c r="F37" i="1"/>
  <c r="G37" i="1"/>
  <c r="H37" i="1" s="1"/>
  <c r="E38" i="1"/>
  <c r="F38" i="1"/>
  <c r="G38" i="1"/>
  <c r="H38" i="1" s="1"/>
  <c r="E39" i="1"/>
  <c r="F39" i="1"/>
  <c r="G39" i="1"/>
  <c r="H39" i="1" s="1"/>
  <c r="E40" i="1"/>
  <c r="F40" i="1"/>
  <c r="G40" i="1"/>
  <c r="H40" i="1" s="1"/>
  <c r="E41" i="1"/>
  <c r="F41" i="1"/>
  <c r="G41" i="1"/>
  <c r="H41" i="1" s="1"/>
  <c r="E42" i="1"/>
  <c r="F42" i="1"/>
  <c r="G42" i="1"/>
  <c r="H42" i="1" s="1"/>
  <c r="E43" i="1"/>
  <c r="F43" i="1"/>
  <c r="G43" i="1"/>
  <c r="E44" i="1"/>
  <c r="F44" i="1"/>
  <c r="G44" i="1"/>
  <c r="H44" i="1" s="1"/>
  <c r="E45" i="1"/>
  <c r="F45" i="1"/>
  <c r="G45" i="1"/>
  <c r="I45" i="1" s="1"/>
  <c r="E46" i="1"/>
  <c r="F46" i="1"/>
  <c r="G46" i="1"/>
  <c r="I46" i="1" s="1"/>
  <c r="E47" i="1"/>
  <c r="F47" i="1"/>
  <c r="G47" i="1"/>
  <c r="H47" i="1"/>
  <c r="E48" i="1"/>
  <c r="F48" i="1"/>
  <c r="G48" i="1"/>
  <c r="E49" i="1"/>
  <c r="F49" i="1"/>
  <c r="G49" i="1"/>
  <c r="H49" i="1" s="1"/>
  <c r="E50" i="1"/>
  <c r="F50" i="1"/>
  <c r="G50" i="1"/>
  <c r="H50" i="1" s="1"/>
  <c r="E51" i="1"/>
  <c r="F51" i="1"/>
  <c r="G51" i="1"/>
  <c r="I51" i="1" s="1"/>
  <c r="H51" i="1"/>
  <c r="E52" i="1"/>
  <c r="F52" i="1"/>
  <c r="G52" i="1"/>
  <c r="I52" i="1" s="1"/>
  <c r="E53" i="1"/>
  <c r="F53" i="1"/>
  <c r="G53" i="1"/>
  <c r="H53" i="1" s="1"/>
  <c r="E54" i="1"/>
  <c r="F54" i="1"/>
  <c r="G54" i="1"/>
  <c r="E55" i="1"/>
  <c r="F55" i="1"/>
  <c r="G55" i="1"/>
  <c r="H55" i="1"/>
  <c r="E56" i="1"/>
  <c r="F56" i="1"/>
  <c r="G56" i="1"/>
  <c r="I56" i="1" s="1"/>
  <c r="E57" i="1"/>
  <c r="F57" i="1"/>
  <c r="G57" i="1"/>
  <c r="I57" i="1" s="1"/>
  <c r="E58" i="1"/>
  <c r="F58" i="1"/>
  <c r="G58" i="1"/>
  <c r="H58" i="1" s="1"/>
  <c r="E59" i="1"/>
  <c r="F59" i="1"/>
  <c r="G59" i="1"/>
  <c r="H59" i="1"/>
  <c r="E60" i="1"/>
  <c r="F60" i="1"/>
  <c r="G60" i="1"/>
  <c r="H60" i="1"/>
  <c r="E61" i="1"/>
  <c r="F61" i="1"/>
  <c r="G61" i="1"/>
  <c r="E62" i="1"/>
  <c r="F62" i="1"/>
  <c r="G62" i="1"/>
  <c r="H62" i="1" s="1"/>
  <c r="E63" i="1"/>
  <c r="F63" i="1"/>
  <c r="G63" i="1"/>
  <c r="H63" i="1"/>
  <c r="E64" i="1"/>
  <c r="F64" i="1"/>
  <c r="G64" i="1"/>
  <c r="I64" i="1" s="1"/>
  <c r="G5" i="1"/>
  <c r="F5" i="1"/>
  <c r="E5" i="1"/>
  <c r="I5" i="1" l="1"/>
  <c r="I61" i="1"/>
  <c r="I60" i="1"/>
  <c r="I48" i="1"/>
  <c r="I47" i="1"/>
  <c r="I43" i="1"/>
  <c r="I35" i="1"/>
  <c r="I32" i="1"/>
  <c r="I22" i="1"/>
  <c r="H56" i="1"/>
  <c r="I54" i="1"/>
  <c r="I10" i="1"/>
  <c r="H5" i="8"/>
  <c r="J5" i="8" s="1"/>
  <c r="I11" i="1"/>
  <c r="H64" i="1"/>
  <c r="K35" i="8"/>
  <c r="J47" i="8"/>
  <c r="K47" i="8" s="1"/>
  <c r="J39" i="8"/>
  <c r="K39" i="8" s="1"/>
  <c r="J35" i="8"/>
  <c r="J31" i="8"/>
  <c r="K31" i="8" s="1"/>
  <c r="J27" i="8"/>
  <c r="K27" i="8" s="1"/>
  <c r="J23" i="8"/>
  <c r="K23" i="8" s="1"/>
  <c r="J19" i="8"/>
  <c r="K19" i="8" s="1"/>
  <c r="J15" i="8"/>
  <c r="K15" i="8" s="1"/>
  <c r="J11" i="8"/>
  <c r="K11" i="8" s="1"/>
  <c r="J7" i="8"/>
  <c r="K7" i="8" s="1"/>
  <c r="I62" i="8"/>
  <c r="K62" i="8" s="1"/>
  <c r="I58" i="8"/>
  <c r="K58" i="8" s="1"/>
  <c r="I54" i="8"/>
  <c r="K54" i="8" s="1"/>
  <c r="I50" i="8"/>
  <c r="K50" i="8" s="1"/>
  <c r="I46" i="8"/>
  <c r="K46" i="8" s="1"/>
  <c r="I42" i="8"/>
  <c r="K42" i="8" s="1"/>
  <c r="I38" i="8"/>
  <c r="K38" i="8" s="1"/>
  <c r="I34" i="8"/>
  <c r="K34" i="8" s="1"/>
  <c r="I30" i="8"/>
  <c r="K30" i="8" s="1"/>
  <c r="I26" i="8"/>
  <c r="K26" i="8" s="1"/>
  <c r="I22" i="8"/>
  <c r="K22" i="8" s="1"/>
  <c r="I18" i="8"/>
  <c r="K18" i="8" s="1"/>
  <c r="I14" i="8"/>
  <c r="K14" i="8" s="1"/>
  <c r="I10" i="8"/>
  <c r="K10" i="8" s="1"/>
  <c r="I5" i="8"/>
  <c r="I61" i="8"/>
  <c r="K61" i="8" s="1"/>
  <c r="I57" i="8"/>
  <c r="K57" i="8" s="1"/>
  <c r="I53" i="8"/>
  <c r="K53" i="8" s="1"/>
  <c r="I49" i="8"/>
  <c r="K49" i="8" s="1"/>
  <c r="I45" i="8"/>
  <c r="K45" i="8" s="1"/>
  <c r="I41" i="8"/>
  <c r="K41" i="8" s="1"/>
  <c r="I37" i="8"/>
  <c r="K37" i="8" s="1"/>
  <c r="I33" i="8"/>
  <c r="K33" i="8" s="1"/>
  <c r="I29" i="8"/>
  <c r="K29" i="8" s="1"/>
  <c r="I25" i="8"/>
  <c r="K25" i="8" s="1"/>
  <c r="I21" i="8"/>
  <c r="K21" i="8" s="1"/>
  <c r="I17" i="8"/>
  <c r="K17" i="8" s="1"/>
  <c r="I13" i="8"/>
  <c r="K13" i="8" s="1"/>
  <c r="I9" i="8"/>
  <c r="K9" i="8" s="1"/>
  <c r="H61" i="1"/>
  <c r="H57" i="1"/>
  <c r="H52" i="1"/>
  <c r="H48" i="1"/>
  <c r="H45" i="1"/>
  <c r="H43" i="1"/>
  <c r="I42" i="1"/>
  <c r="I29" i="1"/>
  <c r="I25" i="1"/>
  <c r="I15" i="1"/>
  <c r="I12" i="1"/>
  <c r="H7" i="1"/>
  <c r="I6" i="1"/>
  <c r="I19" i="1"/>
  <c r="I14" i="1"/>
  <c r="H43" i="8"/>
  <c r="H51" i="8"/>
  <c r="H55" i="8"/>
  <c r="H59" i="8"/>
  <c r="H63" i="8"/>
  <c r="I39" i="1"/>
  <c r="H8" i="8"/>
  <c r="H12" i="8"/>
  <c r="H16" i="8"/>
  <c r="H20" i="8"/>
  <c r="H24" i="8"/>
  <c r="H28" i="8"/>
  <c r="H32" i="8"/>
  <c r="H36" i="8"/>
  <c r="H40" i="8"/>
  <c r="H44" i="8"/>
  <c r="H48" i="8"/>
  <c r="H52" i="8"/>
  <c r="H56" i="8"/>
  <c r="H60" i="8"/>
  <c r="H64" i="8"/>
  <c r="H5" i="1"/>
  <c r="I63" i="1"/>
  <c r="I59" i="1"/>
  <c r="I55" i="1"/>
  <c r="I38" i="1"/>
  <c r="I33" i="1"/>
  <c r="I30" i="1"/>
  <c r="H29" i="1"/>
  <c r="I28" i="1"/>
  <c r="I62" i="1"/>
  <c r="I58" i="1"/>
  <c r="I50" i="1"/>
  <c r="H54" i="1"/>
  <c r="I53" i="1"/>
  <c r="I49" i="1"/>
  <c r="H46" i="1"/>
  <c r="I41" i="1"/>
  <c r="I37" i="1"/>
  <c r="I21" i="1"/>
  <c r="I17" i="1"/>
  <c r="I13" i="1"/>
  <c r="I9" i="1"/>
  <c r="I44" i="1"/>
  <c r="I40" i="1"/>
  <c r="I36" i="1"/>
  <c r="I24" i="1"/>
  <c r="I20" i="1"/>
  <c r="I16" i="1"/>
  <c r="I8" i="1"/>
  <c r="K5" i="8" l="1"/>
  <c r="J56" i="8"/>
  <c r="I56" i="8"/>
  <c r="J8" i="8"/>
  <c r="I8" i="8"/>
  <c r="J52" i="8"/>
  <c r="I52" i="8"/>
  <c r="J36" i="8"/>
  <c r="I36" i="8"/>
  <c r="J20" i="8"/>
  <c r="I20" i="8"/>
  <c r="J64" i="8"/>
  <c r="I64" i="8"/>
  <c r="J48" i="8"/>
  <c r="I48" i="8"/>
  <c r="J32" i="8"/>
  <c r="I32" i="8"/>
  <c r="J16" i="8"/>
  <c r="I16" i="8"/>
  <c r="I63" i="8"/>
  <c r="J63" i="8"/>
  <c r="I43" i="8"/>
  <c r="J43" i="8"/>
  <c r="J60" i="8"/>
  <c r="I60" i="8"/>
  <c r="J44" i="8"/>
  <c r="I44" i="8"/>
  <c r="J28" i="8"/>
  <c r="I28" i="8"/>
  <c r="J12" i="8"/>
  <c r="I12" i="8"/>
  <c r="I59" i="8"/>
  <c r="J59" i="8"/>
  <c r="J40" i="8"/>
  <c r="I40" i="8"/>
  <c r="J24" i="8"/>
  <c r="I24" i="8"/>
  <c r="I55" i="8"/>
  <c r="J55" i="8"/>
  <c r="I51" i="8"/>
  <c r="J51" i="8"/>
  <c r="K51" i="8" l="1"/>
  <c r="K59" i="8"/>
  <c r="K63" i="8"/>
  <c r="K40" i="8"/>
  <c r="K12" i="8"/>
  <c r="K44" i="8"/>
  <c r="K16" i="8"/>
  <c r="K48" i="8"/>
  <c r="K20" i="8"/>
  <c r="K52" i="8"/>
  <c r="K56" i="8"/>
  <c r="K55" i="8"/>
  <c r="K43" i="8"/>
  <c r="K24" i="8"/>
  <c r="K28" i="8"/>
  <c r="K60" i="8"/>
  <c r="K32" i="8"/>
  <c r="K64" i="8"/>
  <c r="K36" i="8"/>
  <c r="K8" i="8"/>
</calcChain>
</file>

<file path=xl/sharedStrings.xml><?xml version="1.0" encoding="utf-8"?>
<sst xmlns="http://schemas.openxmlformats.org/spreadsheetml/2006/main" count="464" uniqueCount="61">
  <si>
    <t>所在区</t>
    <phoneticPr fontId="1" type="noConversion"/>
  </si>
  <si>
    <t>店名</t>
    <phoneticPr fontId="1" type="noConversion"/>
  </si>
  <si>
    <t>小家电销售记录表</t>
    <phoneticPr fontId="1" type="noConversion"/>
  </si>
  <si>
    <t>商品名称</t>
    <phoneticPr fontId="1" type="noConversion"/>
  </si>
  <si>
    <t>数量</t>
    <phoneticPr fontId="1" type="noConversion"/>
  </si>
  <si>
    <t>单位</t>
    <phoneticPr fontId="1" type="noConversion"/>
  </si>
  <si>
    <t>进价</t>
    <phoneticPr fontId="1" type="noConversion"/>
  </si>
  <si>
    <t>售价</t>
    <phoneticPr fontId="1" type="noConversion"/>
  </si>
  <si>
    <t>销售额</t>
    <phoneticPr fontId="1" type="noConversion"/>
  </si>
  <si>
    <t>日期：</t>
    <phoneticPr fontId="1" type="noConversion"/>
  </si>
  <si>
    <t>浔阳区</t>
    <phoneticPr fontId="1" type="noConversion"/>
  </si>
  <si>
    <t>联盛店</t>
    <phoneticPr fontId="1" type="noConversion"/>
  </si>
  <si>
    <t>太平洋店</t>
    <phoneticPr fontId="1" type="noConversion"/>
  </si>
  <si>
    <t>大楼店</t>
    <phoneticPr fontId="1" type="noConversion"/>
  </si>
  <si>
    <t>学院店</t>
    <phoneticPr fontId="1" type="noConversion"/>
  </si>
  <si>
    <t>开发区</t>
    <phoneticPr fontId="1" type="noConversion"/>
  </si>
  <si>
    <t>八里湖店</t>
    <phoneticPr fontId="1" type="noConversion"/>
  </si>
  <si>
    <t>九龙街店</t>
    <phoneticPr fontId="1" type="noConversion"/>
  </si>
  <si>
    <t>台</t>
    <phoneticPr fontId="1" type="noConversion"/>
  </si>
  <si>
    <t>剃须刀</t>
    <phoneticPr fontId="1" type="noConversion"/>
  </si>
  <si>
    <t>把</t>
    <phoneticPr fontId="1" type="noConversion"/>
  </si>
  <si>
    <t>台灯</t>
    <phoneticPr fontId="1" type="noConversion"/>
  </si>
  <si>
    <t>手电筒</t>
    <phoneticPr fontId="1" type="noConversion"/>
  </si>
  <si>
    <t>电风扇</t>
    <phoneticPr fontId="1" type="noConversion"/>
  </si>
  <si>
    <t>电蚊拍</t>
    <phoneticPr fontId="1" type="noConversion"/>
  </si>
  <si>
    <t>豆浆机</t>
    <phoneticPr fontId="1" type="noConversion"/>
  </si>
  <si>
    <t>电磁炉</t>
    <phoneticPr fontId="1" type="noConversion"/>
  </si>
  <si>
    <t>电水壶</t>
    <phoneticPr fontId="1" type="noConversion"/>
  </si>
  <si>
    <t>电熨斗</t>
    <phoneticPr fontId="1" type="noConversion"/>
  </si>
  <si>
    <t>电吹风</t>
    <phoneticPr fontId="1" type="noConversion"/>
  </si>
  <si>
    <t>小家电价格表</t>
    <phoneticPr fontId="1" type="noConversion"/>
  </si>
  <si>
    <t>序号</t>
    <phoneticPr fontId="1" type="noConversion"/>
  </si>
  <si>
    <t>盏</t>
    <phoneticPr fontId="1" type="noConversion"/>
  </si>
  <si>
    <t>支</t>
    <phoneticPr fontId="1" type="noConversion"/>
  </si>
  <si>
    <t>小家电连锁店信息</t>
    <phoneticPr fontId="1" type="noConversion"/>
  </si>
  <si>
    <t>利润</t>
    <phoneticPr fontId="1" type="noConversion"/>
  </si>
  <si>
    <t>濂溪区</t>
    <phoneticPr fontId="1" type="noConversion"/>
  </si>
  <si>
    <t>电吹风</t>
  </si>
  <si>
    <t>电磁炉</t>
  </si>
  <si>
    <t>电风扇</t>
  </si>
  <si>
    <t>电水壶</t>
  </si>
  <si>
    <t>电蚊拍</t>
  </si>
  <si>
    <t>电熨斗</t>
  </si>
  <si>
    <t>豆浆机</t>
  </si>
  <si>
    <t>手电筒</t>
  </si>
  <si>
    <t>台灯</t>
  </si>
  <si>
    <t>剃须刀</t>
  </si>
  <si>
    <t>总计</t>
  </si>
  <si>
    <t>开发区</t>
  </si>
  <si>
    <t>濂溪区</t>
  </si>
  <si>
    <t>浔阳区</t>
  </si>
  <si>
    <t>求和项:销售额</t>
  </si>
  <si>
    <t>商品名称</t>
  </si>
  <si>
    <t>所在区</t>
  </si>
  <si>
    <t>最大销售额</t>
    <phoneticPr fontId="1" type="noConversion"/>
  </si>
  <si>
    <t>商品名称</t>
    <phoneticPr fontId="1" type="noConversion"/>
  </si>
  <si>
    <t>实收</t>
    <phoneticPr fontId="1" type="noConversion"/>
  </si>
  <si>
    <t>应收</t>
    <phoneticPr fontId="1" type="noConversion"/>
  </si>
  <si>
    <t>找零</t>
    <phoneticPr fontId="1" type="noConversion"/>
  </si>
  <si>
    <t>实收</t>
    <phoneticPr fontId="1" type="noConversion"/>
  </si>
  <si>
    <t>应收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</si>
</sst>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华文楷体"/>
      <family val="3"/>
      <charset val="134"/>
    </font>
    <font>
      <b/>
      <sz val="12"/>
      <color theme="1"/>
      <name val="宋体"/>
      <family val="3"/>
      <charset val="134"/>
      <scheme val="minor"/>
    </font>
    <font>
      <b/>
      <sz val="20"/>
      <color theme="1"/>
      <name val="华文楷体"/>
      <family val="3"/>
      <charset val="134"/>
    </font>
    <font>
      <b/>
      <sz val="11"/>
      <color theme="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7" fontId="0" fillId="0" borderId="0" xfId="0" applyNumberFormat="1" applyAlignment="1">
      <alignment horizontal="center" vertical="center"/>
    </xf>
    <xf numFmtId="7" fontId="3" fillId="2" borderId="7" xfId="0" applyNumberFormat="1" applyFont="1" applyFill="1" applyBorder="1" applyAlignment="1">
      <alignment horizontal="center" vertical="center"/>
    </xf>
    <xf numFmtId="7" fontId="0" fillId="0" borderId="8" xfId="0" applyNumberFormat="1" applyBorder="1" applyAlignment="1">
      <alignment horizontal="center" vertical="center"/>
    </xf>
    <xf numFmtId="7" fontId="0" fillId="0" borderId="9" xfId="0" applyNumberFormat="1" applyBorder="1" applyAlignment="1">
      <alignment horizontal="center" vertical="center"/>
    </xf>
    <xf numFmtId="7" fontId="3" fillId="2" borderId="2" xfId="0" applyNumberFormat="1" applyFont="1" applyFill="1" applyBorder="1" applyAlignment="1">
      <alignment horizontal="center" vertical="center"/>
    </xf>
    <xf numFmtId="7" fontId="0" fillId="0" borderId="4" xfId="0" applyNumberFormat="1" applyBorder="1" applyAlignment="1">
      <alignment horizontal="center" vertical="center"/>
    </xf>
    <xf numFmtId="7" fontId="0" fillId="0" borderId="6" xfId="0" applyNumberForma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微软用户" refreshedDate="43432.702898148149" createdVersion="4" refreshedVersion="4" minRefreshableVersion="3" recordCount="60">
  <cacheSource type="worksheet">
    <worksheetSource ref="A4:I64" sheet="销售记录"/>
  </cacheSource>
  <cacheFields count="9">
    <cacheField name="所在区" numFmtId="0">
      <sharedItems count="3">
        <s v="浔阳区"/>
        <s v="濂溪区"/>
        <s v="开发区"/>
      </sharedItems>
    </cacheField>
    <cacheField name="店名" numFmtId="0">
      <sharedItems/>
    </cacheField>
    <cacheField name="商品名称" numFmtId="0">
      <sharedItems count="10">
        <s v="电吹风"/>
        <s v="剃须刀"/>
        <s v="台灯"/>
        <s v="电熨斗"/>
        <s v="手电筒"/>
        <s v="电风扇"/>
        <s v="电蚊拍"/>
        <s v="豆浆机"/>
        <s v="电磁炉"/>
        <s v="电水壶"/>
      </sharedItems>
    </cacheField>
    <cacheField name="数量" numFmtId="0">
      <sharedItems containsSemiMixedTypes="0" containsString="0" containsNumber="1" containsInteger="1" minValue="5" maxValue="50"/>
    </cacheField>
    <cacheField name="单位" numFmtId="0">
      <sharedItems/>
    </cacheField>
    <cacheField name="进价" numFmtId="7">
      <sharedItems containsSemiMixedTypes="0" containsString="0" containsNumber="1" containsInteger="1" minValue="13" maxValue="480"/>
    </cacheField>
    <cacheField name="售价" numFmtId="7">
      <sharedItems containsSemiMixedTypes="0" containsString="0" containsNumber="1" containsInteger="1" minValue="18" maxValue="548"/>
    </cacheField>
    <cacheField name="销售额" numFmtId="7">
      <sharedItems containsSemiMixedTypes="0" containsString="0" containsNumber="1" containsInteger="1" minValue="126" maxValue="7164"/>
    </cacheField>
    <cacheField name="利润" numFmtId="7">
      <sharedItems containsSemiMixedTypes="0" containsString="0" containsNumber="1" containsInteger="1" minValue="35" maxValue="15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联盛店"/>
    <x v="0"/>
    <n v="10"/>
    <s v="台"/>
    <n v="60"/>
    <n v="78"/>
    <n v="780"/>
    <n v="180"/>
  </r>
  <r>
    <x v="0"/>
    <s v="联盛店"/>
    <x v="1"/>
    <n v="18"/>
    <s v="台"/>
    <n v="95"/>
    <n v="118"/>
    <n v="2124"/>
    <n v="414"/>
  </r>
  <r>
    <x v="0"/>
    <s v="联盛店"/>
    <x v="2"/>
    <n v="15"/>
    <s v="盏"/>
    <n v="30"/>
    <n v="42"/>
    <n v="630"/>
    <n v="180"/>
  </r>
  <r>
    <x v="0"/>
    <s v="联盛店"/>
    <x v="3"/>
    <n v="12"/>
    <s v="台"/>
    <n v="98"/>
    <n v="128"/>
    <n v="1536"/>
    <n v="360"/>
  </r>
  <r>
    <x v="0"/>
    <s v="联盛店"/>
    <x v="4"/>
    <n v="15"/>
    <s v="支"/>
    <n v="13"/>
    <n v="18"/>
    <n v="270"/>
    <n v="75"/>
  </r>
  <r>
    <x v="0"/>
    <s v="联盛店"/>
    <x v="5"/>
    <n v="30"/>
    <s v="台"/>
    <n v="110"/>
    <n v="158"/>
    <n v="4740"/>
    <n v="1440"/>
  </r>
  <r>
    <x v="0"/>
    <s v="联盛店"/>
    <x v="6"/>
    <n v="50"/>
    <s v="把"/>
    <n v="20"/>
    <n v="25"/>
    <n v="1250"/>
    <n v="250"/>
  </r>
  <r>
    <x v="0"/>
    <s v="联盛店"/>
    <x v="7"/>
    <n v="17"/>
    <s v="台"/>
    <n v="320"/>
    <n v="398"/>
    <n v="6766"/>
    <n v="1326"/>
  </r>
  <r>
    <x v="0"/>
    <s v="联盛店"/>
    <x v="8"/>
    <n v="13"/>
    <s v="台"/>
    <n v="480"/>
    <n v="548"/>
    <n v="7124"/>
    <n v="884"/>
  </r>
  <r>
    <x v="0"/>
    <s v="联盛店"/>
    <x v="9"/>
    <n v="26"/>
    <s v="台"/>
    <n v="80"/>
    <n v="110"/>
    <n v="2860"/>
    <n v="780"/>
  </r>
  <r>
    <x v="0"/>
    <s v="太平洋店"/>
    <x v="0"/>
    <n v="12"/>
    <s v="台"/>
    <n v="60"/>
    <n v="78"/>
    <n v="936"/>
    <n v="216"/>
  </r>
  <r>
    <x v="0"/>
    <s v="太平洋店"/>
    <x v="1"/>
    <n v="20"/>
    <s v="台"/>
    <n v="95"/>
    <n v="118"/>
    <n v="2360"/>
    <n v="460"/>
  </r>
  <r>
    <x v="0"/>
    <s v="太平洋店"/>
    <x v="2"/>
    <n v="14"/>
    <s v="盏"/>
    <n v="30"/>
    <n v="42"/>
    <n v="588"/>
    <n v="168"/>
  </r>
  <r>
    <x v="0"/>
    <s v="太平洋店"/>
    <x v="3"/>
    <n v="10"/>
    <s v="台"/>
    <n v="98"/>
    <n v="128"/>
    <n v="1280"/>
    <n v="300"/>
  </r>
  <r>
    <x v="0"/>
    <s v="太平洋店"/>
    <x v="4"/>
    <n v="13"/>
    <s v="支"/>
    <n v="13"/>
    <n v="18"/>
    <n v="234"/>
    <n v="65"/>
  </r>
  <r>
    <x v="0"/>
    <s v="太平洋店"/>
    <x v="5"/>
    <n v="32"/>
    <s v="台"/>
    <n v="110"/>
    <n v="158"/>
    <n v="5056"/>
    <n v="1536"/>
  </r>
  <r>
    <x v="0"/>
    <s v="太平洋店"/>
    <x v="6"/>
    <n v="46"/>
    <s v="把"/>
    <n v="20"/>
    <n v="25"/>
    <n v="1150"/>
    <n v="230"/>
  </r>
  <r>
    <x v="0"/>
    <s v="太平洋店"/>
    <x v="7"/>
    <n v="18"/>
    <s v="台"/>
    <n v="320"/>
    <n v="398"/>
    <n v="7164"/>
    <n v="1404"/>
  </r>
  <r>
    <x v="0"/>
    <s v="太平洋店"/>
    <x v="8"/>
    <n v="12"/>
    <s v="台"/>
    <n v="480"/>
    <n v="548"/>
    <n v="6576"/>
    <n v="816"/>
  </r>
  <r>
    <x v="0"/>
    <s v="太平洋店"/>
    <x v="9"/>
    <n v="28"/>
    <s v="台"/>
    <n v="80"/>
    <n v="110"/>
    <n v="3080"/>
    <n v="840"/>
  </r>
  <r>
    <x v="1"/>
    <s v="大楼店"/>
    <x v="0"/>
    <n v="10"/>
    <s v="台"/>
    <n v="60"/>
    <n v="78"/>
    <n v="780"/>
    <n v="180"/>
  </r>
  <r>
    <x v="1"/>
    <s v="大楼店"/>
    <x v="1"/>
    <n v="18"/>
    <s v="台"/>
    <n v="95"/>
    <n v="118"/>
    <n v="2124"/>
    <n v="414"/>
  </r>
  <r>
    <x v="1"/>
    <s v="大楼店"/>
    <x v="2"/>
    <n v="12"/>
    <s v="盏"/>
    <n v="30"/>
    <n v="42"/>
    <n v="504"/>
    <n v="144"/>
  </r>
  <r>
    <x v="1"/>
    <s v="大楼店"/>
    <x v="3"/>
    <n v="8"/>
    <s v="台"/>
    <n v="98"/>
    <n v="128"/>
    <n v="1024"/>
    <n v="240"/>
  </r>
  <r>
    <x v="1"/>
    <s v="大楼店"/>
    <x v="4"/>
    <n v="11"/>
    <s v="支"/>
    <n v="13"/>
    <n v="18"/>
    <n v="198"/>
    <n v="55"/>
  </r>
  <r>
    <x v="1"/>
    <s v="大楼店"/>
    <x v="5"/>
    <n v="30"/>
    <s v="台"/>
    <n v="110"/>
    <n v="158"/>
    <n v="4740"/>
    <n v="1440"/>
  </r>
  <r>
    <x v="1"/>
    <s v="大楼店"/>
    <x v="6"/>
    <n v="40"/>
    <s v="把"/>
    <n v="20"/>
    <n v="25"/>
    <n v="1000"/>
    <n v="200"/>
  </r>
  <r>
    <x v="1"/>
    <s v="大楼店"/>
    <x v="7"/>
    <n v="15"/>
    <s v="台"/>
    <n v="320"/>
    <n v="398"/>
    <n v="5970"/>
    <n v="1170"/>
  </r>
  <r>
    <x v="1"/>
    <s v="大楼店"/>
    <x v="8"/>
    <n v="10"/>
    <s v="台"/>
    <n v="480"/>
    <n v="548"/>
    <n v="5480"/>
    <n v="680"/>
  </r>
  <r>
    <x v="1"/>
    <s v="大楼店"/>
    <x v="9"/>
    <n v="25"/>
    <s v="台"/>
    <n v="80"/>
    <n v="110"/>
    <n v="2750"/>
    <n v="750"/>
  </r>
  <r>
    <x v="1"/>
    <s v="学院店"/>
    <x v="0"/>
    <n v="8"/>
    <s v="台"/>
    <n v="60"/>
    <n v="78"/>
    <n v="624"/>
    <n v="144"/>
  </r>
  <r>
    <x v="1"/>
    <s v="学院店"/>
    <x v="1"/>
    <n v="15"/>
    <s v="台"/>
    <n v="95"/>
    <n v="118"/>
    <n v="1770"/>
    <n v="345"/>
  </r>
  <r>
    <x v="1"/>
    <s v="学院店"/>
    <x v="2"/>
    <n v="14"/>
    <s v="盏"/>
    <n v="30"/>
    <n v="42"/>
    <n v="588"/>
    <n v="168"/>
  </r>
  <r>
    <x v="1"/>
    <s v="学院店"/>
    <x v="3"/>
    <n v="5"/>
    <s v="台"/>
    <n v="98"/>
    <n v="128"/>
    <n v="640"/>
    <n v="150"/>
  </r>
  <r>
    <x v="1"/>
    <s v="学院店"/>
    <x v="4"/>
    <n v="7"/>
    <s v="支"/>
    <n v="13"/>
    <n v="18"/>
    <n v="126"/>
    <n v="35"/>
  </r>
  <r>
    <x v="1"/>
    <s v="学院店"/>
    <x v="5"/>
    <n v="27"/>
    <s v="台"/>
    <n v="110"/>
    <n v="158"/>
    <n v="4266"/>
    <n v="1296"/>
  </r>
  <r>
    <x v="1"/>
    <s v="学院店"/>
    <x v="6"/>
    <n v="28"/>
    <s v="把"/>
    <n v="20"/>
    <n v="25"/>
    <n v="700"/>
    <n v="140"/>
  </r>
  <r>
    <x v="1"/>
    <s v="学院店"/>
    <x v="7"/>
    <n v="12"/>
    <s v="台"/>
    <n v="320"/>
    <n v="398"/>
    <n v="4776"/>
    <n v="936"/>
  </r>
  <r>
    <x v="1"/>
    <s v="学院店"/>
    <x v="8"/>
    <n v="8"/>
    <s v="台"/>
    <n v="480"/>
    <n v="548"/>
    <n v="4384"/>
    <n v="544"/>
  </r>
  <r>
    <x v="1"/>
    <s v="学院店"/>
    <x v="9"/>
    <n v="20"/>
    <s v="台"/>
    <n v="80"/>
    <n v="110"/>
    <n v="2200"/>
    <n v="600"/>
  </r>
  <r>
    <x v="2"/>
    <s v="八里湖店"/>
    <x v="0"/>
    <n v="12"/>
    <s v="台"/>
    <n v="60"/>
    <n v="78"/>
    <n v="936"/>
    <n v="216"/>
  </r>
  <r>
    <x v="2"/>
    <s v="八里湖店"/>
    <x v="1"/>
    <n v="16"/>
    <s v="台"/>
    <n v="95"/>
    <n v="118"/>
    <n v="1888"/>
    <n v="368"/>
  </r>
  <r>
    <x v="2"/>
    <s v="八里湖店"/>
    <x v="2"/>
    <n v="15"/>
    <s v="盏"/>
    <n v="30"/>
    <n v="42"/>
    <n v="630"/>
    <n v="180"/>
  </r>
  <r>
    <x v="2"/>
    <s v="八里湖店"/>
    <x v="3"/>
    <n v="10"/>
    <s v="台"/>
    <n v="98"/>
    <n v="128"/>
    <n v="1280"/>
    <n v="300"/>
  </r>
  <r>
    <x v="2"/>
    <s v="八里湖店"/>
    <x v="4"/>
    <n v="8"/>
    <s v="支"/>
    <n v="13"/>
    <n v="18"/>
    <n v="144"/>
    <n v="40"/>
  </r>
  <r>
    <x v="2"/>
    <s v="八里湖店"/>
    <x v="5"/>
    <n v="27"/>
    <s v="台"/>
    <n v="110"/>
    <n v="158"/>
    <n v="4266"/>
    <n v="1296"/>
  </r>
  <r>
    <x v="2"/>
    <s v="八里湖店"/>
    <x v="6"/>
    <n v="36"/>
    <s v="把"/>
    <n v="20"/>
    <n v="25"/>
    <n v="900"/>
    <n v="180"/>
  </r>
  <r>
    <x v="2"/>
    <s v="八里湖店"/>
    <x v="7"/>
    <n v="12"/>
    <s v="台"/>
    <n v="320"/>
    <n v="398"/>
    <n v="4776"/>
    <n v="936"/>
  </r>
  <r>
    <x v="2"/>
    <s v="八里湖店"/>
    <x v="8"/>
    <n v="9"/>
    <s v="台"/>
    <n v="480"/>
    <n v="548"/>
    <n v="4932"/>
    <n v="612"/>
  </r>
  <r>
    <x v="2"/>
    <s v="八里湖店"/>
    <x v="9"/>
    <n v="21"/>
    <s v="台"/>
    <n v="80"/>
    <n v="110"/>
    <n v="2310"/>
    <n v="630"/>
  </r>
  <r>
    <x v="2"/>
    <s v="九龙街店"/>
    <x v="0"/>
    <n v="11"/>
    <s v="台"/>
    <n v="60"/>
    <n v="78"/>
    <n v="858"/>
    <n v="198"/>
  </r>
  <r>
    <x v="2"/>
    <s v="九龙街店"/>
    <x v="1"/>
    <n v="17"/>
    <s v="台"/>
    <n v="95"/>
    <n v="118"/>
    <n v="2006"/>
    <n v="391"/>
  </r>
  <r>
    <x v="2"/>
    <s v="九龙街店"/>
    <x v="2"/>
    <n v="14"/>
    <s v="盏"/>
    <n v="30"/>
    <n v="42"/>
    <n v="588"/>
    <n v="168"/>
  </r>
  <r>
    <x v="2"/>
    <s v="九龙街店"/>
    <x v="3"/>
    <n v="9"/>
    <s v="台"/>
    <n v="98"/>
    <n v="128"/>
    <n v="1152"/>
    <n v="270"/>
  </r>
  <r>
    <x v="2"/>
    <s v="九龙街店"/>
    <x v="4"/>
    <n v="10"/>
    <s v="支"/>
    <n v="13"/>
    <n v="18"/>
    <n v="180"/>
    <n v="50"/>
  </r>
  <r>
    <x v="2"/>
    <s v="九龙街店"/>
    <x v="5"/>
    <n v="30"/>
    <s v="台"/>
    <n v="110"/>
    <n v="158"/>
    <n v="4740"/>
    <n v="1440"/>
  </r>
  <r>
    <x v="2"/>
    <s v="九龙街店"/>
    <x v="6"/>
    <n v="27"/>
    <s v="把"/>
    <n v="20"/>
    <n v="25"/>
    <n v="675"/>
    <n v="135"/>
  </r>
  <r>
    <x v="2"/>
    <s v="九龙街店"/>
    <x v="7"/>
    <n v="10"/>
    <s v="台"/>
    <n v="320"/>
    <n v="398"/>
    <n v="3980"/>
    <n v="780"/>
  </r>
  <r>
    <x v="2"/>
    <s v="九龙街店"/>
    <x v="8"/>
    <n v="9"/>
    <s v="台"/>
    <n v="480"/>
    <n v="548"/>
    <n v="4932"/>
    <n v="612"/>
  </r>
  <r>
    <x v="2"/>
    <s v="九龙街店"/>
    <x v="9"/>
    <n v="20"/>
    <s v="台"/>
    <n v="80"/>
    <n v="110"/>
    <n v="2200"/>
    <n v="6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商品名称" colHeaderCaption="所在区">
  <location ref="A3:E15" firstHeaderRow="1" firstDataRow="2" firstDataCol="1"/>
  <pivotFields count="9">
    <pivotField axis="axisCol" showAll="0">
      <items count="4">
        <item x="2"/>
        <item x="1"/>
        <item x="0"/>
        <item t="default"/>
      </items>
    </pivotField>
    <pivotField showAll="0"/>
    <pivotField axis="axisRow" showAll="0" sortType="descending">
      <items count="11">
        <item x="0"/>
        <item x="8"/>
        <item x="5"/>
        <item x="9"/>
        <item x="6"/>
        <item x="3"/>
        <item x="7"/>
        <item x="4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7" showAll="0"/>
    <pivotField numFmtId="7" showAll="0"/>
    <pivotField dataField="1" numFmtId="7" showAll="0"/>
    <pivotField numFmtId="7" showAll="0"/>
  </pivotFields>
  <rowFields count="1">
    <field x="2"/>
  </rowFields>
  <rowItems count="11">
    <i>
      <x v="6"/>
    </i>
    <i>
      <x v="1"/>
    </i>
    <i>
      <x v="2"/>
    </i>
    <i>
      <x v="3"/>
    </i>
    <i>
      <x v="9"/>
    </i>
    <i>
      <x v="5"/>
    </i>
    <i>
      <x v="4"/>
    </i>
    <i>
      <x/>
    </i>
    <i>
      <x v="8"/>
    </i>
    <i>
      <x v="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求和项:销售额" fld="7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3:K15"/>
  <sheetViews>
    <sheetView workbookViewId="0">
      <selection activeCell="K7" sqref="K7"/>
    </sheetView>
  </sheetViews>
  <sheetFormatPr defaultRowHeight="13.5" x14ac:dyDescent="0.15"/>
  <cols>
    <col min="1" max="1" width="15.375" style="10" bestFit="1" customWidth="1"/>
    <col min="2" max="2" width="9.625" style="10" bestFit="1" customWidth="1"/>
    <col min="3" max="4" width="7.75" style="10" customWidth="1"/>
    <col min="5" max="5" width="8.5" style="10" customWidth="1"/>
    <col min="6" max="7" width="9" style="10"/>
    <col min="8" max="8" width="15.25" style="10" customWidth="1"/>
    <col min="9" max="9" width="5.625" style="10" customWidth="1"/>
    <col min="10" max="10" width="18.25" style="10" customWidth="1"/>
    <col min="11" max="16384" width="9" style="10"/>
  </cols>
  <sheetData>
    <row r="3" spans="1:11" x14ac:dyDescent="0.15">
      <c r="A3" s="23" t="s">
        <v>51</v>
      </c>
      <c r="B3" s="23" t="s">
        <v>53</v>
      </c>
    </row>
    <row r="4" spans="1:11" x14ac:dyDescent="0.15">
      <c r="A4" s="23" t="s">
        <v>52</v>
      </c>
      <c r="B4" s="10" t="s">
        <v>48</v>
      </c>
      <c r="C4" s="10" t="s">
        <v>49</v>
      </c>
      <c r="D4" s="10" t="s">
        <v>50</v>
      </c>
      <c r="E4" s="10" t="s">
        <v>47</v>
      </c>
      <c r="I4" s="24" t="s">
        <v>48</v>
      </c>
      <c r="J4" s="24" t="s">
        <v>49</v>
      </c>
      <c r="K4" s="24" t="s">
        <v>50</v>
      </c>
    </row>
    <row r="5" spans="1:11" x14ac:dyDescent="0.15">
      <c r="A5" s="10" t="s">
        <v>43</v>
      </c>
      <c r="B5" s="25">
        <v>8756</v>
      </c>
      <c r="C5" s="25">
        <v>10746</v>
      </c>
      <c r="D5" s="25">
        <v>13930</v>
      </c>
      <c r="E5" s="25">
        <v>33432</v>
      </c>
      <c r="F5" s="10" t="str">
        <f>A5</f>
        <v>豆浆机</v>
      </c>
      <c r="H5" s="10" t="s">
        <v>54</v>
      </c>
      <c r="I5" s="25">
        <f>MAX(B5:B14)</f>
        <v>9864</v>
      </c>
      <c r="J5" s="25">
        <f t="shared" ref="J5:K5" si="0">MAX(C5:C14)</f>
        <v>10746</v>
      </c>
      <c r="K5" s="25">
        <f t="shared" si="0"/>
        <v>13930</v>
      </c>
    </row>
    <row r="6" spans="1:11" x14ac:dyDescent="0.15">
      <c r="A6" s="10" t="s">
        <v>38</v>
      </c>
      <c r="B6" s="25">
        <v>9864</v>
      </c>
      <c r="C6" s="25">
        <v>9864</v>
      </c>
      <c r="D6" s="25">
        <v>13700</v>
      </c>
      <c r="E6" s="25">
        <v>33428</v>
      </c>
      <c r="F6" s="10" t="str">
        <f t="shared" ref="F6:F14" si="1">A6</f>
        <v>电磁炉</v>
      </c>
      <c r="H6" s="10" t="s">
        <v>55</v>
      </c>
      <c r="I6" s="10" t="str">
        <f>VLOOKUP(I5,开发区3,5,FALSE)</f>
        <v>电磁炉</v>
      </c>
      <c r="J6" s="10" t="str">
        <f>VLOOKUP(J5,C5:F14,4,FALSE)</f>
        <v>豆浆机</v>
      </c>
      <c r="K6" s="10" t="str">
        <f>VLOOKUP(K5,D5:F14,3,FALSE)</f>
        <v>豆浆机</v>
      </c>
    </row>
    <row r="7" spans="1:11" x14ac:dyDescent="0.15">
      <c r="A7" s="10" t="s">
        <v>39</v>
      </c>
      <c r="B7" s="25">
        <v>9006</v>
      </c>
      <c r="C7" s="25">
        <v>9006</v>
      </c>
      <c r="D7" s="25">
        <v>9796</v>
      </c>
      <c r="E7" s="25">
        <v>27808</v>
      </c>
      <c r="F7" s="10" t="str">
        <f t="shared" si="1"/>
        <v>电风扇</v>
      </c>
    </row>
    <row r="8" spans="1:11" x14ac:dyDescent="0.15">
      <c r="A8" s="10" t="s">
        <v>40</v>
      </c>
      <c r="B8" s="25">
        <v>4510</v>
      </c>
      <c r="C8" s="25">
        <v>4950</v>
      </c>
      <c r="D8" s="25">
        <v>5940</v>
      </c>
      <c r="E8" s="25">
        <v>15400</v>
      </c>
      <c r="F8" s="10" t="str">
        <f t="shared" si="1"/>
        <v>电水壶</v>
      </c>
    </row>
    <row r="9" spans="1:11" x14ac:dyDescent="0.15">
      <c r="A9" s="10" t="s">
        <v>46</v>
      </c>
      <c r="B9" s="25">
        <v>3894</v>
      </c>
      <c r="C9" s="25">
        <v>3894</v>
      </c>
      <c r="D9" s="25">
        <v>4484</v>
      </c>
      <c r="E9" s="25">
        <v>12272</v>
      </c>
      <c r="F9" s="10" t="str">
        <f t="shared" si="1"/>
        <v>剃须刀</v>
      </c>
    </row>
    <row r="10" spans="1:11" x14ac:dyDescent="0.15">
      <c r="A10" s="10" t="s">
        <v>42</v>
      </c>
      <c r="B10" s="25">
        <v>2432</v>
      </c>
      <c r="C10" s="25">
        <v>1664</v>
      </c>
      <c r="D10" s="25">
        <v>2816</v>
      </c>
      <c r="E10" s="25">
        <v>6912</v>
      </c>
      <c r="F10" s="10" t="str">
        <f t="shared" si="1"/>
        <v>电熨斗</v>
      </c>
    </row>
    <row r="11" spans="1:11" x14ac:dyDescent="0.15">
      <c r="A11" s="10" t="s">
        <v>41</v>
      </c>
      <c r="B11" s="25">
        <v>1575</v>
      </c>
      <c r="C11" s="25">
        <v>1700</v>
      </c>
      <c r="D11" s="25">
        <v>2400</v>
      </c>
      <c r="E11" s="25">
        <v>5675</v>
      </c>
      <c r="F11" s="10" t="str">
        <f t="shared" si="1"/>
        <v>电蚊拍</v>
      </c>
    </row>
    <row r="12" spans="1:11" x14ac:dyDescent="0.15">
      <c r="A12" s="10" t="s">
        <v>37</v>
      </c>
      <c r="B12" s="25">
        <v>1794</v>
      </c>
      <c r="C12" s="25">
        <v>1404</v>
      </c>
      <c r="D12" s="25">
        <v>1716</v>
      </c>
      <c r="E12" s="25">
        <v>4914</v>
      </c>
      <c r="F12" s="10" t="str">
        <f t="shared" si="1"/>
        <v>电吹风</v>
      </c>
    </row>
    <row r="13" spans="1:11" x14ac:dyDescent="0.15">
      <c r="A13" s="10" t="s">
        <v>45</v>
      </c>
      <c r="B13" s="25">
        <v>1218</v>
      </c>
      <c r="C13" s="25">
        <v>1092</v>
      </c>
      <c r="D13" s="25">
        <v>1218</v>
      </c>
      <c r="E13" s="25">
        <v>3528</v>
      </c>
      <c r="F13" s="10" t="str">
        <f t="shared" si="1"/>
        <v>台灯</v>
      </c>
    </row>
    <row r="14" spans="1:11" x14ac:dyDescent="0.15">
      <c r="A14" s="10" t="s">
        <v>44</v>
      </c>
      <c r="B14" s="25">
        <v>324</v>
      </c>
      <c r="C14" s="25">
        <v>324</v>
      </c>
      <c r="D14" s="25">
        <v>504</v>
      </c>
      <c r="E14" s="25">
        <v>1152</v>
      </c>
      <c r="F14" s="10" t="str">
        <f t="shared" si="1"/>
        <v>手电筒</v>
      </c>
    </row>
    <row r="15" spans="1:11" x14ac:dyDescent="0.15">
      <c r="A15" s="10" t="s">
        <v>47</v>
      </c>
      <c r="B15" s="25">
        <v>43373</v>
      </c>
      <c r="C15" s="25">
        <v>44644</v>
      </c>
      <c r="D15" s="25">
        <v>56504</v>
      </c>
      <c r="E15" s="25">
        <v>144521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64"/>
  <sheetViews>
    <sheetView workbookViewId="0">
      <selection activeCell="C6" sqref="C6:C7"/>
    </sheetView>
  </sheetViews>
  <sheetFormatPr defaultRowHeight="13.5" x14ac:dyDescent="0.15"/>
  <cols>
    <col min="1" max="1" width="9" style="10"/>
    <col min="2" max="2" width="14.125" style="10" customWidth="1"/>
    <col min="3" max="3" width="9" style="10"/>
    <col min="4" max="4" width="9" style="10" customWidth="1"/>
    <col min="5" max="5" width="15.5" style="10" hidden="1" customWidth="1"/>
    <col min="6" max="6" width="10.75" style="16" hidden="1" customWidth="1"/>
    <col min="7" max="7" width="0" style="16" hidden="1" customWidth="1"/>
    <col min="8" max="8" width="13.625" style="16" customWidth="1"/>
    <col min="9" max="9" width="17.125" style="10" customWidth="1"/>
    <col min="10" max="10" width="12.625" style="10" customWidth="1"/>
    <col min="11" max="11" width="13.875" style="10" customWidth="1"/>
    <col min="12" max="12" width="16.75" style="10" customWidth="1"/>
    <col min="13" max="13" width="14.25" style="10" customWidth="1"/>
    <col min="14" max="14" width="20.375" style="10" customWidth="1"/>
    <col min="15" max="16384" width="9" style="10"/>
  </cols>
  <sheetData>
    <row r="1" spans="1:14" ht="29.25" x14ac:dyDescent="0.15">
      <c r="A1" s="26" t="s">
        <v>2</v>
      </c>
      <c r="B1" s="26"/>
      <c r="C1" s="26"/>
      <c r="D1" s="26"/>
      <c r="E1" s="26"/>
      <c r="F1" s="26"/>
      <c r="G1" s="26"/>
      <c r="H1" s="26"/>
    </row>
    <row r="2" spans="1:14" x14ac:dyDescent="0.15">
      <c r="A2" s="10" t="s">
        <v>9</v>
      </c>
      <c r="B2" s="11">
        <v>43312</v>
      </c>
    </row>
    <row r="3" spans="1:14" ht="14.25" thickBot="1" x14ac:dyDescent="0.2">
      <c r="B3" s="11"/>
    </row>
    <row r="4" spans="1:14" ht="14.25" x14ac:dyDescent="0.15">
      <c r="A4" s="7" t="s">
        <v>0</v>
      </c>
      <c r="B4" s="8" t="s">
        <v>1</v>
      </c>
      <c r="C4" s="8" t="s">
        <v>3</v>
      </c>
      <c r="D4" s="8" t="s">
        <v>4</v>
      </c>
      <c r="E4" s="8" t="s">
        <v>5</v>
      </c>
      <c r="F4" s="17" t="s">
        <v>6</v>
      </c>
      <c r="G4" s="17" t="s">
        <v>7</v>
      </c>
      <c r="H4" s="17" t="s">
        <v>8</v>
      </c>
      <c r="I4" s="8" t="s">
        <v>56</v>
      </c>
      <c r="J4" s="8" t="s">
        <v>57</v>
      </c>
      <c r="K4" s="8" t="s">
        <v>58</v>
      </c>
      <c r="L4" s="8" t="s">
        <v>5</v>
      </c>
      <c r="M4" s="17" t="s">
        <v>6</v>
      </c>
      <c r="N4" s="17" t="s">
        <v>7</v>
      </c>
    </row>
    <row r="5" spans="1:14" x14ac:dyDescent="0.15">
      <c r="A5" s="12" t="s">
        <v>10</v>
      </c>
      <c r="B5" s="13" t="s">
        <v>11</v>
      </c>
      <c r="C5" s="13" t="s">
        <v>29</v>
      </c>
      <c r="D5" s="13">
        <v>10</v>
      </c>
      <c r="E5" s="13" t="str">
        <f t="shared" ref="E5:E36" si="0">VLOOKUP(C5,价格,2,FALSE)</f>
        <v>台</v>
      </c>
      <c r="F5" s="18">
        <f t="shared" ref="F5:F36" si="1">VLOOKUP(C5,价格,3,FALSE)</f>
        <v>60</v>
      </c>
      <c r="G5" s="18">
        <f t="shared" ref="G5:G36" si="2">VLOOKUP(C5,价格,4,FALSE)</f>
        <v>78</v>
      </c>
      <c r="H5" s="18">
        <f t="shared" ref="H5:H36" si="3">G5*D5</f>
        <v>780</v>
      </c>
      <c r="I5" s="18">
        <f>H5+20</f>
        <v>800</v>
      </c>
      <c r="J5" s="18">
        <f>H5</f>
        <v>780</v>
      </c>
      <c r="K5" s="18">
        <f>I5-J5</f>
        <v>20</v>
      </c>
      <c r="L5" s="13" t="b">
        <f t="shared" ref="L5:L36" si="4">IF(ISERROR(VLOOKUP(C5,价格,2,FALSE)),VLOOKUP(C5,价格,2,FALSE))</f>
        <v>0</v>
      </c>
      <c r="M5" s="18" t="b">
        <f t="shared" ref="M5:M36" si="5">IF(ISERROR(VLOOKUP(C5,价格,3,FALSE)),VLOOKUP(C5,价格,3,FALSE))</f>
        <v>0</v>
      </c>
      <c r="N5" s="18" t="b">
        <f t="shared" ref="N5:N36" si="6">IF(ISERROR(VLOOKUP(C5,价格,4,FALSE)),VLOOKUP(C5,价格,4,FALSE))</f>
        <v>0</v>
      </c>
    </row>
    <row r="6" spans="1:14" x14ac:dyDescent="0.15">
      <c r="A6" s="12" t="s">
        <v>10</v>
      </c>
      <c r="B6" s="13" t="s">
        <v>11</v>
      </c>
      <c r="C6" s="13" t="s">
        <v>19</v>
      </c>
      <c r="D6" s="13">
        <v>18</v>
      </c>
      <c r="E6" s="13" t="str">
        <f t="shared" si="0"/>
        <v>台</v>
      </c>
      <c r="F6" s="18">
        <f t="shared" si="1"/>
        <v>95</v>
      </c>
      <c r="G6" s="18">
        <f t="shared" si="2"/>
        <v>118</v>
      </c>
      <c r="H6" s="18">
        <f t="shared" si="3"/>
        <v>2124</v>
      </c>
      <c r="I6" s="18">
        <f t="shared" ref="I6:I64" si="7">H6+20</f>
        <v>2144</v>
      </c>
      <c r="J6" s="18">
        <v>1400</v>
      </c>
      <c r="K6" s="18">
        <f t="shared" ref="K6:K64" si="8">I6-J6</f>
        <v>744</v>
      </c>
      <c r="L6" s="13" t="b">
        <f t="shared" si="4"/>
        <v>0</v>
      </c>
      <c r="M6" s="18" t="b">
        <f t="shared" si="5"/>
        <v>0</v>
      </c>
      <c r="N6" s="18" t="b">
        <f t="shared" si="6"/>
        <v>0</v>
      </c>
    </row>
    <row r="7" spans="1:14" x14ac:dyDescent="0.15">
      <c r="A7" s="12" t="s">
        <v>10</v>
      </c>
      <c r="B7" s="13" t="s">
        <v>11</v>
      </c>
      <c r="C7" s="13" t="s">
        <v>21</v>
      </c>
      <c r="D7" s="13">
        <v>15</v>
      </c>
      <c r="E7" s="13" t="str">
        <f t="shared" si="0"/>
        <v>盏</v>
      </c>
      <c r="F7" s="18">
        <f t="shared" si="1"/>
        <v>30</v>
      </c>
      <c r="G7" s="18">
        <f t="shared" si="2"/>
        <v>42</v>
      </c>
      <c r="H7" s="18">
        <f t="shared" si="3"/>
        <v>630</v>
      </c>
      <c r="I7" s="18">
        <f t="shared" si="7"/>
        <v>650</v>
      </c>
      <c r="J7" s="18">
        <f t="shared" ref="J7:J64" si="9">H7</f>
        <v>630</v>
      </c>
      <c r="K7" s="18">
        <f t="shared" si="8"/>
        <v>20</v>
      </c>
      <c r="L7" s="13" t="b">
        <f t="shared" si="4"/>
        <v>0</v>
      </c>
      <c r="M7" s="18" t="b">
        <f t="shared" si="5"/>
        <v>0</v>
      </c>
      <c r="N7" s="18" t="b">
        <f t="shared" si="6"/>
        <v>0</v>
      </c>
    </row>
    <row r="8" spans="1:14" x14ac:dyDescent="0.15">
      <c r="A8" s="12" t="s">
        <v>10</v>
      </c>
      <c r="B8" s="13" t="s">
        <v>11</v>
      </c>
      <c r="C8" s="13" t="s">
        <v>28</v>
      </c>
      <c r="D8" s="13">
        <v>12</v>
      </c>
      <c r="E8" s="13" t="str">
        <f t="shared" si="0"/>
        <v>台</v>
      </c>
      <c r="F8" s="18">
        <f t="shared" si="1"/>
        <v>98</v>
      </c>
      <c r="G8" s="18">
        <f t="shared" si="2"/>
        <v>128</v>
      </c>
      <c r="H8" s="18">
        <f t="shared" si="3"/>
        <v>1536</v>
      </c>
      <c r="I8" s="18">
        <f t="shared" si="7"/>
        <v>1556</v>
      </c>
      <c r="J8" s="18">
        <f t="shared" si="9"/>
        <v>1536</v>
      </c>
      <c r="K8" s="18">
        <f t="shared" si="8"/>
        <v>20</v>
      </c>
      <c r="L8" s="13" t="b">
        <f t="shared" si="4"/>
        <v>0</v>
      </c>
      <c r="M8" s="18" t="b">
        <f t="shared" si="5"/>
        <v>0</v>
      </c>
      <c r="N8" s="18" t="b">
        <f t="shared" si="6"/>
        <v>0</v>
      </c>
    </row>
    <row r="9" spans="1:14" x14ac:dyDescent="0.15">
      <c r="A9" s="12" t="s">
        <v>10</v>
      </c>
      <c r="B9" s="13" t="s">
        <v>11</v>
      </c>
      <c r="C9" s="13" t="s">
        <v>22</v>
      </c>
      <c r="D9" s="13">
        <v>15</v>
      </c>
      <c r="E9" s="13" t="str">
        <f t="shared" si="0"/>
        <v>支</v>
      </c>
      <c r="F9" s="18">
        <f t="shared" si="1"/>
        <v>13</v>
      </c>
      <c r="G9" s="18">
        <f t="shared" si="2"/>
        <v>18</v>
      </c>
      <c r="H9" s="18">
        <f t="shared" si="3"/>
        <v>270</v>
      </c>
      <c r="I9" s="18">
        <f t="shared" si="7"/>
        <v>290</v>
      </c>
      <c r="J9" s="18">
        <f t="shared" si="9"/>
        <v>270</v>
      </c>
      <c r="K9" s="18">
        <f t="shared" si="8"/>
        <v>20</v>
      </c>
      <c r="L9" s="13" t="b">
        <f t="shared" si="4"/>
        <v>0</v>
      </c>
      <c r="M9" s="18" t="b">
        <f t="shared" si="5"/>
        <v>0</v>
      </c>
      <c r="N9" s="18" t="b">
        <f t="shared" si="6"/>
        <v>0</v>
      </c>
    </row>
    <row r="10" spans="1:14" x14ac:dyDescent="0.15">
      <c r="A10" s="12" t="s">
        <v>10</v>
      </c>
      <c r="B10" s="13" t="s">
        <v>11</v>
      </c>
      <c r="C10" s="13" t="s">
        <v>23</v>
      </c>
      <c r="D10" s="13">
        <v>30</v>
      </c>
      <c r="E10" s="13" t="str">
        <f t="shared" si="0"/>
        <v>台</v>
      </c>
      <c r="F10" s="18">
        <f t="shared" si="1"/>
        <v>110</v>
      </c>
      <c r="G10" s="18">
        <f t="shared" si="2"/>
        <v>158</v>
      </c>
      <c r="H10" s="18">
        <f t="shared" si="3"/>
        <v>4740</v>
      </c>
      <c r="I10" s="18">
        <f t="shared" si="7"/>
        <v>4760</v>
      </c>
      <c r="J10" s="18">
        <f t="shared" si="9"/>
        <v>4740</v>
      </c>
      <c r="K10" s="18">
        <f t="shared" si="8"/>
        <v>20</v>
      </c>
      <c r="L10" s="13" t="b">
        <f t="shared" si="4"/>
        <v>0</v>
      </c>
      <c r="M10" s="18" t="b">
        <f t="shared" si="5"/>
        <v>0</v>
      </c>
      <c r="N10" s="18" t="b">
        <f t="shared" si="6"/>
        <v>0</v>
      </c>
    </row>
    <row r="11" spans="1:14" x14ac:dyDescent="0.15">
      <c r="A11" s="12" t="s">
        <v>10</v>
      </c>
      <c r="B11" s="13" t="s">
        <v>11</v>
      </c>
      <c r="C11" s="13" t="s">
        <v>24</v>
      </c>
      <c r="D11" s="13">
        <v>50</v>
      </c>
      <c r="E11" s="13" t="str">
        <f t="shared" si="0"/>
        <v>把</v>
      </c>
      <c r="F11" s="18">
        <f t="shared" si="1"/>
        <v>20</v>
      </c>
      <c r="G11" s="18">
        <f t="shared" si="2"/>
        <v>25</v>
      </c>
      <c r="H11" s="18">
        <f t="shared" si="3"/>
        <v>1250</v>
      </c>
      <c r="I11" s="18">
        <f t="shared" si="7"/>
        <v>1270</v>
      </c>
      <c r="J11" s="18">
        <f t="shared" si="9"/>
        <v>1250</v>
      </c>
      <c r="K11" s="18">
        <f t="shared" si="8"/>
        <v>20</v>
      </c>
      <c r="L11" s="13" t="b">
        <f t="shared" si="4"/>
        <v>0</v>
      </c>
      <c r="M11" s="18" t="b">
        <f t="shared" si="5"/>
        <v>0</v>
      </c>
      <c r="N11" s="18" t="b">
        <f t="shared" si="6"/>
        <v>0</v>
      </c>
    </row>
    <row r="12" spans="1:14" x14ac:dyDescent="0.15">
      <c r="A12" s="12" t="s">
        <v>10</v>
      </c>
      <c r="B12" s="13" t="s">
        <v>11</v>
      </c>
      <c r="C12" s="13" t="s">
        <v>25</v>
      </c>
      <c r="D12" s="13">
        <v>17</v>
      </c>
      <c r="E12" s="13" t="str">
        <f t="shared" si="0"/>
        <v>台</v>
      </c>
      <c r="F12" s="18">
        <f t="shared" si="1"/>
        <v>320</v>
      </c>
      <c r="G12" s="18">
        <f t="shared" si="2"/>
        <v>398</v>
      </c>
      <c r="H12" s="18">
        <f t="shared" si="3"/>
        <v>6766</v>
      </c>
      <c r="I12" s="18">
        <f t="shared" si="7"/>
        <v>6786</v>
      </c>
      <c r="J12" s="18">
        <f t="shared" si="9"/>
        <v>6766</v>
      </c>
      <c r="K12" s="18">
        <f t="shared" si="8"/>
        <v>20</v>
      </c>
      <c r="L12" s="13" t="b">
        <f t="shared" si="4"/>
        <v>0</v>
      </c>
      <c r="M12" s="18" t="b">
        <f t="shared" si="5"/>
        <v>0</v>
      </c>
      <c r="N12" s="18" t="b">
        <f t="shared" si="6"/>
        <v>0</v>
      </c>
    </row>
    <row r="13" spans="1:14" x14ac:dyDescent="0.15">
      <c r="A13" s="12" t="s">
        <v>10</v>
      </c>
      <c r="B13" s="13" t="s">
        <v>11</v>
      </c>
      <c r="C13" s="13" t="s">
        <v>26</v>
      </c>
      <c r="D13" s="13">
        <v>13</v>
      </c>
      <c r="E13" s="13" t="str">
        <f t="shared" si="0"/>
        <v>台</v>
      </c>
      <c r="F13" s="18">
        <f t="shared" si="1"/>
        <v>480</v>
      </c>
      <c r="G13" s="18">
        <f t="shared" si="2"/>
        <v>548</v>
      </c>
      <c r="H13" s="18">
        <f t="shared" si="3"/>
        <v>7124</v>
      </c>
      <c r="I13" s="18">
        <f t="shared" si="7"/>
        <v>7144</v>
      </c>
      <c r="J13" s="18">
        <f t="shared" si="9"/>
        <v>7124</v>
      </c>
      <c r="K13" s="18">
        <f t="shared" si="8"/>
        <v>20</v>
      </c>
      <c r="L13" s="13" t="b">
        <f t="shared" si="4"/>
        <v>0</v>
      </c>
      <c r="M13" s="18" t="b">
        <f t="shared" si="5"/>
        <v>0</v>
      </c>
      <c r="N13" s="18" t="b">
        <f t="shared" si="6"/>
        <v>0</v>
      </c>
    </row>
    <row r="14" spans="1:14" x14ac:dyDescent="0.15">
      <c r="A14" s="12" t="s">
        <v>10</v>
      </c>
      <c r="B14" s="13" t="s">
        <v>11</v>
      </c>
      <c r="C14" s="13" t="s">
        <v>27</v>
      </c>
      <c r="D14" s="13">
        <v>26</v>
      </c>
      <c r="E14" s="13" t="str">
        <f t="shared" si="0"/>
        <v>台</v>
      </c>
      <c r="F14" s="18">
        <f t="shared" si="1"/>
        <v>80</v>
      </c>
      <c r="G14" s="18">
        <f t="shared" si="2"/>
        <v>110</v>
      </c>
      <c r="H14" s="18">
        <f t="shared" si="3"/>
        <v>2860</v>
      </c>
      <c r="I14" s="18">
        <f t="shared" si="7"/>
        <v>2880</v>
      </c>
      <c r="J14" s="18">
        <f t="shared" si="9"/>
        <v>2860</v>
      </c>
      <c r="K14" s="18">
        <f t="shared" si="8"/>
        <v>20</v>
      </c>
      <c r="L14" s="13" t="b">
        <f t="shared" si="4"/>
        <v>0</v>
      </c>
      <c r="M14" s="18" t="b">
        <f t="shared" si="5"/>
        <v>0</v>
      </c>
      <c r="N14" s="18" t="b">
        <f t="shared" si="6"/>
        <v>0</v>
      </c>
    </row>
    <row r="15" spans="1:14" x14ac:dyDescent="0.15">
      <c r="A15" s="12" t="s">
        <v>10</v>
      </c>
      <c r="B15" s="13" t="s">
        <v>12</v>
      </c>
      <c r="C15" s="13" t="s">
        <v>29</v>
      </c>
      <c r="D15" s="13">
        <v>12</v>
      </c>
      <c r="E15" s="13" t="str">
        <f t="shared" si="0"/>
        <v>台</v>
      </c>
      <c r="F15" s="18">
        <f t="shared" si="1"/>
        <v>60</v>
      </c>
      <c r="G15" s="18">
        <f t="shared" si="2"/>
        <v>78</v>
      </c>
      <c r="H15" s="18">
        <f t="shared" si="3"/>
        <v>936</v>
      </c>
      <c r="I15" s="18">
        <f t="shared" si="7"/>
        <v>956</v>
      </c>
      <c r="J15" s="18">
        <f t="shared" si="9"/>
        <v>936</v>
      </c>
      <c r="K15" s="18">
        <f t="shared" si="8"/>
        <v>20</v>
      </c>
      <c r="L15" s="13" t="b">
        <f t="shared" si="4"/>
        <v>0</v>
      </c>
      <c r="M15" s="18" t="b">
        <f t="shared" si="5"/>
        <v>0</v>
      </c>
      <c r="N15" s="18" t="b">
        <f t="shared" si="6"/>
        <v>0</v>
      </c>
    </row>
    <row r="16" spans="1:14" x14ac:dyDescent="0.15">
      <c r="A16" s="12" t="s">
        <v>10</v>
      </c>
      <c r="B16" s="13" t="s">
        <v>12</v>
      </c>
      <c r="C16" s="13" t="s">
        <v>19</v>
      </c>
      <c r="D16" s="13">
        <v>20</v>
      </c>
      <c r="E16" s="13" t="str">
        <f t="shared" si="0"/>
        <v>台</v>
      </c>
      <c r="F16" s="18">
        <f t="shared" si="1"/>
        <v>95</v>
      </c>
      <c r="G16" s="18">
        <f t="shared" si="2"/>
        <v>118</v>
      </c>
      <c r="H16" s="18">
        <f t="shared" si="3"/>
        <v>2360</v>
      </c>
      <c r="I16" s="18">
        <f t="shared" si="7"/>
        <v>2380</v>
      </c>
      <c r="J16" s="18">
        <f t="shared" si="9"/>
        <v>2360</v>
      </c>
      <c r="K16" s="18">
        <f t="shared" si="8"/>
        <v>20</v>
      </c>
      <c r="L16" s="13" t="b">
        <f t="shared" si="4"/>
        <v>0</v>
      </c>
      <c r="M16" s="18" t="b">
        <f t="shared" si="5"/>
        <v>0</v>
      </c>
      <c r="N16" s="18" t="b">
        <f t="shared" si="6"/>
        <v>0</v>
      </c>
    </row>
    <row r="17" spans="1:14" x14ac:dyDescent="0.15">
      <c r="A17" s="12" t="s">
        <v>10</v>
      </c>
      <c r="B17" s="13" t="s">
        <v>12</v>
      </c>
      <c r="C17" s="13" t="s">
        <v>21</v>
      </c>
      <c r="D17" s="13">
        <v>14</v>
      </c>
      <c r="E17" s="13" t="str">
        <f t="shared" si="0"/>
        <v>盏</v>
      </c>
      <c r="F17" s="18">
        <f t="shared" si="1"/>
        <v>30</v>
      </c>
      <c r="G17" s="18">
        <f t="shared" si="2"/>
        <v>42</v>
      </c>
      <c r="H17" s="18">
        <f t="shared" si="3"/>
        <v>588</v>
      </c>
      <c r="I17" s="18">
        <f t="shared" si="7"/>
        <v>608</v>
      </c>
      <c r="J17" s="18">
        <f t="shared" si="9"/>
        <v>588</v>
      </c>
      <c r="K17" s="18">
        <f t="shared" si="8"/>
        <v>20</v>
      </c>
      <c r="L17" s="13" t="b">
        <f t="shared" si="4"/>
        <v>0</v>
      </c>
      <c r="M17" s="18" t="b">
        <f t="shared" si="5"/>
        <v>0</v>
      </c>
      <c r="N17" s="18" t="b">
        <f t="shared" si="6"/>
        <v>0</v>
      </c>
    </row>
    <row r="18" spans="1:14" x14ac:dyDescent="0.15">
      <c r="A18" s="12" t="s">
        <v>10</v>
      </c>
      <c r="B18" s="13" t="s">
        <v>12</v>
      </c>
      <c r="C18" s="13" t="s">
        <v>28</v>
      </c>
      <c r="D18" s="13">
        <v>10</v>
      </c>
      <c r="E18" s="13" t="str">
        <f t="shared" si="0"/>
        <v>台</v>
      </c>
      <c r="F18" s="18">
        <f t="shared" si="1"/>
        <v>98</v>
      </c>
      <c r="G18" s="18">
        <f t="shared" si="2"/>
        <v>128</v>
      </c>
      <c r="H18" s="18">
        <f t="shared" si="3"/>
        <v>1280</v>
      </c>
      <c r="I18" s="18">
        <f t="shared" si="7"/>
        <v>1300</v>
      </c>
      <c r="J18" s="18">
        <f t="shared" si="9"/>
        <v>1280</v>
      </c>
      <c r="K18" s="18">
        <f t="shared" si="8"/>
        <v>20</v>
      </c>
      <c r="L18" s="13" t="b">
        <f t="shared" si="4"/>
        <v>0</v>
      </c>
      <c r="M18" s="18" t="b">
        <f t="shared" si="5"/>
        <v>0</v>
      </c>
      <c r="N18" s="18" t="b">
        <f t="shared" si="6"/>
        <v>0</v>
      </c>
    </row>
    <row r="19" spans="1:14" x14ac:dyDescent="0.15">
      <c r="A19" s="12" t="s">
        <v>10</v>
      </c>
      <c r="B19" s="13" t="s">
        <v>12</v>
      </c>
      <c r="C19" s="13" t="s">
        <v>22</v>
      </c>
      <c r="D19" s="13">
        <v>13</v>
      </c>
      <c r="E19" s="13" t="str">
        <f t="shared" si="0"/>
        <v>支</v>
      </c>
      <c r="F19" s="18">
        <f t="shared" si="1"/>
        <v>13</v>
      </c>
      <c r="G19" s="18">
        <f t="shared" si="2"/>
        <v>18</v>
      </c>
      <c r="H19" s="18">
        <f t="shared" si="3"/>
        <v>234</v>
      </c>
      <c r="I19" s="18">
        <f t="shared" si="7"/>
        <v>254</v>
      </c>
      <c r="J19" s="18">
        <f t="shared" si="9"/>
        <v>234</v>
      </c>
      <c r="K19" s="18">
        <f t="shared" si="8"/>
        <v>20</v>
      </c>
      <c r="L19" s="13" t="b">
        <f t="shared" si="4"/>
        <v>0</v>
      </c>
      <c r="M19" s="18" t="b">
        <f t="shared" si="5"/>
        <v>0</v>
      </c>
      <c r="N19" s="18" t="b">
        <f t="shared" si="6"/>
        <v>0</v>
      </c>
    </row>
    <row r="20" spans="1:14" x14ac:dyDescent="0.15">
      <c r="A20" s="12" t="s">
        <v>10</v>
      </c>
      <c r="B20" s="13" t="s">
        <v>12</v>
      </c>
      <c r="C20" s="13" t="s">
        <v>23</v>
      </c>
      <c r="D20" s="13">
        <v>32</v>
      </c>
      <c r="E20" s="13" t="str">
        <f t="shared" si="0"/>
        <v>台</v>
      </c>
      <c r="F20" s="18">
        <f t="shared" si="1"/>
        <v>110</v>
      </c>
      <c r="G20" s="18">
        <f t="shared" si="2"/>
        <v>158</v>
      </c>
      <c r="H20" s="18">
        <f t="shared" si="3"/>
        <v>5056</v>
      </c>
      <c r="I20" s="18">
        <f t="shared" si="7"/>
        <v>5076</v>
      </c>
      <c r="J20" s="18">
        <f t="shared" si="9"/>
        <v>5056</v>
      </c>
      <c r="K20" s="18">
        <f t="shared" si="8"/>
        <v>20</v>
      </c>
      <c r="L20" s="13" t="b">
        <f t="shared" si="4"/>
        <v>0</v>
      </c>
      <c r="M20" s="18" t="b">
        <f t="shared" si="5"/>
        <v>0</v>
      </c>
      <c r="N20" s="18" t="b">
        <f t="shared" si="6"/>
        <v>0</v>
      </c>
    </row>
    <row r="21" spans="1:14" x14ac:dyDescent="0.15">
      <c r="A21" s="12" t="s">
        <v>10</v>
      </c>
      <c r="B21" s="13" t="s">
        <v>12</v>
      </c>
      <c r="C21" s="13" t="s">
        <v>24</v>
      </c>
      <c r="D21" s="13">
        <v>46</v>
      </c>
      <c r="E21" s="13" t="str">
        <f t="shared" si="0"/>
        <v>把</v>
      </c>
      <c r="F21" s="18">
        <f t="shared" si="1"/>
        <v>20</v>
      </c>
      <c r="G21" s="18">
        <f t="shared" si="2"/>
        <v>25</v>
      </c>
      <c r="H21" s="18">
        <f t="shared" si="3"/>
        <v>1150</v>
      </c>
      <c r="I21" s="18">
        <f t="shared" si="7"/>
        <v>1170</v>
      </c>
      <c r="J21" s="18">
        <f t="shared" si="9"/>
        <v>1150</v>
      </c>
      <c r="K21" s="18">
        <f t="shared" si="8"/>
        <v>20</v>
      </c>
      <c r="L21" s="13" t="b">
        <f t="shared" si="4"/>
        <v>0</v>
      </c>
      <c r="M21" s="18" t="b">
        <f t="shared" si="5"/>
        <v>0</v>
      </c>
      <c r="N21" s="18" t="b">
        <f t="shared" si="6"/>
        <v>0</v>
      </c>
    </row>
    <row r="22" spans="1:14" x14ac:dyDescent="0.15">
      <c r="A22" s="12" t="s">
        <v>10</v>
      </c>
      <c r="B22" s="13" t="s">
        <v>12</v>
      </c>
      <c r="C22" s="13" t="s">
        <v>25</v>
      </c>
      <c r="D22" s="13">
        <v>18</v>
      </c>
      <c r="E22" s="13" t="str">
        <f t="shared" si="0"/>
        <v>台</v>
      </c>
      <c r="F22" s="18">
        <f t="shared" si="1"/>
        <v>320</v>
      </c>
      <c r="G22" s="18">
        <f t="shared" si="2"/>
        <v>398</v>
      </c>
      <c r="H22" s="18">
        <f t="shared" si="3"/>
        <v>7164</v>
      </c>
      <c r="I22" s="18">
        <f t="shared" si="7"/>
        <v>7184</v>
      </c>
      <c r="J22" s="18">
        <f t="shared" si="9"/>
        <v>7164</v>
      </c>
      <c r="K22" s="18">
        <f t="shared" si="8"/>
        <v>20</v>
      </c>
      <c r="L22" s="13" t="b">
        <f t="shared" si="4"/>
        <v>0</v>
      </c>
      <c r="M22" s="18" t="b">
        <f t="shared" si="5"/>
        <v>0</v>
      </c>
      <c r="N22" s="18" t="b">
        <f t="shared" si="6"/>
        <v>0</v>
      </c>
    </row>
    <row r="23" spans="1:14" x14ac:dyDescent="0.15">
      <c r="A23" s="12" t="s">
        <v>10</v>
      </c>
      <c r="B23" s="13" t="s">
        <v>12</v>
      </c>
      <c r="C23" s="13" t="s">
        <v>26</v>
      </c>
      <c r="D23" s="13">
        <v>12</v>
      </c>
      <c r="E23" s="13" t="str">
        <f t="shared" si="0"/>
        <v>台</v>
      </c>
      <c r="F23" s="18">
        <f t="shared" si="1"/>
        <v>480</v>
      </c>
      <c r="G23" s="18">
        <f t="shared" si="2"/>
        <v>548</v>
      </c>
      <c r="H23" s="18">
        <f t="shared" si="3"/>
        <v>6576</v>
      </c>
      <c r="I23" s="18">
        <f t="shared" si="7"/>
        <v>6596</v>
      </c>
      <c r="J23" s="18">
        <f t="shared" si="9"/>
        <v>6576</v>
      </c>
      <c r="K23" s="18">
        <f t="shared" si="8"/>
        <v>20</v>
      </c>
      <c r="L23" s="13" t="b">
        <f t="shared" si="4"/>
        <v>0</v>
      </c>
      <c r="M23" s="18" t="b">
        <f t="shared" si="5"/>
        <v>0</v>
      </c>
      <c r="N23" s="18" t="b">
        <f t="shared" si="6"/>
        <v>0</v>
      </c>
    </row>
    <row r="24" spans="1:14" x14ac:dyDescent="0.15">
      <c r="A24" s="12" t="s">
        <v>10</v>
      </c>
      <c r="B24" s="13" t="s">
        <v>12</v>
      </c>
      <c r="C24" s="13" t="s">
        <v>27</v>
      </c>
      <c r="D24" s="13">
        <v>28</v>
      </c>
      <c r="E24" s="13" t="str">
        <f t="shared" si="0"/>
        <v>台</v>
      </c>
      <c r="F24" s="18">
        <f t="shared" si="1"/>
        <v>80</v>
      </c>
      <c r="G24" s="18">
        <f t="shared" si="2"/>
        <v>110</v>
      </c>
      <c r="H24" s="18">
        <f t="shared" si="3"/>
        <v>3080</v>
      </c>
      <c r="I24" s="18">
        <f t="shared" si="7"/>
        <v>3100</v>
      </c>
      <c r="J24" s="18">
        <f t="shared" si="9"/>
        <v>3080</v>
      </c>
      <c r="K24" s="18">
        <f t="shared" si="8"/>
        <v>20</v>
      </c>
      <c r="L24" s="13" t="b">
        <f t="shared" si="4"/>
        <v>0</v>
      </c>
      <c r="M24" s="18" t="b">
        <f t="shared" si="5"/>
        <v>0</v>
      </c>
      <c r="N24" s="18" t="b">
        <f t="shared" si="6"/>
        <v>0</v>
      </c>
    </row>
    <row r="25" spans="1:14" x14ac:dyDescent="0.15">
      <c r="A25" s="12" t="s">
        <v>36</v>
      </c>
      <c r="B25" s="13" t="s">
        <v>13</v>
      </c>
      <c r="C25" s="13" t="s">
        <v>29</v>
      </c>
      <c r="D25" s="13">
        <v>10</v>
      </c>
      <c r="E25" s="13" t="str">
        <f t="shared" si="0"/>
        <v>台</v>
      </c>
      <c r="F25" s="18">
        <f t="shared" si="1"/>
        <v>60</v>
      </c>
      <c r="G25" s="18">
        <f t="shared" si="2"/>
        <v>78</v>
      </c>
      <c r="H25" s="18">
        <f t="shared" si="3"/>
        <v>780</v>
      </c>
      <c r="I25" s="18">
        <f t="shared" si="7"/>
        <v>800</v>
      </c>
      <c r="J25" s="18">
        <f t="shared" si="9"/>
        <v>780</v>
      </c>
      <c r="K25" s="18">
        <f t="shared" si="8"/>
        <v>20</v>
      </c>
      <c r="L25" s="13" t="b">
        <f t="shared" si="4"/>
        <v>0</v>
      </c>
      <c r="M25" s="18" t="b">
        <f t="shared" si="5"/>
        <v>0</v>
      </c>
      <c r="N25" s="18" t="b">
        <f t="shared" si="6"/>
        <v>0</v>
      </c>
    </row>
    <row r="26" spans="1:14" x14ac:dyDescent="0.15">
      <c r="A26" s="12" t="s">
        <v>36</v>
      </c>
      <c r="B26" s="13" t="s">
        <v>13</v>
      </c>
      <c r="C26" s="13" t="s">
        <v>19</v>
      </c>
      <c r="D26" s="13">
        <v>18</v>
      </c>
      <c r="E26" s="13" t="str">
        <f t="shared" si="0"/>
        <v>台</v>
      </c>
      <c r="F26" s="18">
        <f t="shared" si="1"/>
        <v>95</v>
      </c>
      <c r="G26" s="18">
        <f t="shared" si="2"/>
        <v>118</v>
      </c>
      <c r="H26" s="18">
        <f t="shared" si="3"/>
        <v>2124</v>
      </c>
      <c r="I26" s="18">
        <f t="shared" si="7"/>
        <v>2144</v>
      </c>
      <c r="J26" s="18">
        <f t="shared" si="9"/>
        <v>2124</v>
      </c>
      <c r="K26" s="18">
        <f t="shared" si="8"/>
        <v>20</v>
      </c>
      <c r="L26" s="13" t="b">
        <f t="shared" si="4"/>
        <v>0</v>
      </c>
      <c r="M26" s="18" t="b">
        <f t="shared" si="5"/>
        <v>0</v>
      </c>
      <c r="N26" s="18" t="b">
        <f t="shared" si="6"/>
        <v>0</v>
      </c>
    </row>
    <row r="27" spans="1:14" x14ac:dyDescent="0.15">
      <c r="A27" s="12" t="s">
        <v>36</v>
      </c>
      <c r="B27" s="13" t="s">
        <v>13</v>
      </c>
      <c r="C27" s="13" t="s">
        <v>21</v>
      </c>
      <c r="D27" s="13">
        <v>12</v>
      </c>
      <c r="E27" s="13" t="str">
        <f t="shared" si="0"/>
        <v>盏</v>
      </c>
      <c r="F27" s="18">
        <f t="shared" si="1"/>
        <v>30</v>
      </c>
      <c r="G27" s="18">
        <f t="shared" si="2"/>
        <v>42</v>
      </c>
      <c r="H27" s="18">
        <f t="shared" si="3"/>
        <v>504</v>
      </c>
      <c r="I27" s="18">
        <f t="shared" si="7"/>
        <v>524</v>
      </c>
      <c r="J27" s="18">
        <f t="shared" si="9"/>
        <v>504</v>
      </c>
      <c r="K27" s="18">
        <f t="shared" si="8"/>
        <v>20</v>
      </c>
      <c r="L27" s="13" t="b">
        <f t="shared" si="4"/>
        <v>0</v>
      </c>
      <c r="M27" s="18" t="b">
        <f t="shared" si="5"/>
        <v>0</v>
      </c>
      <c r="N27" s="18" t="b">
        <f t="shared" si="6"/>
        <v>0</v>
      </c>
    </row>
    <row r="28" spans="1:14" x14ac:dyDescent="0.15">
      <c r="A28" s="12" t="s">
        <v>36</v>
      </c>
      <c r="B28" s="13" t="s">
        <v>13</v>
      </c>
      <c r="C28" s="13" t="s">
        <v>28</v>
      </c>
      <c r="D28" s="13">
        <v>8</v>
      </c>
      <c r="E28" s="13" t="str">
        <f t="shared" si="0"/>
        <v>台</v>
      </c>
      <c r="F28" s="18">
        <f t="shared" si="1"/>
        <v>98</v>
      </c>
      <c r="G28" s="18">
        <f t="shared" si="2"/>
        <v>128</v>
      </c>
      <c r="H28" s="18">
        <f t="shared" si="3"/>
        <v>1024</v>
      </c>
      <c r="I28" s="18">
        <f t="shared" si="7"/>
        <v>1044</v>
      </c>
      <c r="J28" s="18">
        <f t="shared" si="9"/>
        <v>1024</v>
      </c>
      <c r="K28" s="18">
        <f t="shared" si="8"/>
        <v>20</v>
      </c>
      <c r="L28" s="13" t="b">
        <f t="shared" si="4"/>
        <v>0</v>
      </c>
      <c r="M28" s="18" t="b">
        <f t="shared" si="5"/>
        <v>0</v>
      </c>
      <c r="N28" s="18" t="b">
        <f t="shared" si="6"/>
        <v>0</v>
      </c>
    </row>
    <row r="29" spans="1:14" x14ac:dyDescent="0.15">
      <c r="A29" s="12" t="s">
        <v>36</v>
      </c>
      <c r="B29" s="13" t="s">
        <v>13</v>
      </c>
      <c r="C29" s="13" t="s">
        <v>22</v>
      </c>
      <c r="D29" s="13">
        <v>11</v>
      </c>
      <c r="E29" s="13" t="str">
        <f t="shared" si="0"/>
        <v>支</v>
      </c>
      <c r="F29" s="18">
        <f t="shared" si="1"/>
        <v>13</v>
      </c>
      <c r="G29" s="18">
        <f t="shared" si="2"/>
        <v>18</v>
      </c>
      <c r="H29" s="18">
        <f t="shared" si="3"/>
        <v>198</v>
      </c>
      <c r="I29" s="18">
        <f t="shared" si="7"/>
        <v>218</v>
      </c>
      <c r="J29" s="18">
        <f t="shared" si="9"/>
        <v>198</v>
      </c>
      <c r="K29" s="18">
        <f t="shared" si="8"/>
        <v>20</v>
      </c>
      <c r="L29" s="13" t="b">
        <f t="shared" si="4"/>
        <v>0</v>
      </c>
      <c r="M29" s="18" t="b">
        <f t="shared" si="5"/>
        <v>0</v>
      </c>
      <c r="N29" s="18" t="b">
        <f t="shared" si="6"/>
        <v>0</v>
      </c>
    </row>
    <row r="30" spans="1:14" x14ac:dyDescent="0.15">
      <c r="A30" s="12" t="s">
        <v>36</v>
      </c>
      <c r="B30" s="13" t="s">
        <v>13</v>
      </c>
      <c r="C30" s="13" t="s">
        <v>23</v>
      </c>
      <c r="D30" s="13">
        <v>30</v>
      </c>
      <c r="E30" s="13" t="str">
        <f t="shared" si="0"/>
        <v>台</v>
      </c>
      <c r="F30" s="18">
        <f t="shared" si="1"/>
        <v>110</v>
      </c>
      <c r="G30" s="18">
        <f t="shared" si="2"/>
        <v>158</v>
      </c>
      <c r="H30" s="18">
        <f t="shared" si="3"/>
        <v>4740</v>
      </c>
      <c r="I30" s="18">
        <f t="shared" si="7"/>
        <v>4760</v>
      </c>
      <c r="J30" s="18">
        <f t="shared" si="9"/>
        <v>4740</v>
      </c>
      <c r="K30" s="18">
        <f t="shared" si="8"/>
        <v>20</v>
      </c>
      <c r="L30" s="13" t="b">
        <f t="shared" si="4"/>
        <v>0</v>
      </c>
      <c r="M30" s="18" t="b">
        <f t="shared" si="5"/>
        <v>0</v>
      </c>
      <c r="N30" s="18" t="b">
        <f t="shared" si="6"/>
        <v>0</v>
      </c>
    </row>
    <row r="31" spans="1:14" x14ac:dyDescent="0.15">
      <c r="A31" s="12" t="s">
        <v>36</v>
      </c>
      <c r="B31" s="13" t="s">
        <v>13</v>
      </c>
      <c r="C31" s="13" t="s">
        <v>24</v>
      </c>
      <c r="D31" s="13">
        <v>40</v>
      </c>
      <c r="E31" s="13" t="str">
        <f t="shared" si="0"/>
        <v>把</v>
      </c>
      <c r="F31" s="18">
        <f t="shared" si="1"/>
        <v>20</v>
      </c>
      <c r="G31" s="18">
        <f t="shared" si="2"/>
        <v>25</v>
      </c>
      <c r="H31" s="18">
        <f t="shared" si="3"/>
        <v>1000</v>
      </c>
      <c r="I31" s="18">
        <f t="shared" si="7"/>
        <v>1020</v>
      </c>
      <c r="J31" s="18">
        <f t="shared" si="9"/>
        <v>1000</v>
      </c>
      <c r="K31" s="18">
        <f t="shared" si="8"/>
        <v>20</v>
      </c>
      <c r="L31" s="13" t="b">
        <f t="shared" si="4"/>
        <v>0</v>
      </c>
      <c r="M31" s="18" t="b">
        <f t="shared" si="5"/>
        <v>0</v>
      </c>
      <c r="N31" s="18" t="b">
        <f t="shared" si="6"/>
        <v>0</v>
      </c>
    </row>
    <row r="32" spans="1:14" x14ac:dyDescent="0.15">
      <c r="A32" s="12" t="s">
        <v>36</v>
      </c>
      <c r="B32" s="13" t="s">
        <v>13</v>
      </c>
      <c r="C32" s="13" t="s">
        <v>25</v>
      </c>
      <c r="D32" s="13">
        <v>15</v>
      </c>
      <c r="E32" s="13" t="str">
        <f t="shared" si="0"/>
        <v>台</v>
      </c>
      <c r="F32" s="18">
        <f t="shared" si="1"/>
        <v>320</v>
      </c>
      <c r="G32" s="18">
        <f t="shared" si="2"/>
        <v>398</v>
      </c>
      <c r="H32" s="18">
        <f t="shared" si="3"/>
        <v>5970</v>
      </c>
      <c r="I32" s="18">
        <f t="shared" si="7"/>
        <v>5990</v>
      </c>
      <c r="J32" s="18">
        <f t="shared" si="9"/>
        <v>5970</v>
      </c>
      <c r="K32" s="18">
        <f t="shared" si="8"/>
        <v>20</v>
      </c>
      <c r="L32" s="13" t="b">
        <f t="shared" si="4"/>
        <v>0</v>
      </c>
      <c r="M32" s="18" t="b">
        <f t="shared" si="5"/>
        <v>0</v>
      </c>
      <c r="N32" s="18" t="b">
        <f t="shared" si="6"/>
        <v>0</v>
      </c>
    </row>
    <row r="33" spans="1:14" x14ac:dyDescent="0.15">
      <c r="A33" s="12" t="s">
        <v>36</v>
      </c>
      <c r="B33" s="13" t="s">
        <v>13</v>
      </c>
      <c r="C33" s="13" t="s">
        <v>26</v>
      </c>
      <c r="D33" s="13">
        <v>10</v>
      </c>
      <c r="E33" s="13" t="str">
        <f t="shared" si="0"/>
        <v>台</v>
      </c>
      <c r="F33" s="18">
        <f t="shared" si="1"/>
        <v>480</v>
      </c>
      <c r="G33" s="18">
        <f t="shared" si="2"/>
        <v>548</v>
      </c>
      <c r="H33" s="18">
        <f t="shared" si="3"/>
        <v>5480</v>
      </c>
      <c r="I33" s="18">
        <f t="shared" si="7"/>
        <v>5500</v>
      </c>
      <c r="J33" s="18">
        <f t="shared" si="9"/>
        <v>5480</v>
      </c>
      <c r="K33" s="18">
        <f t="shared" si="8"/>
        <v>20</v>
      </c>
      <c r="L33" s="13" t="b">
        <f t="shared" si="4"/>
        <v>0</v>
      </c>
      <c r="M33" s="18" t="b">
        <f t="shared" si="5"/>
        <v>0</v>
      </c>
      <c r="N33" s="18" t="b">
        <f t="shared" si="6"/>
        <v>0</v>
      </c>
    </row>
    <row r="34" spans="1:14" x14ac:dyDescent="0.15">
      <c r="A34" s="12" t="s">
        <v>36</v>
      </c>
      <c r="B34" s="13" t="s">
        <v>13</v>
      </c>
      <c r="C34" s="13" t="s">
        <v>27</v>
      </c>
      <c r="D34" s="13">
        <v>25</v>
      </c>
      <c r="E34" s="13" t="str">
        <f t="shared" si="0"/>
        <v>台</v>
      </c>
      <c r="F34" s="18">
        <f t="shared" si="1"/>
        <v>80</v>
      </c>
      <c r="G34" s="18">
        <f t="shared" si="2"/>
        <v>110</v>
      </c>
      <c r="H34" s="18">
        <f t="shared" si="3"/>
        <v>2750</v>
      </c>
      <c r="I34" s="18">
        <f t="shared" si="7"/>
        <v>2770</v>
      </c>
      <c r="J34" s="18">
        <f t="shared" si="9"/>
        <v>2750</v>
      </c>
      <c r="K34" s="18">
        <f t="shared" si="8"/>
        <v>20</v>
      </c>
      <c r="L34" s="13" t="b">
        <f t="shared" si="4"/>
        <v>0</v>
      </c>
      <c r="M34" s="18" t="b">
        <f t="shared" si="5"/>
        <v>0</v>
      </c>
      <c r="N34" s="18" t="b">
        <f t="shared" si="6"/>
        <v>0</v>
      </c>
    </row>
    <row r="35" spans="1:14" x14ac:dyDescent="0.15">
      <c r="A35" s="12" t="s">
        <v>36</v>
      </c>
      <c r="B35" s="13" t="s">
        <v>14</v>
      </c>
      <c r="C35" s="13" t="s">
        <v>29</v>
      </c>
      <c r="D35" s="13">
        <v>8</v>
      </c>
      <c r="E35" s="13" t="str">
        <f t="shared" si="0"/>
        <v>台</v>
      </c>
      <c r="F35" s="18">
        <f t="shared" si="1"/>
        <v>60</v>
      </c>
      <c r="G35" s="18">
        <f t="shared" si="2"/>
        <v>78</v>
      </c>
      <c r="H35" s="18">
        <f t="shared" si="3"/>
        <v>624</v>
      </c>
      <c r="I35" s="18">
        <f t="shared" si="7"/>
        <v>644</v>
      </c>
      <c r="J35" s="18">
        <f t="shared" si="9"/>
        <v>624</v>
      </c>
      <c r="K35" s="18">
        <f t="shared" si="8"/>
        <v>20</v>
      </c>
      <c r="L35" s="13" t="b">
        <f t="shared" si="4"/>
        <v>0</v>
      </c>
      <c r="M35" s="18" t="b">
        <f t="shared" si="5"/>
        <v>0</v>
      </c>
      <c r="N35" s="18" t="b">
        <f t="shared" si="6"/>
        <v>0</v>
      </c>
    </row>
    <row r="36" spans="1:14" x14ac:dyDescent="0.15">
      <c r="A36" s="12" t="s">
        <v>36</v>
      </c>
      <c r="B36" s="13" t="s">
        <v>14</v>
      </c>
      <c r="C36" s="13" t="s">
        <v>19</v>
      </c>
      <c r="D36" s="13">
        <v>15</v>
      </c>
      <c r="E36" s="13" t="str">
        <f t="shared" si="0"/>
        <v>台</v>
      </c>
      <c r="F36" s="18">
        <f t="shared" si="1"/>
        <v>95</v>
      </c>
      <c r="G36" s="18">
        <f t="shared" si="2"/>
        <v>118</v>
      </c>
      <c r="H36" s="18">
        <f t="shared" si="3"/>
        <v>1770</v>
      </c>
      <c r="I36" s="18">
        <f t="shared" si="7"/>
        <v>1790</v>
      </c>
      <c r="J36" s="18">
        <f t="shared" si="9"/>
        <v>1770</v>
      </c>
      <c r="K36" s="18">
        <f t="shared" si="8"/>
        <v>20</v>
      </c>
      <c r="L36" s="13" t="b">
        <f t="shared" si="4"/>
        <v>0</v>
      </c>
      <c r="M36" s="18" t="b">
        <f t="shared" si="5"/>
        <v>0</v>
      </c>
      <c r="N36" s="18" t="b">
        <f t="shared" si="6"/>
        <v>0</v>
      </c>
    </row>
    <row r="37" spans="1:14" x14ac:dyDescent="0.15">
      <c r="A37" s="12" t="s">
        <v>36</v>
      </c>
      <c r="B37" s="13" t="s">
        <v>14</v>
      </c>
      <c r="C37" s="13" t="s">
        <v>21</v>
      </c>
      <c r="D37" s="13">
        <v>14</v>
      </c>
      <c r="E37" s="13" t="str">
        <f t="shared" ref="E37:E64" si="10">VLOOKUP(C37,价格,2,FALSE)</f>
        <v>盏</v>
      </c>
      <c r="F37" s="18">
        <f t="shared" ref="F37:F64" si="11">VLOOKUP(C37,价格,3,FALSE)</f>
        <v>30</v>
      </c>
      <c r="G37" s="18">
        <f t="shared" ref="G37:G64" si="12">VLOOKUP(C37,价格,4,FALSE)</f>
        <v>42</v>
      </c>
      <c r="H37" s="18">
        <f t="shared" ref="H37:H64" si="13">G37*D37</f>
        <v>588</v>
      </c>
      <c r="I37" s="18">
        <f t="shared" si="7"/>
        <v>608</v>
      </c>
      <c r="J37" s="18">
        <f t="shared" si="9"/>
        <v>588</v>
      </c>
      <c r="K37" s="18">
        <f t="shared" si="8"/>
        <v>20</v>
      </c>
      <c r="L37" s="13" t="b">
        <f t="shared" ref="L37:L64" si="14">IF(ISERROR(VLOOKUP(C37,价格,2,FALSE)),VLOOKUP(C37,价格,2,FALSE))</f>
        <v>0</v>
      </c>
      <c r="M37" s="18" t="b">
        <f t="shared" ref="M37:M64" si="15">IF(ISERROR(VLOOKUP(C37,价格,3,FALSE)),VLOOKUP(C37,价格,3,FALSE))</f>
        <v>0</v>
      </c>
      <c r="N37" s="18" t="b">
        <f t="shared" ref="N37:N64" si="16">IF(ISERROR(VLOOKUP(C37,价格,4,FALSE)),VLOOKUP(C37,价格,4,FALSE))</f>
        <v>0</v>
      </c>
    </row>
    <row r="38" spans="1:14" x14ac:dyDescent="0.15">
      <c r="A38" s="12" t="s">
        <v>36</v>
      </c>
      <c r="B38" s="13" t="s">
        <v>14</v>
      </c>
      <c r="C38" s="13" t="s">
        <v>28</v>
      </c>
      <c r="D38" s="13">
        <v>5</v>
      </c>
      <c r="E38" s="13" t="str">
        <f t="shared" si="10"/>
        <v>台</v>
      </c>
      <c r="F38" s="18">
        <f t="shared" si="11"/>
        <v>98</v>
      </c>
      <c r="G38" s="18">
        <f t="shared" si="12"/>
        <v>128</v>
      </c>
      <c r="H38" s="18">
        <f t="shared" si="13"/>
        <v>640</v>
      </c>
      <c r="I38" s="18">
        <f t="shared" si="7"/>
        <v>660</v>
      </c>
      <c r="J38" s="18">
        <f t="shared" si="9"/>
        <v>640</v>
      </c>
      <c r="K38" s="18">
        <f t="shared" si="8"/>
        <v>20</v>
      </c>
      <c r="L38" s="13" t="b">
        <f t="shared" si="14"/>
        <v>0</v>
      </c>
      <c r="M38" s="18" t="b">
        <f t="shared" si="15"/>
        <v>0</v>
      </c>
      <c r="N38" s="18" t="b">
        <f t="shared" si="16"/>
        <v>0</v>
      </c>
    </row>
    <row r="39" spans="1:14" x14ac:dyDescent="0.15">
      <c r="A39" s="12" t="s">
        <v>36</v>
      </c>
      <c r="B39" s="13" t="s">
        <v>14</v>
      </c>
      <c r="C39" s="13" t="s">
        <v>22</v>
      </c>
      <c r="D39" s="13">
        <v>7</v>
      </c>
      <c r="E39" s="13" t="str">
        <f t="shared" si="10"/>
        <v>支</v>
      </c>
      <c r="F39" s="18">
        <f t="shared" si="11"/>
        <v>13</v>
      </c>
      <c r="G39" s="18">
        <f t="shared" si="12"/>
        <v>18</v>
      </c>
      <c r="H39" s="18">
        <f t="shared" si="13"/>
        <v>126</v>
      </c>
      <c r="I39" s="18">
        <f t="shared" si="7"/>
        <v>146</v>
      </c>
      <c r="J39" s="18">
        <f t="shared" si="9"/>
        <v>126</v>
      </c>
      <c r="K39" s="18">
        <f t="shared" si="8"/>
        <v>20</v>
      </c>
      <c r="L39" s="13" t="b">
        <f t="shared" si="14"/>
        <v>0</v>
      </c>
      <c r="M39" s="18" t="b">
        <f t="shared" si="15"/>
        <v>0</v>
      </c>
      <c r="N39" s="18" t="b">
        <f t="shared" si="16"/>
        <v>0</v>
      </c>
    </row>
    <row r="40" spans="1:14" x14ac:dyDescent="0.15">
      <c r="A40" s="12" t="s">
        <v>36</v>
      </c>
      <c r="B40" s="13" t="s">
        <v>14</v>
      </c>
      <c r="C40" s="13" t="s">
        <v>23</v>
      </c>
      <c r="D40" s="13">
        <v>27</v>
      </c>
      <c r="E40" s="13" t="str">
        <f t="shared" si="10"/>
        <v>台</v>
      </c>
      <c r="F40" s="18">
        <f t="shared" si="11"/>
        <v>110</v>
      </c>
      <c r="G40" s="18">
        <f t="shared" si="12"/>
        <v>158</v>
      </c>
      <c r="H40" s="18">
        <f t="shared" si="13"/>
        <v>4266</v>
      </c>
      <c r="I40" s="18">
        <f t="shared" si="7"/>
        <v>4286</v>
      </c>
      <c r="J40" s="18">
        <f t="shared" si="9"/>
        <v>4266</v>
      </c>
      <c r="K40" s="18">
        <f t="shared" si="8"/>
        <v>20</v>
      </c>
      <c r="L40" s="13" t="b">
        <f t="shared" si="14"/>
        <v>0</v>
      </c>
      <c r="M40" s="18" t="b">
        <f t="shared" si="15"/>
        <v>0</v>
      </c>
      <c r="N40" s="18" t="b">
        <f t="shared" si="16"/>
        <v>0</v>
      </c>
    </row>
    <row r="41" spans="1:14" x14ac:dyDescent="0.15">
      <c r="A41" s="12" t="s">
        <v>36</v>
      </c>
      <c r="B41" s="13" t="s">
        <v>14</v>
      </c>
      <c r="C41" s="13" t="s">
        <v>24</v>
      </c>
      <c r="D41" s="13">
        <v>28</v>
      </c>
      <c r="E41" s="13" t="str">
        <f t="shared" si="10"/>
        <v>把</v>
      </c>
      <c r="F41" s="18">
        <f t="shared" si="11"/>
        <v>20</v>
      </c>
      <c r="G41" s="18">
        <f t="shared" si="12"/>
        <v>25</v>
      </c>
      <c r="H41" s="18">
        <f t="shared" si="13"/>
        <v>700</v>
      </c>
      <c r="I41" s="18">
        <f t="shared" si="7"/>
        <v>720</v>
      </c>
      <c r="J41" s="18">
        <f t="shared" si="9"/>
        <v>700</v>
      </c>
      <c r="K41" s="18">
        <f t="shared" si="8"/>
        <v>20</v>
      </c>
      <c r="L41" s="13" t="b">
        <f t="shared" si="14"/>
        <v>0</v>
      </c>
      <c r="M41" s="18" t="b">
        <f t="shared" si="15"/>
        <v>0</v>
      </c>
      <c r="N41" s="18" t="b">
        <f t="shared" si="16"/>
        <v>0</v>
      </c>
    </row>
    <row r="42" spans="1:14" x14ac:dyDescent="0.15">
      <c r="A42" s="12" t="s">
        <v>36</v>
      </c>
      <c r="B42" s="13" t="s">
        <v>14</v>
      </c>
      <c r="C42" s="13" t="s">
        <v>25</v>
      </c>
      <c r="D42" s="13">
        <v>12</v>
      </c>
      <c r="E42" s="13" t="str">
        <f t="shared" si="10"/>
        <v>台</v>
      </c>
      <c r="F42" s="18">
        <f t="shared" si="11"/>
        <v>320</v>
      </c>
      <c r="G42" s="18">
        <f t="shared" si="12"/>
        <v>398</v>
      </c>
      <c r="H42" s="18">
        <f t="shared" si="13"/>
        <v>4776</v>
      </c>
      <c r="I42" s="18">
        <f t="shared" si="7"/>
        <v>4796</v>
      </c>
      <c r="J42" s="18">
        <f t="shared" si="9"/>
        <v>4776</v>
      </c>
      <c r="K42" s="18">
        <f t="shared" si="8"/>
        <v>20</v>
      </c>
      <c r="L42" s="13" t="b">
        <f t="shared" si="14"/>
        <v>0</v>
      </c>
      <c r="M42" s="18" t="b">
        <f t="shared" si="15"/>
        <v>0</v>
      </c>
      <c r="N42" s="18" t="b">
        <f t="shared" si="16"/>
        <v>0</v>
      </c>
    </row>
    <row r="43" spans="1:14" x14ac:dyDescent="0.15">
      <c r="A43" s="12" t="s">
        <v>36</v>
      </c>
      <c r="B43" s="13" t="s">
        <v>14</v>
      </c>
      <c r="C43" s="13" t="s">
        <v>26</v>
      </c>
      <c r="D43" s="13">
        <v>8</v>
      </c>
      <c r="E43" s="13" t="str">
        <f t="shared" si="10"/>
        <v>台</v>
      </c>
      <c r="F43" s="18">
        <f t="shared" si="11"/>
        <v>480</v>
      </c>
      <c r="G43" s="18">
        <f t="shared" si="12"/>
        <v>548</v>
      </c>
      <c r="H43" s="18">
        <f t="shared" si="13"/>
        <v>4384</v>
      </c>
      <c r="I43" s="18">
        <f t="shared" si="7"/>
        <v>4404</v>
      </c>
      <c r="J43" s="18">
        <f t="shared" si="9"/>
        <v>4384</v>
      </c>
      <c r="K43" s="18">
        <f t="shared" si="8"/>
        <v>20</v>
      </c>
      <c r="L43" s="13" t="b">
        <f t="shared" si="14"/>
        <v>0</v>
      </c>
      <c r="M43" s="18" t="b">
        <f t="shared" si="15"/>
        <v>0</v>
      </c>
      <c r="N43" s="18" t="b">
        <f t="shared" si="16"/>
        <v>0</v>
      </c>
    </row>
    <row r="44" spans="1:14" x14ac:dyDescent="0.15">
      <c r="A44" s="12" t="s">
        <v>36</v>
      </c>
      <c r="B44" s="13" t="s">
        <v>14</v>
      </c>
      <c r="C44" s="13" t="s">
        <v>27</v>
      </c>
      <c r="D44" s="13">
        <v>20</v>
      </c>
      <c r="E44" s="13" t="str">
        <f t="shared" si="10"/>
        <v>台</v>
      </c>
      <c r="F44" s="18">
        <f t="shared" si="11"/>
        <v>80</v>
      </c>
      <c r="G44" s="18">
        <f t="shared" si="12"/>
        <v>110</v>
      </c>
      <c r="H44" s="18">
        <f t="shared" si="13"/>
        <v>2200</v>
      </c>
      <c r="I44" s="18">
        <f t="shared" si="7"/>
        <v>2220</v>
      </c>
      <c r="J44" s="18">
        <f t="shared" si="9"/>
        <v>2200</v>
      </c>
      <c r="K44" s="18">
        <f t="shared" si="8"/>
        <v>20</v>
      </c>
      <c r="L44" s="13" t="b">
        <f t="shared" si="14"/>
        <v>0</v>
      </c>
      <c r="M44" s="18" t="b">
        <f t="shared" si="15"/>
        <v>0</v>
      </c>
      <c r="N44" s="18" t="b">
        <f t="shared" si="16"/>
        <v>0</v>
      </c>
    </row>
    <row r="45" spans="1:14" x14ac:dyDescent="0.15">
      <c r="A45" s="12" t="s">
        <v>15</v>
      </c>
      <c r="B45" s="13" t="s">
        <v>16</v>
      </c>
      <c r="C45" s="13" t="s">
        <v>29</v>
      </c>
      <c r="D45" s="13">
        <v>12</v>
      </c>
      <c r="E45" s="13" t="str">
        <f t="shared" si="10"/>
        <v>台</v>
      </c>
      <c r="F45" s="18">
        <f t="shared" si="11"/>
        <v>60</v>
      </c>
      <c r="G45" s="18">
        <f t="shared" si="12"/>
        <v>78</v>
      </c>
      <c r="H45" s="18">
        <f t="shared" si="13"/>
        <v>936</v>
      </c>
      <c r="I45" s="18">
        <f t="shared" si="7"/>
        <v>956</v>
      </c>
      <c r="J45" s="18">
        <f t="shared" si="9"/>
        <v>936</v>
      </c>
      <c r="K45" s="18">
        <f t="shared" si="8"/>
        <v>20</v>
      </c>
      <c r="L45" s="13" t="b">
        <f t="shared" si="14"/>
        <v>0</v>
      </c>
      <c r="M45" s="18" t="b">
        <f t="shared" si="15"/>
        <v>0</v>
      </c>
      <c r="N45" s="18" t="b">
        <f t="shared" si="16"/>
        <v>0</v>
      </c>
    </row>
    <row r="46" spans="1:14" x14ac:dyDescent="0.15">
      <c r="A46" s="12" t="s">
        <v>15</v>
      </c>
      <c r="B46" s="13" t="s">
        <v>16</v>
      </c>
      <c r="C46" s="13" t="s">
        <v>19</v>
      </c>
      <c r="D46" s="13">
        <v>16</v>
      </c>
      <c r="E46" s="13" t="str">
        <f t="shared" si="10"/>
        <v>台</v>
      </c>
      <c r="F46" s="18">
        <f t="shared" si="11"/>
        <v>95</v>
      </c>
      <c r="G46" s="18">
        <f t="shared" si="12"/>
        <v>118</v>
      </c>
      <c r="H46" s="18">
        <f t="shared" si="13"/>
        <v>1888</v>
      </c>
      <c r="I46" s="18">
        <f t="shared" si="7"/>
        <v>1908</v>
      </c>
      <c r="J46" s="18">
        <f t="shared" si="9"/>
        <v>1888</v>
      </c>
      <c r="K46" s="18">
        <f t="shared" si="8"/>
        <v>20</v>
      </c>
      <c r="L46" s="13" t="b">
        <f t="shared" si="14"/>
        <v>0</v>
      </c>
      <c r="M46" s="18" t="b">
        <f t="shared" si="15"/>
        <v>0</v>
      </c>
      <c r="N46" s="18" t="b">
        <f t="shared" si="16"/>
        <v>0</v>
      </c>
    </row>
    <row r="47" spans="1:14" x14ac:dyDescent="0.15">
      <c r="A47" s="12" t="s">
        <v>15</v>
      </c>
      <c r="B47" s="13" t="s">
        <v>16</v>
      </c>
      <c r="C47" s="13" t="s">
        <v>21</v>
      </c>
      <c r="D47" s="13">
        <v>15</v>
      </c>
      <c r="E47" s="13" t="str">
        <f t="shared" si="10"/>
        <v>盏</v>
      </c>
      <c r="F47" s="18">
        <f t="shared" si="11"/>
        <v>30</v>
      </c>
      <c r="G47" s="18">
        <f t="shared" si="12"/>
        <v>42</v>
      </c>
      <c r="H47" s="18">
        <f t="shared" si="13"/>
        <v>630</v>
      </c>
      <c r="I47" s="18">
        <f t="shared" si="7"/>
        <v>650</v>
      </c>
      <c r="J47" s="18">
        <f t="shared" si="9"/>
        <v>630</v>
      </c>
      <c r="K47" s="18">
        <f t="shared" si="8"/>
        <v>20</v>
      </c>
      <c r="L47" s="13" t="b">
        <f t="shared" si="14"/>
        <v>0</v>
      </c>
      <c r="M47" s="18" t="b">
        <f t="shared" si="15"/>
        <v>0</v>
      </c>
      <c r="N47" s="18" t="b">
        <f t="shared" si="16"/>
        <v>0</v>
      </c>
    </row>
    <row r="48" spans="1:14" x14ac:dyDescent="0.15">
      <c r="A48" s="12" t="s">
        <v>15</v>
      </c>
      <c r="B48" s="13" t="s">
        <v>16</v>
      </c>
      <c r="C48" s="13" t="s">
        <v>28</v>
      </c>
      <c r="D48" s="13">
        <v>10</v>
      </c>
      <c r="E48" s="13" t="str">
        <f t="shared" si="10"/>
        <v>台</v>
      </c>
      <c r="F48" s="18">
        <f t="shared" si="11"/>
        <v>98</v>
      </c>
      <c r="G48" s="18">
        <f t="shared" si="12"/>
        <v>128</v>
      </c>
      <c r="H48" s="18">
        <f t="shared" si="13"/>
        <v>1280</v>
      </c>
      <c r="I48" s="18">
        <f t="shared" si="7"/>
        <v>1300</v>
      </c>
      <c r="J48" s="18">
        <f t="shared" si="9"/>
        <v>1280</v>
      </c>
      <c r="K48" s="18">
        <f t="shared" si="8"/>
        <v>20</v>
      </c>
      <c r="L48" s="13" t="b">
        <f t="shared" si="14"/>
        <v>0</v>
      </c>
      <c r="M48" s="18" t="b">
        <f t="shared" si="15"/>
        <v>0</v>
      </c>
      <c r="N48" s="18" t="b">
        <f t="shared" si="16"/>
        <v>0</v>
      </c>
    </row>
    <row r="49" spans="1:14" x14ac:dyDescent="0.15">
      <c r="A49" s="12" t="s">
        <v>15</v>
      </c>
      <c r="B49" s="13" t="s">
        <v>16</v>
      </c>
      <c r="C49" s="13" t="s">
        <v>22</v>
      </c>
      <c r="D49" s="13">
        <v>8</v>
      </c>
      <c r="E49" s="13" t="str">
        <f t="shared" si="10"/>
        <v>支</v>
      </c>
      <c r="F49" s="18">
        <f t="shared" si="11"/>
        <v>13</v>
      </c>
      <c r="G49" s="18">
        <f t="shared" si="12"/>
        <v>18</v>
      </c>
      <c r="H49" s="18">
        <f t="shared" si="13"/>
        <v>144</v>
      </c>
      <c r="I49" s="18">
        <f t="shared" si="7"/>
        <v>164</v>
      </c>
      <c r="J49" s="18">
        <f t="shared" si="9"/>
        <v>144</v>
      </c>
      <c r="K49" s="18">
        <f t="shared" si="8"/>
        <v>20</v>
      </c>
      <c r="L49" s="13" t="b">
        <f t="shared" si="14"/>
        <v>0</v>
      </c>
      <c r="M49" s="18" t="b">
        <f t="shared" si="15"/>
        <v>0</v>
      </c>
      <c r="N49" s="18" t="b">
        <f t="shared" si="16"/>
        <v>0</v>
      </c>
    </row>
    <row r="50" spans="1:14" x14ac:dyDescent="0.15">
      <c r="A50" s="12" t="s">
        <v>15</v>
      </c>
      <c r="B50" s="13" t="s">
        <v>16</v>
      </c>
      <c r="C50" s="13" t="s">
        <v>23</v>
      </c>
      <c r="D50" s="13">
        <v>27</v>
      </c>
      <c r="E50" s="13" t="str">
        <f t="shared" si="10"/>
        <v>台</v>
      </c>
      <c r="F50" s="18">
        <f t="shared" si="11"/>
        <v>110</v>
      </c>
      <c r="G50" s="18">
        <f t="shared" si="12"/>
        <v>158</v>
      </c>
      <c r="H50" s="18">
        <f t="shared" si="13"/>
        <v>4266</v>
      </c>
      <c r="I50" s="18">
        <f t="shared" si="7"/>
        <v>4286</v>
      </c>
      <c r="J50" s="18">
        <f t="shared" si="9"/>
        <v>4266</v>
      </c>
      <c r="K50" s="18">
        <f t="shared" si="8"/>
        <v>20</v>
      </c>
      <c r="L50" s="13" t="b">
        <f t="shared" si="14"/>
        <v>0</v>
      </c>
      <c r="M50" s="18" t="b">
        <f t="shared" si="15"/>
        <v>0</v>
      </c>
      <c r="N50" s="18" t="b">
        <f t="shared" si="16"/>
        <v>0</v>
      </c>
    </row>
    <row r="51" spans="1:14" x14ac:dyDescent="0.15">
      <c r="A51" s="12" t="s">
        <v>15</v>
      </c>
      <c r="B51" s="13" t="s">
        <v>16</v>
      </c>
      <c r="C51" s="13" t="s">
        <v>24</v>
      </c>
      <c r="D51" s="13">
        <v>36</v>
      </c>
      <c r="E51" s="13" t="str">
        <f t="shared" si="10"/>
        <v>把</v>
      </c>
      <c r="F51" s="18">
        <f t="shared" si="11"/>
        <v>20</v>
      </c>
      <c r="G51" s="18">
        <f t="shared" si="12"/>
        <v>25</v>
      </c>
      <c r="H51" s="18">
        <f t="shared" si="13"/>
        <v>900</v>
      </c>
      <c r="I51" s="18">
        <f t="shared" si="7"/>
        <v>920</v>
      </c>
      <c r="J51" s="18">
        <f t="shared" si="9"/>
        <v>900</v>
      </c>
      <c r="K51" s="18">
        <f t="shared" si="8"/>
        <v>20</v>
      </c>
      <c r="L51" s="13" t="b">
        <f t="shared" si="14"/>
        <v>0</v>
      </c>
      <c r="M51" s="18" t="b">
        <f t="shared" si="15"/>
        <v>0</v>
      </c>
      <c r="N51" s="18" t="b">
        <f t="shared" si="16"/>
        <v>0</v>
      </c>
    </row>
    <row r="52" spans="1:14" x14ac:dyDescent="0.15">
      <c r="A52" s="12" t="s">
        <v>15</v>
      </c>
      <c r="B52" s="13" t="s">
        <v>16</v>
      </c>
      <c r="C52" s="13" t="s">
        <v>25</v>
      </c>
      <c r="D52" s="13">
        <v>12</v>
      </c>
      <c r="E52" s="13" t="str">
        <f t="shared" si="10"/>
        <v>台</v>
      </c>
      <c r="F52" s="18">
        <f t="shared" si="11"/>
        <v>320</v>
      </c>
      <c r="G52" s="18">
        <f t="shared" si="12"/>
        <v>398</v>
      </c>
      <c r="H52" s="18">
        <f t="shared" si="13"/>
        <v>4776</v>
      </c>
      <c r="I52" s="18">
        <f t="shared" si="7"/>
        <v>4796</v>
      </c>
      <c r="J52" s="18">
        <f t="shared" si="9"/>
        <v>4776</v>
      </c>
      <c r="K52" s="18">
        <f t="shared" si="8"/>
        <v>20</v>
      </c>
      <c r="L52" s="13" t="b">
        <f t="shared" si="14"/>
        <v>0</v>
      </c>
      <c r="M52" s="18" t="b">
        <f t="shared" si="15"/>
        <v>0</v>
      </c>
      <c r="N52" s="18" t="b">
        <f t="shared" si="16"/>
        <v>0</v>
      </c>
    </row>
    <row r="53" spans="1:14" x14ac:dyDescent="0.15">
      <c r="A53" s="12" t="s">
        <v>15</v>
      </c>
      <c r="B53" s="13" t="s">
        <v>16</v>
      </c>
      <c r="C53" s="13" t="s">
        <v>26</v>
      </c>
      <c r="D53" s="13">
        <v>9</v>
      </c>
      <c r="E53" s="13" t="str">
        <f t="shared" si="10"/>
        <v>台</v>
      </c>
      <c r="F53" s="18">
        <f t="shared" si="11"/>
        <v>480</v>
      </c>
      <c r="G53" s="18">
        <f t="shared" si="12"/>
        <v>548</v>
      </c>
      <c r="H53" s="18">
        <f t="shared" si="13"/>
        <v>4932</v>
      </c>
      <c r="I53" s="18">
        <f t="shared" si="7"/>
        <v>4952</v>
      </c>
      <c r="J53" s="18">
        <f t="shared" si="9"/>
        <v>4932</v>
      </c>
      <c r="K53" s="18">
        <f t="shared" si="8"/>
        <v>20</v>
      </c>
      <c r="L53" s="13" t="b">
        <f t="shared" si="14"/>
        <v>0</v>
      </c>
      <c r="M53" s="18" t="b">
        <f t="shared" si="15"/>
        <v>0</v>
      </c>
      <c r="N53" s="18" t="b">
        <f t="shared" si="16"/>
        <v>0</v>
      </c>
    </row>
    <row r="54" spans="1:14" x14ac:dyDescent="0.15">
      <c r="A54" s="12" t="s">
        <v>15</v>
      </c>
      <c r="B54" s="13" t="s">
        <v>16</v>
      </c>
      <c r="C54" s="13" t="s">
        <v>27</v>
      </c>
      <c r="D54" s="13">
        <v>21</v>
      </c>
      <c r="E54" s="13" t="str">
        <f t="shared" si="10"/>
        <v>台</v>
      </c>
      <c r="F54" s="18">
        <f t="shared" si="11"/>
        <v>80</v>
      </c>
      <c r="G54" s="18">
        <f t="shared" si="12"/>
        <v>110</v>
      </c>
      <c r="H54" s="18">
        <f t="shared" si="13"/>
        <v>2310</v>
      </c>
      <c r="I54" s="18">
        <f t="shared" si="7"/>
        <v>2330</v>
      </c>
      <c r="J54" s="18">
        <f t="shared" si="9"/>
        <v>2310</v>
      </c>
      <c r="K54" s="18">
        <f t="shared" si="8"/>
        <v>20</v>
      </c>
      <c r="L54" s="13" t="b">
        <f t="shared" si="14"/>
        <v>0</v>
      </c>
      <c r="M54" s="18" t="b">
        <f t="shared" si="15"/>
        <v>0</v>
      </c>
      <c r="N54" s="18" t="b">
        <f t="shared" si="16"/>
        <v>0</v>
      </c>
    </row>
    <row r="55" spans="1:14" x14ac:dyDescent="0.15">
      <c r="A55" s="12" t="s">
        <v>15</v>
      </c>
      <c r="B55" s="13" t="s">
        <v>17</v>
      </c>
      <c r="C55" s="13" t="s">
        <v>29</v>
      </c>
      <c r="D55" s="13">
        <v>11</v>
      </c>
      <c r="E55" s="13" t="str">
        <f t="shared" si="10"/>
        <v>台</v>
      </c>
      <c r="F55" s="18">
        <f t="shared" si="11"/>
        <v>60</v>
      </c>
      <c r="G55" s="18">
        <f t="shared" si="12"/>
        <v>78</v>
      </c>
      <c r="H55" s="18">
        <f t="shared" si="13"/>
        <v>858</v>
      </c>
      <c r="I55" s="18">
        <f t="shared" si="7"/>
        <v>878</v>
      </c>
      <c r="J55" s="18">
        <f t="shared" si="9"/>
        <v>858</v>
      </c>
      <c r="K55" s="18">
        <f t="shared" si="8"/>
        <v>20</v>
      </c>
      <c r="L55" s="13" t="b">
        <f t="shared" si="14"/>
        <v>0</v>
      </c>
      <c r="M55" s="18" t="b">
        <f t="shared" si="15"/>
        <v>0</v>
      </c>
      <c r="N55" s="18" t="b">
        <f t="shared" si="16"/>
        <v>0</v>
      </c>
    </row>
    <row r="56" spans="1:14" x14ac:dyDescent="0.15">
      <c r="A56" s="12" t="s">
        <v>15</v>
      </c>
      <c r="B56" s="13" t="s">
        <v>17</v>
      </c>
      <c r="C56" s="13" t="s">
        <v>19</v>
      </c>
      <c r="D56" s="13">
        <v>17</v>
      </c>
      <c r="E56" s="13" t="str">
        <f t="shared" si="10"/>
        <v>台</v>
      </c>
      <c r="F56" s="18">
        <f t="shared" si="11"/>
        <v>95</v>
      </c>
      <c r="G56" s="18">
        <f t="shared" si="12"/>
        <v>118</v>
      </c>
      <c r="H56" s="18">
        <f t="shared" si="13"/>
        <v>2006</v>
      </c>
      <c r="I56" s="18">
        <f t="shared" si="7"/>
        <v>2026</v>
      </c>
      <c r="J56" s="18">
        <f t="shared" si="9"/>
        <v>2006</v>
      </c>
      <c r="K56" s="18">
        <f t="shared" si="8"/>
        <v>20</v>
      </c>
      <c r="L56" s="13" t="b">
        <f t="shared" si="14"/>
        <v>0</v>
      </c>
      <c r="M56" s="18" t="b">
        <f t="shared" si="15"/>
        <v>0</v>
      </c>
      <c r="N56" s="18" t="b">
        <f t="shared" si="16"/>
        <v>0</v>
      </c>
    </row>
    <row r="57" spans="1:14" x14ac:dyDescent="0.15">
      <c r="A57" s="12" t="s">
        <v>15</v>
      </c>
      <c r="B57" s="13" t="s">
        <v>17</v>
      </c>
      <c r="C57" s="13" t="s">
        <v>21</v>
      </c>
      <c r="D57" s="13">
        <v>14</v>
      </c>
      <c r="E57" s="13" t="str">
        <f t="shared" si="10"/>
        <v>盏</v>
      </c>
      <c r="F57" s="18">
        <f t="shared" si="11"/>
        <v>30</v>
      </c>
      <c r="G57" s="18">
        <f t="shared" si="12"/>
        <v>42</v>
      </c>
      <c r="H57" s="18">
        <f t="shared" si="13"/>
        <v>588</v>
      </c>
      <c r="I57" s="18">
        <f t="shared" si="7"/>
        <v>608</v>
      </c>
      <c r="J57" s="18">
        <f t="shared" si="9"/>
        <v>588</v>
      </c>
      <c r="K57" s="18">
        <f t="shared" si="8"/>
        <v>20</v>
      </c>
      <c r="L57" s="13" t="b">
        <f t="shared" si="14"/>
        <v>0</v>
      </c>
      <c r="M57" s="18" t="b">
        <f t="shared" si="15"/>
        <v>0</v>
      </c>
      <c r="N57" s="18" t="b">
        <f t="shared" si="16"/>
        <v>0</v>
      </c>
    </row>
    <row r="58" spans="1:14" x14ac:dyDescent="0.15">
      <c r="A58" s="12" t="s">
        <v>15</v>
      </c>
      <c r="B58" s="13" t="s">
        <v>17</v>
      </c>
      <c r="C58" s="13" t="s">
        <v>28</v>
      </c>
      <c r="D58" s="13">
        <v>9</v>
      </c>
      <c r="E58" s="13" t="str">
        <f t="shared" si="10"/>
        <v>台</v>
      </c>
      <c r="F58" s="18">
        <f t="shared" si="11"/>
        <v>98</v>
      </c>
      <c r="G58" s="18">
        <f t="shared" si="12"/>
        <v>128</v>
      </c>
      <c r="H58" s="18">
        <f t="shared" si="13"/>
        <v>1152</v>
      </c>
      <c r="I58" s="18">
        <f t="shared" si="7"/>
        <v>1172</v>
      </c>
      <c r="J58" s="18">
        <f t="shared" si="9"/>
        <v>1152</v>
      </c>
      <c r="K58" s="18">
        <f t="shared" si="8"/>
        <v>20</v>
      </c>
      <c r="L58" s="13" t="b">
        <f t="shared" si="14"/>
        <v>0</v>
      </c>
      <c r="M58" s="18" t="b">
        <f t="shared" si="15"/>
        <v>0</v>
      </c>
      <c r="N58" s="18" t="b">
        <f t="shared" si="16"/>
        <v>0</v>
      </c>
    </row>
    <row r="59" spans="1:14" x14ac:dyDescent="0.15">
      <c r="A59" s="12" t="s">
        <v>15</v>
      </c>
      <c r="B59" s="13" t="s">
        <v>17</v>
      </c>
      <c r="C59" s="13" t="s">
        <v>22</v>
      </c>
      <c r="D59" s="13">
        <v>10</v>
      </c>
      <c r="E59" s="13" t="str">
        <f t="shared" si="10"/>
        <v>支</v>
      </c>
      <c r="F59" s="18">
        <f t="shared" si="11"/>
        <v>13</v>
      </c>
      <c r="G59" s="18">
        <f t="shared" si="12"/>
        <v>18</v>
      </c>
      <c r="H59" s="18">
        <f t="shared" si="13"/>
        <v>180</v>
      </c>
      <c r="I59" s="18">
        <f t="shared" si="7"/>
        <v>200</v>
      </c>
      <c r="J59" s="18">
        <f t="shared" si="9"/>
        <v>180</v>
      </c>
      <c r="K59" s="18">
        <f t="shared" si="8"/>
        <v>20</v>
      </c>
      <c r="L59" s="13" t="b">
        <f t="shared" si="14"/>
        <v>0</v>
      </c>
      <c r="M59" s="18" t="b">
        <f t="shared" si="15"/>
        <v>0</v>
      </c>
      <c r="N59" s="18" t="b">
        <f t="shared" si="16"/>
        <v>0</v>
      </c>
    </row>
    <row r="60" spans="1:14" x14ac:dyDescent="0.15">
      <c r="A60" s="12" t="s">
        <v>15</v>
      </c>
      <c r="B60" s="13" t="s">
        <v>17</v>
      </c>
      <c r="C60" s="13" t="s">
        <v>23</v>
      </c>
      <c r="D60" s="13">
        <v>30</v>
      </c>
      <c r="E60" s="13" t="str">
        <f t="shared" si="10"/>
        <v>台</v>
      </c>
      <c r="F60" s="18">
        <f t="shared" si="11"/>
        <v>110</v>
      </c>
      <c r="G60" s="18">
        <f t="shared" si="12"/>
        <v>158</v>
      </c>
      <c r="H60" s="18">
        <f t="shared" si="13"/>
        <v>4740</v>
      </c>
      <c r="I60" s="18">
        <f t="shared" si="7"/>
        <v>4760</v>
      </c>
      <c r="J60" s="18">
        <f t="shared" si="9"/>
        <v>4740</v>
      </c>
      <c r="K60" s="18">
        <f t="shared" si="8"/>
        <v>20</v>
      </c>
      <c r="L60" s="13" t="b">
        <f t="shared" si="14"/>
        <v>0</v>
      </c>
      <c r="M60" s="18" t="b">
        <f t="shared" si="15"/>
        <v>0</v>
      </c>
      <c r="N60" s="18" t="b">
        <f t="shared" si="16"/>
        <v>0</v>
      </c>
    </row>
    <row r="61" spans="1:14" x14ac:dyDescent="0.15">
      <c r="A61" s="12" t="s">
        <v>15</v>
      </c>
      <c r="B61" s="13" t="s">
        <v>17</v>
      </c>
      <c r="C61" s="13" t="s">
        <v>24</v>
      </c>
      <c r="D61" s="13">
        <v>27</v>
      </c>
      <c r="E61" s="13" t="str">
        <f t="shared" si="10"/>
        <v>把</v>
      </c>
      <c r="F61" s="18">
        <f t="shared" si="11"/>
        <v>20</v>
      </c>
      <c r="G61" s="18">
        <f t="shared" si="12"/>
        <v>25</v>
      </c>
      <c r="H61" s="18">
        <f t="shared" si="13"/>
        <v>675</v>
      </c>
      <c r="I61" s="18">
        <f t="shared" si="7"/>
        <v>695</v>
      </c>
      <c r="J61" s="18">
        <f t="shared" si="9"/>
        <v>675</v>
      </c>
      <c r="K61" s="18">
        <f t="shared" si="8"/>
        <v>20</v>
      </c>
      <c r="L61" s="13" t="b">
        <f t="shared" si="14"/>
        <v>0</v>
      </c>
      <c r="M61" s="18" t="b">
        <f t="shared" si="15"/>
        <v>0</v>
      </c>
      <c r="N61" s="18" t="b">
        <f t="shared" si="16"/>
        <v>0</v>
      </c>
    </row>
    <row r="62" spans="1:14" x14ac:dyDescent="0.15">
      <c r="A62" s="12" t="s">
        <v>15</v>
      </c>
      <c r="B62" s="13" t="s">
        <v>17</v>
      </c>
      <c r="C62" s="13" t="s">
        <v>25</v>
      </c>
      <c r="D62" s="13">
        <v>10</v>
      </c>
      <c r="E62" s="13" t="str">
        <f t="shared" si="10"/>
        <v>台</v>
      </c>
      <c r="F62" s="18">
        <f t="shared" si="11"/>
        <v>320</v>
      </c>
      <c r="G62" s="18">
        <f t="shared" si="12"/>
        <v>398</v>
      </c>
      <c r="H62" s="18">
        <f t="shared" si="13"/>
        <v>3980</v>
      </c>
      <c r="I62" s="18">
        <f t="shared" si="7"/>
        <v>4000</v>
      </c>
      <c r="J62" s="18">
        <f t="shared" si="9"/>
        <v>3980</v>
      </c>
      <c r="K62" s="18">
        <f t="shared" si="8"/>
        <v>20</v>
      </c>
      <c r="L62" s="13" t="b">
        <f t="shared" si="14"/>
        <v>0</v>
      </c>
      <c r="M62" s="18" t="b">
        <f t="shared" si="15"/>
        <v>0</v>
      </c>
      <c r="N62" s="18" t="b">
        <f t="shared" si="16"/>
        <v>0</v>
      </c>
    </row>
    <row r="63" spans="1:14" x14ac:dyDescent="0.15">
      <c r="A63" s="12" t="s">
        <v>15</v>
      </c>
      <c r="B63" s="13" t="s">
        <v>17</v>
      </c>
      <c r="C63" s="13" t="s">
        <v>26</v>
      </c>
      <c r="D63" s="13">
        <v>9</v>
      </c>
      <c r="E63" s="13" t="str">
        <f t="shared" si="10"/>
        <v>台</v>
      </c>
      <c r="F63" s="18">
        <f t="shared" si="11"/>
        <v>480</v>
      </c>
      <c r="G63" s="18">
        <f t="shared" si="12"/>
        <v>548</v>
      </c>
      <c r="H63" s="18">
        <f t="shared" si="13"/>
        <v>4932</v>
      </c>
      <c r="I63" s="18">
        <f t="shared" si="7"/>
        <v>4952</v>
      </c>
      <c r="J63" s="18">
        <f t="shared" si="9"/>
        <v>4932</v>
      </c>
      <c r="K63" s="18">
        <f t="shared" si="8"/>
        <v>20</v>
      </c>
      <c r="L63" s="13" t="b">
        <f t="shared" si="14"/>
        <v>0</v>
      </c>
      <c r="M63" s="18" t="b">
        <f t="shared" si="15"/>
        <v>0</v>
      </c>
      <c r="N63" s="18" t="b">
        <f t="shared" si="16"/>
        <v>0</v>
      </c>
    </row>
    <row r="64" spans="1:14" ht="14.25" thickBot="1" x14ac:dyDescent="0.2">
      <c r="A64" s="14" t="s">
        <v>15</v>
      </c>
      <c r="B64" s="15" t="s">
        <v>17</v>
      </c>
      <c r="C64" s="15" t="s">
        <v>27</v>
      </c>
      <c r="D64" s="15">
        <v>20</v>
      </c>
      <c r="E64" s="15" t="str">
        <f t="shared" si="10"/>
        <v>台</v>
      </c>
      <c r="F64" s="19">
        <f t="shared" si="11"/>
        <v>80</v>
      </c>
      <c r="G64" s="19">
        <f t="shared" si="12"/>
        <v>110</v>
      </c>
      <c r="H64" s="19">
        <f t="shared" si="13"/>
        <v>2200</v>
      </c>
      <c r="I64" s="18">
        <f t="shared" si="7"/>
        <v>2220</v>
      </c>
      <c r="J64" s="18">
        <f t="shared" si="9"/>
        <v>2200</v>
      </c>
      <c r="K64" s="18">
        <f t="shared" si="8"/>
        <v>20</v>
      </c>
      <c r="L64" s="13" t="b">
        <f t="shared" si="14"/>
        <v>0</v>
      </c>
      <c r="M64" s="18" t="b">
        <f t="shared" si="15"/>
        <v>0</v>
      </c>
      <c r="N64" s="18" t="b">
        <f t="shared" si="16"/>
        <v>0</v>
      </c>
    </row>
  </sheetData>
  <mergeCells count="1">
    <mergeCell ref="A1:H1"/>
  </mergeCells>
  <phoneticPr fontId="1" type="noConversion"/>
  <dataValidations count="4">
    <dataValidation type="list" allowBlank="1" showInputMessage="1" showErrorMessage="1" sqref="E2:H1048576 A2:A1048576 B65:C1048576 B2:C4 O1:XFD1048576">
      <formula1>"浔阳区，濂溪区，开发区"</formula1>
    </dataValidation>
    <dataValidation type="whole" operator="greaterThan" allowBlank="1" showInputMessage="1" showErrorMessage="1" sqref="A1:H1 D1:D1048576">
      <formula1>0</formula1>
    </dataValidation>
    <dataValidation type="list" allowBlank="1" showInputMessage="1" showErrorMessage="1" sqref="B5:B64">
      <formula1>店名</formula1>
    </dataValidation>
    <dataValidation type="list" allowBlank="1" showInputMessage="1" showErrorMessage="1" sqref="C5:C64">
      <formula1>商品名称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B7" sqref="B7"/>
    </sheetView>
  </sheetViews>
  <sheetFormatPr defaultRowHeight="13.5" x14ac:dyDescent="0.15"/>
  <cols>
    <col min="1" max="1" width="9" style="10"/>
    <col min="2" max="2" width="14.125" style="10" customWidth="1"/>
    <col min="3" max="4" width="9" style="10"/>
    <col min="5" max="5" width="15.5" style="10" customWidth="1"/>
    <col min="6" max="6" width="10.75" style="16" customWidth="1"/>
    <col min="7" max="7" width="9" style="16"/>
    <col min="8" max="8" width="13.625" style="16" customWidth="1"/>
    <col min="9" max="9" width="10.5" style="16" bestFit="1" customWidth="1"/>
    <col min="10" max="16384" width="9" style="10"/>
  </cols>
  <sheetData>
    <row r="1" spans="1:9" ht="29.25" x14ac:dyDescent="0.15">
      <c r="A1" s="26" t="s">
        <v>2</v>
      </c>
      <c r="B1" s="26"/>
      <c r="C1" s="26"/>
      <c r="D1" s="26"/>
      <c r="E1" s="26"/>
      <c r="F1" s="26"/>
      <c r="G1" s="26"/>
      <c r="H1" s="26"/>
      <c r="I1" s="26"/>
    </row>
    <row r="2" spans="1:9" x14ac:dyDescent="0.15">
      <c r="A2" s="10" t="s">
        <v>9</v>
      </c>
      <c r="B2" s="11">
        <v>43312</v>
      </c>
    </row>
    <row r="3" spans="1:9" ht="14.45" thickBot="1" x14ac:dyDescent="0.3">
      <c r="B3" s="11"/>
    </row>
    <row r="4" spans="1:9" ht="14.25" x14ac:dyDescent="0.15">
      <c r="A4" s="7" t="s">
        <v>0</v>
      </c>
      <c r="B4" s="8" t="s">
        <v>1</v>
      </c>
      <c r="C4" s="8" t="s">
        <v>3</v>
      </c>
      <c r="D4" s="8" t="s">
        <v>4</v>
      </c>
      <c r="E4" s="8" t="s">
        <v>5</v>
      </c>
      <c r="F4" s="17" t="s">
        <v>6</v>
      </c>
      <c r="G4" s="17" t="s">
        <v>7</v>
      </c>
      <c r="H4" s="17" t="s">
        <v>8</v>
      </c>
      <c r="I4" s="20" t="s">
        <v>35</v>
      </c>
    </row>
    <row r="5" spans="1:9" x14ac:dyDescent="0.15">
      <c r="A5" s="12" t="s">
        <v>10</v>
      </c>
      <c r="B5" s="13" t="s">
        <v>11</v>
      </c>
      <c r="C5" s="13" t="s">
        <v>29</v>
      </c>
      <c r="D5" s="13">
        <v>10</v>
      </c>
      <c r="E5" s="13" t="str">
        <f t="shared" ref="E5:E36" si="0">VLOOKUP(C5,价格,2,FALSE)</f>
        <v>台</v>
      </c>
      <c r="F5" s="18">
        <f t="shared" ref="F5:F36" si="1">VLOOKUP(C5,价格,3,FALSE)</f>
        <v>60</v>
      </c>
      <c r="G5" s="18">
        <f t="shared" ref="G5:G36" si="2">VLOOKUP(C5,价格,4,FALSE)</f>
        <v>78</v>
      </c>
      <c r="H5" s="18">
        <f>G5*D5</f>
        <v>780</v>
      </c>
      <c r="I5" s="21">
        <f>(G5-F5)*D5</f>
        <v>180</v>
      </c>
    </row>
    <row r="6" spans="1:9" x14ac:dyDescent="0.15">
      <c r="A6" s="12" t="s">
        <v>10</v>
      </c>
      <c r="B6" s="13" t="s">
        <v>11</v>
      </c>
      <c r="C6" s="13" t="s">
        <v>19</v>
      </c>
      <c r="D6" s="13">
        <v>18</v>
      </c>
      <c r="E6" s="13" t="str">
        <f t="shared" si="0"/>
        <v>台</v>
      </c>
      <c r="F6" s="18">
        <f t="shared" si="1"/>
        <v>95</v>
      </c>
      <c r="G6" s="18">
        <f t="shared" si="2"/>
        <v>118</v>
      </c>
      <c r="H6" s="18">
        <f t="shared" ref="H6:H64" si="3">G6*D6</f>
        <v>2124</v>
      </c>
      <c r="I6" s="21">
        <f t="shared" ref="I6:I64" si="4">(G6-F6)*D6</f>
        <v>414</v>
      </c>
    </row>
    <row r="7" spans="1:9" x14ac:dyDescent="0.15">
      <c r="A7" s="12" t="s">
        <v>10</v>
      </c>
      <c r="B7" s="13" t="s">
        <v>11</v>
      </c>
      <c r="C7" s="13" t="s">
        <v>21</v>
      </c>
      <c r="D7" s="13">
        <v>15</v>
      </c>
      <c r="E7" s="13" t="str">
        <f t="shared" si="0"/>
        <v>盏</v>
      </c>
      <c r="F7" s="18">
        <f t="shared" si="1"/>
        <v>30</v>
      </c>
      <c r="G7" s="18">
        <f t="shared" si="2"/>
        <v>42</v>
      </c>
      <c r="H7" s="18">
        <f t="shared" si="3"/>
        <v>630</v>
      </c>
      <c r="I7" s="21">
        <f t="shared" si="4"/>
        <v>180</v>
      </c>
    </row>
    <row r="8" spans="1:9" x14ac:dyDescent="0.15">
      <c r="A8" s="12" t="s">
        <v>10</v>
      </c>
      <c r="B8" s="13" t="s">
        <v>11</v>
      </c>
      <c r="C8" s="13" t="s">
        <v>28</v>
      </c>
      <c r="D8" s="13">
        <v>12</v>
      </c>
      <c r="E8" s="13" t="str">
        <f t="shared" si="0"/>
        <v>台</v>
      </c>
      <c r="F8" s="18">
        <f t="shared" si="1"/>
        <v>98</v>
      </c>
      <c r="G8" s="18">
        <f t="shared" si="2"/>
        <v>128</v>
      </c>
      <c r="H8" s="18">
        <f t="shared" si="3"/>
        <v>1536</v>
      </c>
      <c r="I8" s="21">
        <f t="shared" si="4"/>
        <v>360</v>
      </c>
    </row>
    <row r="9" spans="1:9" x14ac:dyDescent="0.15">
      <c r="A9" s="12" t="s">
        <v>10</v>
      </c>
      <c r="B9" s="13" t="s">
        <v>11</v>
      </c>
      <c r="C9" s="13" t="s">
        <v>22</v>
      </c>
      <c r="D9" s="13">
        <v>15</v>
      </c>
      <c r="E9" s="13" t="str">
        <f t="shared" si="0"/>
        <v>支</v>
      </c>
      <c r="F9" s="18">
        <f t="shared" si="1"/>
        <v>13</v>
      </c>
      <c r="G9" s="18">
        <f t="shared" si="2"/>
        <v>18</v>
      </c>
      <c r="H9" s="18">
        <f t="shared" si="3"/>
        <v>270</v>
      </c>
      <c r="I9" s="21">
        <f t="shared" si="4"/>
        <v>75</v>
      </c>
    </row>
    <row r="10" spans="1:9" x14ac:dyDescent="0.15">
      <c r="A10" s="12" t="s">
        <v>10</v>
      </c>
      <c r="B10" s="13" t="s">
        <v>11</v>
      </c>
      <c r="C10" s="13" t="s">
        <v>23</v>
      </c>
      <c r="D10" s="13">
        <v>30</v>
      </c>
      <c r="E10" s="13" t="str">
        <f t="shared" si="0"/>
        <v>台</v>
      </c>
      <c r="F10" s="18">
        <f t="shared" si="1"/>
        <v>110</v>
      </c>
      <c r="G10" s="18">
        <f t="shared" si="2"/>
        <v>158</v>
      </c>
      <c r="H10" s="18">
        <f t="shared" si="3"/>
        <v>4740</v>
      </c>
      <c r="I10" s="21">
        <f t="shared" si="4"/>
        <v>1440</v>
      </c>
    </row>
    <row r="11" spans="1:9" x14ac:dyDescent="0.15">
      <c r="A11" s="12" t="s">
        <v>10</v>
      </c>
      <c r="B11" s="13" t="s">
        <v>11</v>
      </c>
      <c r="C11" s="13" t="s">
        <v>24</v>
      </c>
      <c r="D11" s="13">
        <v>50</v>
      </c>
      <c r="E11" s="13" t="str">
        <f t="shared" si="0"/>
        <v>把</v>
      </c>
      <c r="F11" s="18">
        <f t="shared" si="1"/>
        <v>20</v>
      </c>
      <c r="G11" s="18">
        <f t="shared" si="2"/>
        <v>25</v>
      </c>
      <c r="H11" s="18">
        <f t="shared" si="3"/>
        <v>1250</v>
      </c>
      <c r="I11" s="21">
        <f t="shared" si="4"/>
        <v>250</v>
      </c>
    </row>
    <row r="12" spans="1:9" x14ac:dyDescent="0.15">
      <c r="A12" s="12" t="s">
        <v>10</v>
      </c>
      <c r="B12" s="13" t="s">
        <v>11</v>
      </c>
      <c r="C12" s="13" t="s">
        <v>25</v>
      </c>
      <c r="D12" s="13">
        <v>17</v>
      </c>
      <c r="E12" s="13" t="str">
        <f t="shared" si="0"/>
        <v>台</v>
      </c>
      <c r="F12" s="18">
        <f t="shared" si="1"/>
        <v>320</v>
      </c>
      <c r="G12" s="18">
        <f t="shared" si="2"/>
        <v>398</v>
      </c>
      <c r="H12" s="18">
        <f t="shared" si="3"/>
        <v>6766</v>
      </c>
      <c r="I12" s="21">
        <f t="shared" si="4"/>
        <v>1326</v>
      </c>
    </row>
    <row r="13" spans="1:9" x14ac:dyDescent="0.15">
      <c r="A13" s="12" t="s">
        <v>10</v>
      </c>
      <c r="B13" s="13" t="s">
        <v>11</v>
      </c>
      <c r="C13" s="13" t="s">
        <v>26</v>
      </c>
      <c r="D13" s="13">
        <v>13</v>
      </c>
      <c r="E13" s="13" t="str">
        <f t="shared" si="0"/>
        <v>台</v>
      </c>
      <c r="F13" s="18">
        <f t="shared" si="1"/>
        <v>480</v>
      </c>
      <c r="G13" s="18">
        <f t="shared" si="2"/>
        <v>548</v>
      </c>
      <c r="H13" s="18">
        <f t="shared" si="3"/>
        <v>7124</v>
      </c>
      <c r="I13" s="21">
        <f t="shared" si="4"/>
        <v>884</v>
      </c>
    </row>
    <row r="14" spans="1:9" x14ac:dyDescent="0.15">
      <c r="A14" s="12" t="s">
        <v>10</v>
      </c>
      <c r="B14" s="13" t="s">
        <v>11</v>
      </c>
      <c r="C14" s="13" t="s">
        <v>27</v>
      </c>
      <c r="D14" s="13">
        <v>26</v>
      </c>
      <c r="E14" s="13" t="str">
        <f t="shared" si="0"/>
        <v>台</v>
      </c>
      <c r="F14" s="18">
        <f t="shared" si="1"/>
        <v>80</v>
      </c>
      <c r="G14" s="18">
        <f t="shared" si="2"/>
        <v>110</v>
      </c>
      <c r="H14" s="18">
        <f t="shared" si="3"/>
        <v>2860</v>
      </c>
      <c r="I14" s="21">
        <f t="shared" si="4"/>
        <v>780</v>
      </c>
    </row>
    <row r="15" spans="1:9" x14ac:dyDescent="0.15">
      <c r="A15" s="12" t="s">
        <v>10</v>
      </c>
      <c r="B15" s="13" t="s">
        <v>12</v>
      </c>
      <c r="C15" s="13" t="s">
        <v>29</v>
      </c>
      <c r="D15" s="13">
        <v>12</v>
      </c>
      <c r="E15" s="13" t="str">
        <f t="shared" si="0"/>
        <v>台</v>
      </c>
      <c r="F15" s="18">
        <f t="shared" si="1"/>
        <v>60</v>
      </c>
      <c r="G15" s="18">
        <f t="shared" si="2"/>
        <v>78</v>
      </c>
      <c r="H15" s="18">
        <f t="shared" si="3"/>
        <v>936</v>
      </c>
      <c r="I15" s="21">
        <f t="shared" si="4"/>
        <v>216</v>
      </c>
    </row>
    <row r="16" spans="1:9" x14ac:dyDescent="0.15">
      <c r="A16" s="12" t="s">
        <v>10</v>
      </c>
      <c r="B16" s="13" t="s">
        <v>12</v>
      </c>
      <c r="C16" s="13" t="s">
        <v>19</v>
      </c>
      <c r="D16" s="13">
        <v>20</v>
      </c>
      <c r="E16" s="13" t="str">
        <f t="shared" si="0"/>
        <v>台</v>
      </c>
      <c r="F16" s="18">
        <f t="shared" si="1"/>
        <v>95</v>
      </c>
      <c r="G16" s="18">
        <f t="shared" si="2"/>
        <v>118</v>
      </c>
      <c r="H16" s="18">
        <f t="shared" si="3"/>
        <v>2360</v>
      </c>
      <c r="I16" s="21">
        <f t="shared" si="4"/>
        <v>460</v>
      </c>
    </row>
    <row r="17" spans="1:9" x14ac:dyDescent="0.15">
      <c r="A17" s="12" t="s">
        <v>10</v>
      </c>
      <c r="B17" s="13" t="s">
        <v>12</v>
      </c>
      <c r="C17" s="13" t="s">
        <v>21</v>
      </c>
      <c r="D17" s="13">
        <v>14</v>
      </c>
      <c r="E17" s="13" t="str">
        <f t="shared" si="0"/>
        <v>盏</v>
      </c>
      <c r="F17" s="18">
        <f t="shared" si="1"/>
        <v>30</v>
      </c>
      <c r="G17" s="18">
        <f t="shared" si="2"/>
        <v>42</v>
      </c>
      <c r="H17" s="18">
        <f t="shared" si="3"/>
        <v>588</v>
      </c>
      <c r="I17" s="21">
        <f t="shared" si="4"/>
        <v>168</v>
      </c>
    </row>
    <row r="18" spans="1:9" x14ac:dyDescent="0.15">
      <c r="A18" s="12" t="s">
        <v>10</v>
      </c>
      <c r="B18" s="13" t="s">
        <v>12</v>
      </c>
      <c r="C18" s="13" t="s">
        <v>28</v>
      </c>
      <c r="D18" s="13">
        <v>10</v>
      </c>
      <c r="E18" s="13" t="str">
        <f t="shared" si="0"/>
        <v>台</v>
      </c>
      <c r="F18" s="18">
        <f t="shared" si="1"/>
        <v>98</v>
      </c>
      <c r="G18" s="18">
        <f t="shared" si="2"/>
        <v>128</v>
      </c>
      <c r="H18" s="18">
        <f t="shared" si="3"/>
        <v>1280</v>
      </c>
      <c r="I18" s="21">
        <f t="shared" si="4"/>
        <v>300</v>
      </c>
    </row>
    <row r="19" spans="1:9" x14ac:dyDescent="0.15">
      <c r="A19" s="12" t="s">
        <v>10</v>
      </c>
      <c r="B19" s="13" t="s">
        <v>12</v>
      </c>
      <c r="C19" s="13" t="s">
        <v>22</v>
      </c>
      <c r="D19" s="13">
        <v>13</v>
      </c>
      <c r="E19" s="13" t="str">
        <f t="shared" si="0"/>
        <v>支</v>
      </c>
      <c r="F19" s="18">
        <f t="shared" si="1"/>
        <v>13</v>
      </c>
      <c r="G19" s="18">
        <f t="shared" si="2"/>
        <v>18</v>
      </c>
      <c r="H19" s="18">
        <f t="shared" si="3"/>
        <v>234</v>
      </c>
      <c r="I19" s="21">
        <f t="shared" si="4"/>
        <v>65</v>
      </c>
    </row>
    <row r="20" spans="1:9" x14ac:dyDescent="0.15">
      <c r="A20" s="12" t="s">
        <v>10</v>
      </c>
      <c r="B20" s="13" t="s">
        <v>12</v>
      </c>
      <c r="C20" s="13" t="s">
        <v>23</v>
      </c>
      <c r="D20" s="13">
        <v>32</v>
      </c>
      <c r="E20" s="13" t="str">
        <f t="shared" si="0"/>
        <v>台</v>
      </c>
      <c r="F20" s="18">
        <f t="shared" si="1"/>
        <v>110</v>
      </c>
      <c r="G20" s="18">
        <f t="shared" si="2"/>
        <v>158</v>
      </c>
      <c r="H20" s="18">
        <f t="shared" si="3"/>
        <v>5056</v>
      </c>
      <c r="I20" s="21">
        <f t="shared" si="4"/>
        <v>1536</v>
      </c>
    </row>
    <row r="21" spans="1:9" x14ac:dyDescent="0.15">
      <c r="A21" s="12" t="s">
        <v>10</v>
      </c>
      <c r="B21" s="13" t="s">
        <v>12</v>
      </c>
      <c r="C21" s="13" t="s">
        <v>24</v>
      </c>
      <c r="D21" s="13">
        <v>46</v>
      </c>
      <c r="E21" s="13" t="str">
        <f t="shared" si="0"/>
        <v>把</v>
      </c>
      <c r="F21" s="18">
        <f t="shared" si="1"/>
        <v>20</v>
      </c>
      <c r="G21" s="18">
        <f t="shared" si="2"/>
        <v>25</v>
      </c>
      <c r="H21" s="18">
        <f t="shared" si="3"/>
        <v>1150</v>
      </c>
      <c r="I21" s="21">
        <f t="shared" si="4"/>
        <v>230</v>
      </c>
    </row>
    <row r="22" spans="1:9" x14ac:dyDescent="0.15">
      <c r="A22" s="12" t="s">
        <v>10</v>
      </c>
      <c r="B22" s="13" t="s">
        <v>12</v>
      </c>
      <c r="C22" s="13" t="s">
        <v>25</v>
      </c>
      <c r="D22" s="13">
        <v>18</v>
      </c>
      <c r="E22" s="13" t="str">
        <f t="shared" si="0"/>
        <v>台</v>
      </c>
      <c r="F22" s="18">
        <f t="shared" si="1"/>
        <v>320</v>
      </c>
      <c r="G22" s="18">
        <f t="shared" si="2"/>
        <v>398</v>
      </c>
      <c r="H22" s="18">
        <f t="shared" si="3"/>
        <v>7164</v>
      </c>
      <c r="I22" s="21">
        <f t="shared" si="4"/>
        <v>1404</v>
      </c>
    </row>
    <row r="23" spans="1:9" x14ac:dyDescent="0.15">
      <c r="A23" s="12" t="s">
        <v>10</v>
      </c>
      <c r="B23" s="13" t="s">
        <v>12</v>
      </c>
      <c r="C23" s="13" t="s">
        <v>26</v>
      </c>
      <c r="D23" s="13">
        <v>12</v>
      </c>
      <c r="E23" s="13" t="str">
        <f t="shared" si="0"/>
        <v>台</v>
      </c>
      <c r="F23" s="18">
        <f t="shared" si="1"/>
        <v>480</v>
      </c>
      <c r="G23" s="18">
        <f t="shared" si="2"/>
        <v>548</v>
      </c>
      <c r="H23" s="18">
        <f t="shared" si="3"/>
        <v>6576</v>
      </c>
      <c r="I23" s="21">
        <f t="shared" si="4"/>
        <v>816</v>
      </c>
    </row>
    <row r="24" spans="1:9" x14ac:dyDescent="0.15">
      <c r="A24" s="12" t="s">
        <v>10</v>
      </c>
      <c r="B24" s="13" t="s">
        <v>12</v>
      </c>
      <c r="C24" s="13" t="s">
        <v>27</v>
      </c>
      <c r="D24" s="13">
        <v>28</v>
      </c>
      <c r="E24" s="13" t="str">
        <f t="shared" si="0"/>
        <v>台</v>
      </c>
      <c r="F24" s="18">
        <f t="shared" si="1"/>
        <v>80</v>
      </c>
      <c r="G24" s="18">
        <f t="shared" si="2"/>
        <v>110</v>
      </c>
      <c r="H24" s="18">
        <f t="shared" si="3"/>
        <v>3080</v>
      </c>
      <c r="I24" s="21">
        <f t="shared" si="4"/>
        <v>840</v>
      </c>
    </row>
    <row r="25" spans="1:9" x14ac:dyDescent="0.15">
      <c r="A25" s="12" t="s">
        <v>36</v>
      </c>
      <c r="B25" s="13" t="s">
        <v>13</v>
      </c>
      <c r="C25" s="13" t="s">
        <v>29</v>
      </c>
      <c r="D25" s="13">
        <v>10</v>
      </c>
      <c r="E25" s="13" t="str">
        <f t="shared" si="0"/>
        <v>台</v>
      </c>
      <c r="F25" s="18">
        <f t="shared" si="1"/>
        <v>60</v>
      </c>
      <c r="G25" s="18">
        <f t="shared" si="2"/>
        <v>78</v>
      </c>
      <c r="H25" s="18">
        <f t="shared" si="3"/>
        <v>780</v>
      </c>
      <c r="I25" s="21">
        <f t="shared" si="4"/>
        <v>180</v>
      </c>
    </row>
    <row r="26" spans="1:9" x14ac:dyDescent="0.15">
      <c r="A26" s="12" t="s">
        <v>36</v>
      </c>
      <c r="B26" s="13" t="s">
        <v>13</v>
      </c>
      <c r="C26" s="13" t="s">
        <v>19</v>
      </c>
      <c r="D26" s="13">
        <v>18</v>
      </c>
      <c r="E26" s="13" t="str">
        <f t="shared" si="0"/>
        <v>台</v>
      </c>
      <c r="F26" s="18">
        <f t="shared" si="1"/>
        <v>95</v>
      </c>
      <c r="G26" s="18">
        <f t="shared" si="2"/>
        <v>118</v>
      </c>
      <c r="H26" s="18">
        <f t="shared" si="3"/>
        <v>2124</v>
      </c>
      <c r="I26" s="21">
        <f t="shared" si="4"/>
        <v>414</v>
      </c>
    </row>
    <row r="27" spans="1:9" x14ac:dyDescent="0.15">
      <c r="A27" s="12" t="s">
        <v>36</v>
      </c>
      <c r="B27" s="13" t="s">
        <v>13</v>
      </c>
      <c r="C27" s="13" t="s">
        <v>21</v>
      </c>
      <c r="D27" s="13">
        <v>12</v>
      </c>
      <c r="E27" s="13" t="str">
        <f t="shared" si="0"/>
        <v>盏</v>
      </c>
      <c r="F27" s="18">
        <f t="shared" si="1"/>
        <v>30</v>
      </c>
      <c r="G27" s="18">
        <f t="shared" si="2"/>
        <v>42</v>
      </c>
      <c r="H27" s="18">
        <f t="shared" si="3"/>
        <v>504</v>
      </c>
      <c r="I27" s="21">
        <f t="shared" si="4"/>
        <v>144</v>
      </c>
    </row>
    <row r="28" spans="1:9" x14ac:dyDescent="0.15">
      <c r="A28" s="12" t="s">
        <v>36</v>
      </c>
      <c r="B28" s="13" t="s">
        <v>13</v>
      </c>
      <c r="C28" s="13" t="s">
        <v>28</v>
      </c>
      <c r="D28" s="13">
        <v>8</v>
      </c>
      <c r="E28" s="13" t="str">
        <f t="shared" si="0"/>
        <v>台</v>
      </c>
      <c r="F28" s="18">
        <f t="shared" si="1"/>
        <v>98</v>
      </c>
      <c r="G28" s="18">
        <f t="shared" si="2"/>
        <v>128</v>
      </c>
      <c r="H28" s="18">
        <f t="shared" si="3"/>
        <v>1024</v>
      </c>
      <c r="I28" s="21">
        <f t="shared" si="4"/>
        <v>240</v>
      </c>
    </row>
    <row r="29" spans="1:9" x14ac:dyDescent="0.15">
      <c r="A29" s="12" t="s">
        <v>36</v>
      </c>
      <c r="B29" s="13" t="s">
        <v>13</v>
      </c>
      <c r="C29" s="13" t="s">
        <v>22</v>
      </c>
      <c r="D29" s="13">
        <v>11</v>
      </c>
      <c r="E29" s="13" t="str">
        <f t="shared" si="0"/>
        <v>支</v>
      </c>
      <c r="F29" s="18">
        <f t="shared" si="1"/>
        <v>13</v>
      </c>
      <c r="G29" s="18">
        <f t="shared" si="2"/>
        <v>18</v>
      </c>
      <c r="H29" s="18">
        <f t="shared" si="3"/>
        <v>198</v>
      </c>
      <c r="I29" s="21">
        <f t="shared" si="4"/>
        <v>55</v>
      </c>
    </row>
    <row r="30" spans="1:9" x14ac:dyDescent="0.15">
      <c r="A30" s="12" t="s">
        <v>36</v>
      </c>
      <c r="B30" s="13" t="s">
        <v>13</v>
      </c>
      <c r="C30" s="13" t="s">
        <v>23</v>
      </c>
      <c r="D30" s="13">
        <v>30</v>
      </c>
      <c r="E30" s="13" t="str">
        <f t="shared" si="0"/>
        <v>台</v>
      </c>
      <c r="F30" s="18">
        <f t="shared" si="1"/>
        <v>110</v>
      </c>
      <c r="G30" s="18">
        <f t="shared" si="2"/>
        <v>158</v>
      </c>
      <c r="H30" s="18">
        <f t="shared" si="3"/>
        <v>4740</v>
      </c>
      <c r="I30" s="21">
        <f t="shared" si="4"/>
        <v>1440</v>
      </c>
    </row>
    <row r="31" spans="1:9" x14ac:dyDescent="0.15">
      <c r="A31" s="12" t="s">
        <v>36</v>
      </c>
      <c r="B31" s="13" t="s">
        <v>13</v>
      </c>
      <c r="C31" s="13" t="s">
        <v>24</v>
      </c>
      <c r="D31" s="13">
        <v>40</v>
      </c>
      <c r="E31" s="13" t="str">
        <f t="shared" si="0"/>
        <v>把</v>
      </c>
      <c r="F31" s="18">
        <f t="shared" si="1"/>
        <v>20</v>
      </c>
      <c r="G31" s="18">
        <f t="shared" si="2"/>
        <v>25</v>
      </c>
      <c r="H31" s="18">
        <f t="shared" si="3"/>
        <v>1000</v>
      </c>
      <c r="I31" s="21">
        <f t="shared" si="4"/>
        <v>200</v>
      </c>
    </row>
    <row r="32" spans="1:9" x14ac:dyDescent="0.15">
      <c r="A32" s="12" t="s">
        <v>36</v>
      </c>
      <c r="B32" s="13" t="s">
        <v>13</v>
      </c>
      <c r="C32" s="13" t="s">
        <v>25</v>
      </c>
      <c r="D32" s="13">
        <v>15</v>
      </c>
      <c r="E32" s="13" t="str">
        <f t="shared" si="0"/>
        <v>台</v>
      </c>
      <c r="F32" s="18">
        <f t="shared" si="1"/>
        <v>320</v>
      </c>
      <c r="G32" s="18">
        <f t="shared" si="2"/>
        <v>398</v>
      </c>
      <c r="H32" s="18">
        <f t="shared" si="3"/>
        <v>5970</v>
      </c>
      <c r="I32" s="21">
        <f t="shared" si="4"/>
        <v>1170</v>
      </c>
    </row>
    <row r="33" spans="1:9" x14ac:dyDescent="0.15">
      <c r="A33" s="12" t="s">
        <v>36</v>
      </c>
      <c r="B33" s="13" t="s">
        <v>13</v>
      </c>
      <c r="C33" s="13" t="s">
        <v>26</v>
      </c>
      <c r="D33" s="13">
        <v>10</v>
      </c>
      <c r="E33" s="13" t="str">
        <f t="shared" si="0"/>
        <v>台</v>
      </c>
      <c r="F33" s="18">
        <f t="shared" si="1"/>
        <v>480</v>
      </c>
      <c r="G33" s="18">
        <f t="shared" si="2"/>
        <v>548</v>
      </c>
      <c r="H33" s="18">
        <f t="shared" si="3"/>
        <v>5480</v>
      </c>
      <c r="I33" s="21">
        <f t="shared" si="4"/>
        <v>680</v>
      </c>
    </row>
    <row r="34" spans="1:9" x14ac:dyDescent="0.15">
      <c r="A34" s="12" t="s">
        <v>36</v>
      </c>
      <c r="B34" s="13" t="s">
        <v>13</v>
      </c>
      <c r="C34" s="13" t="s">
        <v>27</v>
      </c>
      <c r="D34" s="13">
        <v>25</v>
      </c>
      <c r="E34" s="13" t="str">
        <f t="shared" si="0"/>
        <v>台</v>
      </c>
      <c r="F34" s="18">
        <f t="shared" si="1"/>
        <v>80</v>
      </c>
      <c r="G34" s="18">
        <f t="shared" si="2"/>
        <v>110</v>
      </c>
      <c r="H34" s="18">
        <f t="shared" si="3"/>
        <v>2750</v>
      </c>
      <c r="I34" s="21">
        <f t="shared" si="4"/>
        <v>750</v>
      </c>
    </row>
    <row r="35" spans="1:9" x14ac:dyDescent="0.15">
      <c r="A35" s="12" t="s">
        <v>36</v>
      </c>
      <c r="B35" s="13" t="s">
        <v>14</v>
      </c>
      <c r="C35" s="13" t="s">
        <v>29</v>
      </c>
      <c r="D35" s="13">
        <v>8</v>
      </c>
      <c r="E35" s="13" t="str">
        <f t="shared" si="0"/>
        <v>台</v>
      </c>
      <c r="F35" s="18">
        <f t="shared" si="1"/>
        <v>60</v>
      </c>
      <c r="G35" s="18">
        <f t="shared" si="2"/>
        <v>78</v>
      </c>
      <c r="H35" s="18">
        <f t="shared" si="3"/>
        <v>624</v>
      </c>
      <c r="I35" s="21">
        <f t="shared" si="4"/>
        <v>144</v>
      </c>
    </row>
    <row r="36" spans="1:9" x14ac:dyDescent="0.15">
      <c r="A36" s="12" t="s">
        <v>36</v>
      </c>
      <c r="B36" s="13" t="s">
        <v>14</v>
      </c>
      <c r="C36" s="13" t="s">
        <v>19</v>
      </c>
      <c r="D36" s="13">
        <v>15</v>
      </c>
      <c r="E36" s="13" t="str">
        <f t="shared" si="0"/>
        <v>台</v>
      </c>
      <c r="F36" s="18">
        <f t="shared" si="1"/>
        <v>95</v>
      </c>
      <c r="G36" s="18">
        <f t="shared" si="2"/>
        <v>118</v>
      </c>
      <c r="H36" s="18">
        <f t="shared" si="3"/>
        <v>1770</v>
      </c>
      <c r="I36" s="21">
        <f t="shared" si="4"/>
        <v>345</v>
      </c>
    </row>
    <row r="37" spans="1:9" x14ac:dyDescent="0.15">
      <c r="A37" s="12" t="s">
        <v>36</v>
      </c>
      <c r="B37" s="13" t="s">
        <v>14</v>
      </c>
      <c r="C37" s="13" t="s">
        <v>21</v>
      </c>
      <c r="D37" s="13">
        <v>14</v>
      </c>
      <c r="E37" s="13" t="str">
        <f t="shared" ref="E37:E64" si="5">VLOOKUP(C37,价格,2,FALSE)</f>
        <v>盏</v>
      </c>
      <c r="F37" s="18">
        <f t="shared" ref="F37:F64" si="6">VLOOKUP(C37,价格,3,FALSE)</f>
        <v>30</v>
      </c>
      <c r="G37" s="18">
        <f t="shared" ref="G37:G64" si="7">VLOOKUP(C37,价格,4,FALSE)</f>
        <v>42</v>
      </c>
      <c r="H37" s="18">
        <f t="shared" si="3"/>
        <v>588</v>
      </c>
      <c r="I37" s="21">
        <f t="shared" si="4"/>
        <v>168</v>
      </c>
    </row>
    <row r="38" spans="1:9" x14ac:dyDescent="0.15">
      <c r="A38" s="12" t="s">
        <v>36</v>
      </c>
      <c r="B38" s="13" t="s">
        <v>14</v>
      </c>
      <c r="C38" s="13" t="s">
        <v>28</v>
      </c>
      <c r="D38" s="13">
        <v>5</v>
      </c>
      <c r="E38" s="13" t="str">
        <f t="shared" si="5"/>
        <v>台</v>
      </c>
      <c r="F38" s="18">
        <f t="shared" si="6"/>
        <v>98</v>
      </c>
      <c r="G38" s="18">
        <f t="shared" si="7"/>
        <v>128</v>
      </c>
      <c r="H38" s="18">
        <f t="shared" si="3"/>
        <v>640</v>
      </c>
      <c r="I38" s="21">
        <f t="shared" si="4"/>
        <v>150</v>
      </c>
    </row>
    <row r="39" spans="1:9" x14ac:dyDescent="0.15">
      <c r="A39" s="12" t="s">
        <v>36</v>
      </c>
      <c r="B39" s="13" t="s">
        <v>14</v>
      </c>
      <c r="C39" s="13" t="s">
        <v>22</v>
      </c>
      <c r="D39" s="13">
        <v>7</v>
      </c>
      <c r="E39" s="13" t="str">
        <f t="shared" si="5"/>
        <v>支</v>
      </c>
      <c r="F39" s="18">
        <f t="shared" si="6"/>
        <v>13</v>
      </c>
      <c r="G39" s="18">
        <f t="shared" si="7"/>
        <v>18</v>
      </c>
      <c r="H39" s="18">
        <f t="shared" si="3"/>
        <v>126</v>
      </c>
      <c r="I39" s="21">
        <f t="shared" si="4"/>
        <v>35</v>
      </c>
    </row>
    <row r="40" spans="1:9" x14ac:dyDescent="0.15">
      <c r="A40" s="12" t="s">
        <v>36</v>
      </c>
      <c r="B40" s="13" t="s">
        <v>14</v>
      </c>
      <c r="C40" s="13" t="s">
        <v>23</v>
      </c>
      <c r="D40" s="13">
        <v>27</v>
      </c>
      <c r="E40" s="13" t="str">
        <f t="shared" si="5"/>
        <v>台</v>
      </c>
      <c r="F40" s="18">
        <f t="shared" si="6"/>
        <v>110</v>
      </c>
      <c r="G40" s="18">
        <f t="shared" si="7"/>
        <v>158</v>
      </c>
      <c r="H40" s="18">
        <f t="shared" si="3"/>
        <v>4266</v>
      </c>
      <c r="I40" s="21">
        <f t="shared" si="4"/>
        <v>1296</v>
      </c>
    </row>
    <row r="41" spans="1:9" x14ac:dyDescent="0.15">
      <c r="A41" s="12" t="s">
        <v>36</v>
      </c>
      <c r="B41" s="13" t="s">
        <v>14</v>
      </c>
      <c r="C41" s="13" t="s">
        <v>24</v>
      </c>
      <c r="D41" s="13">
        <v>28</v>
      </c>
      <c r="E41" s="13" t="str">
        <f t="shared" si="5"/>
        <v>把</v>
      </c>
      <c r="F41" s="18">
        <f t="shared" si="6"/>
        <v>20</v>
      </c>
      <c r="G41" s="18">
        <f t="shared" si="7"/>
        <v>25</v>
      </c>
      <c r="H41" s="18">
        <f t="shared" si="3"/>
        <v>700</v>
      </c>
      <c r="I41" s="21">
        <f t="shared" si="4"/>
        <v>140</v>
      </c>
    </row>
    <row r="42" spans="1:9" x14ac:dyDescent="0.15">
      <c r="A42" s="12" t="s">
        <v>36</v>
      </c>
      <c r="B42" s="13" t="s">
        <v>14</v>
      </c>
      <c r="C42" s="13" t="s">
        <v>25</v>
      </c>
      <c r="D42" s="13">
        <v>12</v>
      </c>
      <c r="E42" s="13" t="str">
        <f t="shared" si="5"/>
        <v>台</v>
      </c>
      <c r="F42" s="18">
        <f t="shared" si="6"/>
        <v>320</v>
      </c>
      <c r="G42" s="18">
        <f t="shared" si="7"/>
        <v>398</v>
      </c>
      <c r="H42" s="18">
        <f t="shared" si="3"/>
        <v>4776</v>
      </c>
      <c r="I42" s="21">
        <f t="shared" si="4"/>
        <v>936</v>
      </c>
    </row>
    <row r="43" spans="1:9" x14ac:dyDescent="0.15">
      <c r="A43" s="12" t="s">
        <v>36</v>
      </c>
      <c r="B43" s="13" t="s">
        <v>14</v>
      </c>
      <c r="C43" s="13" t="s">
        <v>26</v>
      </c>
      <c r="D43" s="13">
        <v>8</v>
      </c>
      <c r="E43" s="13" t="str">
        <f t="shared" si="5"/>
        <v>台</v>
      </c>
      <c r="F43" s="18">
        <f t="shared" si="6"/>
        <v>480</v>
      </c>
      <c r="G43" s="18">
        <f t="shared" si="7"/>
        <v>548</v>
      </c>
      <c r="H43" s="18">
        <f t="shared" si="3"/>
        <v>4384</v>
      </c>
      <c r="I43" s="21">
        <f t="shared" si="4"/>
        <v>544</v>
      </c>
    </row>
    <row r="44" spans="1:9" x14ac:dyDescent="0.15">
      <c r="A44" s="12" t="s">
        <v>36</v>
      </c>
      <c r="B44" s="13" t="s">
        <v>14</v>
      </c>
      <c r="C44" s="13" t="s">
        <v>27</v>
      </c>
      <c r="D44" s="13">
        <v>20</v>
      </c>
      <c r="E44" s="13" t="str">
        <f t="shared" si="5"/>
        <v>台</v>
      </c>
      <c r="F44" s="18">
        <f t="shared" si="6"/>
        <v>80</v>
      </c>
      <c r="G44" s="18">
        <f t="shared" si="7"/>
        <v>110</v>
      </c>
      <c r="H44" s="18">
        <f t="shared" si="3"/>
        <v>2200</v>
      </c>
      <c r="I44" s="21">
        <f t="shared" si="4"/>
        <v>600</v>
      </c>
    </row>
    <row r="45" spans="1:9" x14ac:dyDescent="0.15">
      <c r="A45" s="12" t="s">
        <v>15</v>
      </c>
      <c r="B45" s="13" t="s">
        <v>16</v>
      </c>
      <c r="C45" s="13" t="s">
        <v>29</v>
      </c>
      <c r="D45" s="13">
        <v>12</v>
      </c>
      <c r="E45" s="13" t="str">
        <f t="shared" si="5"/>
        <v>台</v>
      </c>
      <c r="F45" s="18">
        <f t="shared" si="6"/>
        <v>60</v>
      </c>
      <c r="G45" s="18">
        <f t="shared" si="7"/>
        <v>78</v>
      </c>
      <c r="H45" s="18">
        <f t="shared" si="3"/>
        <v>936</v>
      </c>
      <c r="I45" s="21">
        <f t="shared" si="4"/>
        <v>216</v>
      </c>
    </row>
    <row r="46" spans="1:9" x14ac:dyDescent="0.15">
      <c r="A46" s="12" t="s">
        <v>15</v>
      </c>
      <c r="B46" s="13" t="s">
        <v>16</v>
      </c>
      <c r="C46" s="13" t="s">
        <v>19</v>
      </c>
      <c r="D46" s="13">
        <v>16</v>
      </c>
      <c r="E46" s="13" t="str">
        <f t="shared" si="5"/>
        <v>台</v>
      </c>
      <c r="F46" s="18">
        <f t="shared" si="6"/>
        <v>95</v>
      </c>
      <c r="G46" s="18">
        <f t="shared" si="7"/>
        <v>118</v>
      </c>
      <c r="H46" s="18">
        <f t="shared" si="3"/>
        <v>1888</v>
      </c>
      <c r="I46" s="21">
        <f t="shared" si="4"/>
        <v>368</v>
      </c>
    </row>
    <row r="47" spans="1:9" x14ac:dyDescent="0.15">
      <c r="A47" s="12" t="s">
        <v>15</v>
      </c>
      <c r="B47" s="13" t="s">
        <v>16</v>
      </c>
      <c r="C47" s="13" t="s">
        <v>21</v>
      </c>
      <c r="D47" s="13">
        <v>15</v>
      </c>
      <c r="E47" s="13" t="str">
        <f t="shared" si="5"/>
        <v>盏</v>
      </c>
      <c r="F47" s="18">
        <f t="shared" si="6"/>
        <v>30</v>
      </c>
      <c r="G47" s="18">
        <f t="shared" si="7"/>
        <v>42</v>
      </c>
      <c r="H47" s="18">
        <f t="shared" si="3"/>
        <v>630</v>
      </c>
      <c r="I47" s="21">
        <f t="shared" si="4"/>
        <v>180</v>
      </c>
    </row>
    <row r="48" spans="1:9" x14ac:dyDescent="0.15">
      <c r="A48" s="12" t="s">
        <v>15</v>
      </c>
      <c r="B48" s="13" t="s">
        <v>16</v>
      </c>
      <c r="C48" s="13" t="s">
        <v>28</v>
      </c>
      <c r="D48" s="13">
        <v>10</v>
      </c>
      <c r="E48" s="13" t="str">
        <f t="shared" si="5"/>
        <v>台</v>
      </c>
      <c r="F48" s="18">
        <f t="shared" si="6"/>
        <v>98</v>
      </c>
      <c r="G48" s="18">
        <f t="shared" si="7"/>
        <v>128</v>
      </c>
      <c r="H48" s="18">
        <f t="shared" si="3"/>
        <v>1280</v>
      </c>
      <c r="I48" s="21">
        <f t="shared" si="4"/>
        <v>300</v>
      </c>
    </row>
    <row r="49" spans="1:9" x14ac:dyDescent="0.15">
      <c r="A49" s="12" t="s">
        <v>15</v>
      </c>
      <c r="B49" s="13" t="s">
        <v>16</v>
      </c>
      <c r="C49" s="13" t="s">
        <v>22</v>
      </c>
      <c r="D49" s="13">
        <v>8</v>
      </c>
      <c r="E49" s="13" t="str">
        <f t="shared" si="5"/>
        <v>支</v>
      </c>
      <c r="F49" s="18">
        <f t="shared" si="6"/>
        <v>13</v>
      </c>
      <c r="G49" s="18">
        <f t="shared" si="7"/>
        <v>18</v>
      </c>
      <c r="H49" s="18">
        <f t="shared" si="3"/>
        <v>144</v>
      </c>
      <c r="I49" s="21">
        <f t="shared" si="4"/>
        <v>40</v>
      </c>
    </row>
    <row r="50" spans="1:9" x14ac:dyDescent="0.15">
      <c r="A50" s="12" t="s">
        <v>15</v>
      </c>
      <c r="B50" s="13" t="s">
        <v>16</v>
      </c>
      <c r="C50" s="13" t="s">
        <v>23</v>
      </c>
      <c r="D50" s="13">
        <v>27</v>
      </c>
      <c r="E50" s="13" t="str">
        <f t="shared" si="5"/>
        <v>台</v>
      </c>
      <c r="F50" s="18">
        <f t="shared" si="6"/>
        <v>110</v>
      </c>
      <c r="G50" s="18">
        <f t="shared" si="7"/>
        <v>158</v>
      </c>
      <c r="H50" s="18">
        <f t="shared" si="3"/>
        <v>4266</v>
      </c>
      <c r="I50" s="21">
        <f t="shared" si="4"/>
        <v>1296</v>
      </c>
    </row>
    <row r="51" spans="1:9" x14ac:dyDescent="0.15">
      <c r="A51" s="12" t="s">
        <v>15</v>
      </c>
      <c r="B51" s="13" t="s">
        <v>16</v>
      </c>
      <c r="C51" s="13" t="s">
        <v>24</v>
      </c>
      <c r="D51" s="13">
        <v>36</v>
      </c>
      <c r="E51" s="13" t="str">
        <f t="shared" si="5"/>
        <v>把</v>
      </c>
      <c r="F51" s="18">
        <f t="shared" si="6"/>
        <v>20</v>
      </c>
      <c r="G51" s="18">
        <f t="shared" si="7"/>
        <v>25</v>
      </c>
      <c r="H51" s="18">
        <f t="shared" si="3"/>
        <v>900</v>
      </c>
      <c r="I51" s="21">
        <f t="shared" si="4"/>
        <v>180</v>
      </c>
    </row>
    <row r="52" spans="1:9" x14ac:dyDescent="0.15">
      <c r="A52" s="12" t="s">
        <v>15</v>
      </c>
      <c r="B52" s="13" t="s">
        <v>16</v>
      </c>
      <c r="C52" s="13" t="s">
        <v>25</v>
      </c>
      <c r="D52" s="13">
        <v>12</v>
      </c>
      <c r="E52" s="13" t="str">
        <f t="shared" si="5"/>
        <v>台</v>
      </c>
      <c r="F52" s="18">
        <f t="shared" si="6"/>
        <v>320</v>
      </c>
      <c r="G52" s="18">
        <f t="shared" si="7"/>
        <v>398</v>
      </c>
      <c r="H52" s="18">
        <f t="shared" si="3"/>
        <v>4776</v>
      </c>
      <c r="I52" s="21">
        <f t="shared" si="4"/>
        <v>936</v>
      </c>
    </row>
    <row r="53" spans="1:9" x14ac:dyDescent="0.15">
      <c r="A53" s="12" t="s">
        <v>15</v>
      </c>
      <c r="B53" s="13" t="s">
        <v>16</v>
      </c>
      <c r="C53" s="13" t="s">
        <v>26</v>
      </c>
      <c r="D53" s="13">
        <v>9</v>
      </c>
      <c r="E53" s="13" t="str">
        <f t="shared" si="5"/>
        <v>台</v>
      </c>
      <c r="F53" s="18">
        <f t="shared" si="6"/>
        <v>480</v>
      </c>
      <c r="G53" s="18">
        <f t="shared" si="7"/>
        <v>548</v>
      </c>
      <c r="H53" s="18">
        <f t="shared" si="3"/>
        <v>4932</v>
      </c>
      <c r="I53" s="21">
        <f t="shared" si="4"/>
        <v>612</v>
      </c>
    </row>
    <row r="54" spans="1:9" x14ac:dyDescent="0.15">
      <c r="A54" s="12" t="s">
        <v>15</v>
      </c>
      <c r="B54" s="13" t="s">
        <v>16</v>
      </c>
      <c r="C54" s="13" t="s">
        <v>27</v>
      </c>
      <c r="D54" s="13">
        <v>21</v>
      </c>
      <c r="E54" s="13" t="str">
        <f t="shared" si="5"/>
        <v>台</v>
      </c>
      <c r="F54" s="18">
        <f t="shared" si="6"/>
        <v>80</v>
      </c>
      <c r="G54" s="18">
        <f t="shared" si="7"/>
        <v>110</v>
      </c>
      <c r="H54" s="18">
        <f t="shared" si="3"/>
        <v>2310</v>
      </c>
      <c r="I54" s="21">
        <f t="shared" si="4"/>
        <v>630</v>
      </c>
    </row>
    <row r="55" spans="1:9" x14ac:dyDescent="0.15">
      <c r="A55" s="12" t="s">
        <v>15</v>
      </c>
      <c r="B55" s="13" t="s">
        <v>17</v>
      </c>
      <c r="C55" s="13" t="s">
        <v>29</v>
      </c>
      <c r="D55" s="13">
        <v>11</v>
      </c>
      <c r="E55" s="13" t="str">
        <f t="shared" si="5"/>
        <v>台</v>
      </c>
      <c r="F55" s="18">
        <f t="shared" si="6"/>
        <v>60</v>
      </c>
      <c r="G55" s="18">
        <f t="shared" si="7"/>
        <v>78</v>
      </c>
      <c r="H55" s="18">
        <f t="shared" si="3"/>
        <v>858</v>
      </c>
      <c r="I55" s="21">
        <f t="shared" si="4"/>
        <v>198</v>
      </c>
    </row>
    <row r="56" spans="1:9" x14ac:dyDescent="0.15">
      <c r="A56" s="12" t="s">
        <v>15</v>
      </c>
      <c r="B56" s="13" t="s">
        <v>17</v>
      </c>
      <c r="C56" s="13" t="s">
        <v>19</v>
      </c>
      <c r="D56" s="13">
        <v>17</v>
      </c>
      <c r="E56" s="13" t="str">
        <f t="shared" si="5"/>
        <v>台</v>
      </c>
      <c r="F56" s="18">
        <f t="shared" si="6"/>
        <v>95</v>
      </c>
      <c r="G56" s="18">
        <f t="shared" si="7"/>
        <v>118</v>
      </c>
      <c r="H56" s="18">
        <f t="shared" si="3"/>
        <v>2006</v>
      </c>
      <c r="I56" s="21">
        <f t="shared" si="4"/>
        <v>391</v>
      </c>
    </row>
    <row r="57" spans="1:9" x14ac:dyDescent="0.15">
      <c r="A57" s="12" t="s">
        <v>15</v>
      </c>
      <c r="B57" s="13" t="s">
        <v>17</v>
      </c>
      <c r="C57" s="13" t="s">
        <v>21</v>
      </c>
      <c r="D57" s="13">
        <v>14</v>
      </c>
      <c r="E57" s="13" t="str">
        <f t="shared" si="5"/>
        <v>盏</v>
      </c>
      <c r="F57" s="18">
        <f t="shared" si="6"/>
        <v>30</v>
      </c>
      <c r="G57" s="18">
        <f t="shared" si="7"/>
        <v>42</v>
      </c>
      <c r="H57" s="18">
        <f t="shared" si="3"/>
        <v>588</v>
      </c>
      <c r="I57" s="21">
        <f t="shared" si="4"/>
        <v>168</v>
      </c>
    </row>
    <row r="58" spans="1:9" x14ac:dyDescent="0.15">
      <c r="A58" s="12" t="s">
        <v>15</v>
      </c>
      <c r="B58" s="13" t="s">
        <v>17</v>
      </c>
      <c r="C58" s="13" t="s">
        <v>28</v>
      </c>
      <c r="D58" s="13">
        <v>9</v>
      </c>
      <c r="E58" s="13" t="str">
        <f t="shared" si="5"/>
        <v>台</v>
      </c>
      <c r="F58" s="18">
        <f t="shared" si="6"/>
        <v>98</v>
      </c>
      <c r="G58" s="18">
        <f t="shared" si="7"/>
        <v>128</v>
      </c>
      <c r="H58" s="18">
        <f t="shared" si="3"/>
        <v>1152</v>
      </c>
      <c r="I58" s="21">
        <f t="shared" si="4"/>
        <v>270</v>
      </c>
    </row>
    <row r="59" spans="1:9" x14ac:dyDescent="0.15">
      <c r="A59" s="12" t="s">
        <v>15</v>
      </c>
      <c r="B59" s="13" t="s">
        <v>17</v>
      </c>
      <c r="C59" s="13" t="s">
        <v>22</v>
      </c>
      <c r="D59" s="13">
        <v>10</v>
      </c>
      <c r="E59" s="13" t="str">
        <f t="shared" si="5"/>
        <v>支</v>
      </c>
      <c r="F59" s="18">
        <f t="shared" si="6"/>
        <v>13</v>
      </c>
      <c r="G59" s="18">
        <f t="shared" si="7"/>
        <v>18</v>
      </c>
      <c r="H59" s="18">
        <f t="shared" si="3"/>
        <v>180</v>
      </c>
      <c r="I59" s="21">
        <f t="shared" si="4"/>
        <v>50</v>
      </c>
    </row>
    <row r="60" spans="1:9" x14ac:dyDescent="0.15">
      <c r="A60" s="12" t="s">
        <v>15</v>
      </c>
      <c r="B60" s="13" t="s">
        <v>17</v>
      </c>
      <c r="C60" s="13" t="s">
        <v>23</v>
      </c>
      <c r="D60" s="13">
        <v>30</v>
      </c>
      <c r="E60" s="13" t="str">
        <f t="shared" si="5"/>
        <v>台</v>
      </c>
      <c r="F60" s="18">
        <f t="shared" si="6"/>
        <v>110</v>
      </c>
      <c r="G60" s="18">
        <f t="shared" si="7"/>
        <v>158</v>
      </c>
      <c r="H60" s="18">
        <f t="shared" si="3"/>
        <v>4740</v>
      </c>
      <c r="I60" s="21">
        <f t="shared" si="4"/>
        <v>1440</v>
      </c>
    </row>
    <row r="61" spans="1:9" x14ac:dyDescent="0.15">
      <c r="A61" s="12" t="s">
        <v>15</v>
      </c>
      <c r="B61" s="13" t="s">
        <v>17</v>
      </c>
      <c r="C61" s="13" t="s">
        <v>24</v>
      </c>
      <c r="D61" s="13">
        <v>27</v>
      </c>
      <c r="E61" s="13" t="str">
        <f t="shared" si="5"/>
        <v>把</v>
      </c>
      <c r="F61" s="18">
        <f t="shared" si="6"/>
        <v>20</v>
      </c>
      <c r="G61" s="18">
        <f t="shared" si="7"/>
        <v>25</v>
      </c>
      <c r="H61" s="18">
        <f t="shared" si="3"/>
        <v>675</v>
      </c>
      <c r="I61" s="21">
        <f t="shared" si="4"/>
        <v>135</v>
      </c>
    </row>
    <row r="62" spans="1:9" x14ac:dyDescent="0.15">
      <c r="A62" s="12" t="s">
        <v>15</v>
      </c>
      <c r="B62" s="13" t="s">
        <v>17</v>
      </c>
      <c r="C62" s="13" t="s">
        <v>25</v>
      </c>
      <c r="D62" s="13">
        <v>10</v>
      </c>
      <c r="E62" s="13" t="str">
        <f t="shared" si="5"/>
        <v>台</v>
      </c>
      <c r="F62" s="18">
        <f t="shared" si="6"/>
        <v>320</v>
      </c>
      <c r="G62" s="18">
        <f t="shared" si="7"/>
        <v>398</v>
      </c>
      <c r="H62" s="18">
        <f t="shared" si="3"/>
        <v>3980</v>
      </c>
      <c r="I62" s="21">
        <f t="shared" si="4"/>
        <v>780</v>
      </c>
    </row>
    <row r="63" spans="1:9" x14ac:dyDescent="0.15">
      <c r="A63" s="12" t="s">
        <v>15</v>
      </c>
      <c r="B63" s="13" t="s">
        <v>17</v>
      </c>
      <c r="C63" s="13" t="s">
        <v>26</v>
      </c>
      <c r="D63" s="13">
        <v>9</v>
      </c>
      <c r="E63" s="13" t="str">
        <f t="shared" si="5"/>
        <v>台</v>
      </c>
      <c r="F63" s="18">
        <f t="shared" si="6"/>
        <v>480</v>
      </c>
      <c r="G63" s="18">
        <f t="shared" si="7"/>
        <v>548</v>
      </c>
      <c r="H63" s="18">
        <f t="shared" si="3"/>
        <v>4932</v>
      </c>
      <c r="I63" s="21">
        <f t="shared" si="4"/>
        <v>612</v>
      </c>
    </row>
    <row r="64" spans="1:9" ht="14.25" thickBot="1" x14ac:dyDescent="0.2">
      <c r="A64" s="14" t="s">
        <v>15</v>
      </c>
      <c r="B64" s="15" t="s">
        <v>17</v>
      </c>
      <c r="C64" s="15" t="s">
        <v>27</v>
      </c>
      <c r="D64" s="15">
        <v>20</v>
      </c>
      <c r="E64" s="15" t="str">
        <f t="shared" si="5"/>
        <v>台</v>
      </c>
      <c r="F64" s="19">
        <f t="shared" si="6"/>
        <v>80</v>
      </c>
      <c r="G64" s="19">
        <f t="shared" si="7"/>
        <v>110</v>
      </c>
      <c r="H64" s="19">
        <f t="shared" si="3"/>
        <v>2200</v>
      </c>
      <c r="I64" s="22">
        <f t="shared" si="4"/>
        <v>600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workbookViewId="0">
      <selection activeCell="D5" sqref="D5:D64"/>
    </sheetView>
  </sheetViews>
  <sheetFormatPr defaultRowHeight="13.5" x14ac:dyDescent="0.15"/>
  <cols>
    <col min="1" max="1" width="9" style="10"/>
    <col min="2" max="2" width="14.125" style="10" customWidth="1"/>
    <col min="3" max="4" width="9" style="10"/>
    <col min="5" max="5" width="15.5" style="10" customWidth="1"/>
    <col min="6" max="6" width="10.75" style="16" customWidth="1"/>
    <col min="7" max="7" width="9" style="16"/>
    <col min="8" max="8" width="13.625" style="16" customWidth="1"/>
    <col min="9" max="16384" width="9" style="10"/>
  </cols>
  <sheetData>
    <row r="1" spans="1:11" ht="29.25" x14ac:dyDescent="0.15">
      <c r="A1" s="26" t="s">
        <v>2</v>
      </c>
      <c r="B1" s="26"/>
      <c r="C1" s="26"/>
      <c r="D1" s="26"/>
      <c r="E1" s="26"/>
      <c r="F1" s="26"/>
      <c r="G1" s="26"/>
      <c r="H1" s="26"/>
    </row>
    <row r="2" spans="1:11" x14ac:dyDescent="0.15">
      <c r="A2" s="10" t="s">
        <v>9</v>
      </c>
      <c r="B2" s="11">
        <v>43312</v>
      </c>
    </row>
    <row r="3" spans="1:11" ht="14.25" thickBot="1" x14ac:dyDescent="0.2">
      <c r="B3" s="11"/>
    </row>
    <row r="4" spans="1:11" ht="14.25" x14ac:dyDescent="0.15">
      <c r="A4" s="7" t="s">
        <v>0</v>
      </c>
      <c r="B4" s="8" t="s">
        <v>1</v>
      </c>
      <c r="C4" s="8" t="s">
        <v>3</v>
      </c>
      <c r="D4" s="8" t="s">
        <v>4</v>
      </c>
      <c r="E4" s="8" t="s">
        <v>5</v>
      </c>
      <c r="F4" s="17" t="s">
        <v>6</v>
      </c>
      <c r="G4" s="17" t="s">
        <v>7</v>
      </c>
      <c r="H4" s="17" t="s">
        <v>8</v>
      </c>
      <c r="I4" s="17" t="s">
        <v>59</v>
      </c>
      <c r="J4" s="17" t="s">
        <v>60</v>
      </c>
      <c r="K4" s="17" t="s">
        <v>58</v>
      </c>
    </row>
    <row r="5" spans="1:11" x14ac:dyDescent="0.15">
      <c r="A5" s="12"/>
      <c r="B5" s="13"/>
      <c r="D5" s="13"/>
      <c r="E5" s="13" t="e">
        <f>VLOOKUP(C8,价格,2,FALSE)</f>
        <v>#N/A</v>
      </c>
      <c r="F5" s="18" t="e">
        <f>VLOOKUP(C8,价格,3,FALSE)</f>
        <v>#N/A</v>
      </c>
      <c r="G5" s="18" t="e">
        <f>VLOOKUP(C8,价格,4,FALSE)</f>
        <v>#N/A</v>
      </c>
      <c r="H5" s="18" t="e">
        <f>G5*D5</f>
        <v>#N/A</v>
      </c>
    </row>
    <row r="6" spans="1:11" x14ac:dyDescent="0.15">
      <c r="A6" s="12"/>
      <c r="B6" s="13"/>
      <c r="C6" s="13"/>
      <c r="D6" s="13"/>
      <c r="E6" s="13" t="e">
        <f t="shared" ref="E5:E64" si="0">VLOOKUP(C6,价格,2,FALSE)</f>
        <v>#N/A</v>
      </c>
      <c r="F6" s="18" t="e">
        <f t="shared" ref="F5:F64" si="1">VLOOKUP(C6,价格,3,FALSE)</f>
        <v>#N/A</v>
      </c>
      <c r="G6" s="18" t="e">
        <f t="shared" ref="G5:G64" si="2">VLOOKUP(C6,价格,4,FALSE)</f>
        <v>#N/A</v>
      </c>
      <c r="H6" s="18" t="e">
        <f t="shared" ref="H6:H64" si="3">G6*D6</f>
        <v>#N/A</v>
      </c>
    </row>
    <row r="7" spans="1:11" x14ac:dyDescent="0.15">
      <c r="A7" s="12"/>
      <c r="B7" s="13"/>
      <c r="C7" s="13"/>
      <c r="D7" s="13"/>
      <c r="E7" s="13" t="e">
        <f t="shared" si="0"/>
        <v>#N/A</v>
      </c>
      <c r="F7" s="18" t="e">
        <f t="shared" si="1"/>
        <v>#N/A</v>
      </c>
      <c r="G7" s="18" t="e">
        <f t="shared" si="2"/>
        <v>#N/A</v>
      </c>
      <c r="H7" s="18" t="e">
        <f t="shared" si="3"/>
        <v>#N/A</v>
      </c>
    </row>
    <row r="8" spans="1:11" x14ac:dyDescent="0.15">
      <c r="A8" s="12"/>
      <c r="B8" s="13"/>
      <c r="C8" s="13"/>
      <c r="D8" s="13"/>
      <c r="E8" s="13" t="e">
        <f>VLOOKUP(#REF!,价格,2,FALSE)</f>
        <v>#REF!</v>
      </c>
      <c r="F8" s="18" t="e">
        <f>VLOOKUP(#REF!,价格,3,FALSE)</f>
        <v>#REF!</v>
      </c>
      <c r="G8" s="18" t="e">
        <f>VLOOKUP(#REF!,价格,4,FALSE)</f>
        <v>#REF!</v>
      </c>
      <c r="H8" s="18" t="e">
        <f t="shared" si="3"/>
        <v>#REF!</v>
      </c>
    </row>
    <row r="9" spans="1:11" x14ac:dyDescent="0.15">
      <c r="A9" s="12"/>
      <c r="B9" s="13"/>
      <c r="C9" s="13"/>
      <c r="D9" s="13"/>
      <c r="E9" s="13" t="e">
        <f t="shared" si="0"/>
        <v>#N/A</v>
      </c>
      <c r="F9" s="18" t="e">
        <f t="shared" si="1"/>
        <v>#N/A</v>
      </c>
      <c r="G9" s="18" t="e">
        <f t="shared" si="2"/>
        <v>#N/A</v>
      </c>
      <c r="H9" s="18" t="e">
        <f t="shared" si="3"/>
        <v>#N/A</v>
      </c>
    </row>
    <row r="10" spans="1:11" x14ac:dyDescent="0.15">
      <c r="A10" s="12"/>
      <c r="B10" s="13"/>
      <c r="C10" s="13"/>
      <c r="D10" s="13"/>
      <c r="E10" s="13" t="e">
        <f t="shared" si="0"/>
        <v>#N/A</v>
      </c>
      <c r="F10" s="18" t="e">
        <f t="shared" si="1"/>
        <v>#N/A</v>
      </c>
      <c r="G10" s="18" t="e">
        <f t="shared" si="2"/>
        <v>#N/A</v>
      </c>
      <c r="H10" s="18" t="e">
        <f t="shared" si="3"/>
        <v>#N/A</v>
      </c>
    </row>
    <row r="11" spans="1:11" x14ac:dyDescent="0.15">
      <c r="A11" s="12"/>
      <c r="B11" s="13"/>
      <c r="C11" s="13"/>
      <c r="D11" s="13"/>
      <c r="E11" s="13" t="e">
        <f t="shared" si="0"/>
        <v>#N/A</v>
      </c>
      <c r="F11" s="18" t="e">
        <f t="shared" si="1"/>
        <v>#N/A</v>
      </c>
      <c r="G11" s="18" t="e">
        <f t="shared" si="2"/>
        <v>#N/A</v>
      </c>
      <c r="H11" s="18" t="e">
        <f t="shared" si="3"/>
        <v>#N/A</v>
      </c>
    </row>
    <row r="12" spans="1:11" x14ac:dyDescent="0.15">
      <c r="A12" s="12"/>
      <c r="B12" s="13"/>
      <c r="C12" s="13"/>
      <c r="D12" s="13"/>
      <c r="E12" s="13" t="e">
        <f t="shared" si="0"/>
        <v>#N/A</v>
      </c>
      <c r="F12" s="18" t="e">
        <f t="shared" si="1"/>
        <v>#N/A</v>
      </c>
      <c r="G12" s="18" t="e">
        <f t="shared" si="2"/>
        <v>#N/A</v>
      </c>
      <c r="H12" s="18" t="e">
        <f t="shared" si="3"/>
        <v>#N/A</v>
      </c>
    </row>
    <row r="13" spans="1:11" x14ac:dyDescent="0.15">
      <c r="A13" s="12"/>
      <c r="B13" s="13"/>
      <c r="C13" s="13"/>
      <c r="D13" s="13"/>
      <c r="E13" s="13" t="e">
        <f t="shared" si="0"/>
        <v>#N/A</v>
      </c>
      <c r="F13" s="18" t="e">
        <f t="shared" si="1"/>
        <v>#N/A</v>
      </c>
      <c r="G13" s="18" t="e">
        <f t="shared" si="2"/>
        <v>#N/A</v>
      </c>
      <c r="H13" s="18" t="e">
        <f t="shared" si="3"/>
        <v>#N/A</v>
      </c>
    </row>
    <row r="14" spans="1:11" x14ac:dyDescent="0.15">
      <c r="A14" s="12"/>
      <c r="B14" s="13"/>
      <c r="C14" s="13"/>
      <c r="D14" s="13"/>
      <c r="E14" s="13" t="e">
        <f t="shared" si="0"/>
        <v>#N/A</v>
      </c>
      <c r="F14" s="18" t="e">
        <f t="shared" si="1"/>
        <v>#N/A</v>
      </c>
      <c r="G14" s="18" t="e">
        <f t="shared" si="2"/>
        <v>#N/A</v>
      </c>
      <c r="H14" s="18" t="e">
        <f t="shared" si="3"/>
        <v>#N/A</v>
      </c>
    </row>
    <row r="15" spans="1:11" x14ac:dyDescent="0.15">
      <c r="A15" s="12"/>
      <c r="B15" s="13"/>
      <c r="C15" s="13"/>
      <c r="D15" s="13"/>
      <c r="E15" s="13" t="e">
        <f t="shared" si="0"/>
        <v>#N/A</v>
      </c>
      <c r="F15" s="18" t="e">
        <f t="shared" si="1"/>
        <v>#N/A</v>
      </c>
      <c r="G15" s="18" t="e">
        <f t="shared" si="2"/>
        <v>#N/A</v>
      </c>
      <c r="H15" s="18" t="e">
        <f t="shared" si="3"/>
        <v>#N/A</v>
      </c>
    </row>
    <row r="16" spans="1:11" x14ac:dyDescent="0.15">
      <c r="A16" s="12"/>
      <c r="B16" s="13"/>
      <c r="C16" s="13"/>
      <c r="D16" s="13"/>
      <c r="E16" s="13" t="e">
        <f t="shared" si="0"/>
        <v>#N/A</v>
      </c>
      <c r="F16" s="18" t="e">
        <f t="shared" si="1"/>
        <v>#N/A</v>
      </c>
      <c r="G16" s="18" t="e">
        <f t="shared" si="2"/>
        <v>#N/A</v>
      </c>
      <c r="H16" s="18" t="e">
        <f t="shared" si="3"/>
        <v>#N/A</v>
      </c>
    </row>
    <row r="17" spans="1:8" x14ac:dyDescent="0.15">
      <c r="A17" s="12"/>
      <c r="B17" s="13"/>
      <c r="C17" s="13"/>
      <c r="D17" s="13"/>
      <c r="E17" s="13" t="e">
        <f t="shared" si="0"/>
        <v>#N/A</v>
      </c>
      <c r="F17" s="18" t="e">
        <f t="shared" si="1"/>
        <v>#N/A</v>
      </c>
      <c r="G17" s="18" t="e">
        <f t="shared" si="2"/>
        <v>#N/A</v>
      </c>
      <c r="H17" s="18" t="e">
        <f t="shared" si="3"/>
        <v>#N/A</v>
      </c>
    </row>
    <row r="18" spans="1:8" x14ac:dyDescent="0.15">
      <c r="A18" s="12"/>
      <c r="B18" s="13"/>
      <c r="C18" s="13"/>
      <c r="D18" s="13"/>
      <c r="E18" s="13" t="e">
        <f t="shared" si="0"/>
        <v>#N/A</v>
      </c>
      <c r="F18" s="18" t="e">
        <f t="shared" si="1"/>
        <v>#N/A</v>
      </c>
      <c r="G18" s="18" t="e">
        <f t="shared" si="2"/>
        <v>#N/A</v>
      </c>
      <c r="H18" s="18" t="e">
        <f t="shared" si="3"/>
        <v>#N/A</v>
      </c>
    </row>
    <row r="19" spans="1:8" x14ac:dyDescent="0.15">
      <c r="A19" s="12"/>
      <c r="B19" s="13"/>
      <c r="C19" s="13"/>
      <c r="D19" s="13"/>
      <c r="E19" s="13" t="e">
        <f t="shared" si="0"/>
        <v>#N/A</v>
      </c>
      <c r="F19" s="18" t="e">
        <f t="shared" si="1"/>
        <v>#N/A</v>
      </c>
      <c r="G19" s="18" t="e">
        <f t="shared" si="2"/>
        <v>#N/A</v>
      </c>
      <c r="H19" s="18" t="e">
        <f t="shared" si="3"/>
        <v>#N/A</v>
      </c>
    </row>
    <row r="20" spans="1:8" x14ac:dyDescent="0.15">
      <c r="A20" s="12"/>
      <c r="B20" s="13"/>
      <c r="C20" s="13"/>
      <c r="D20" s="13"/>
      <c r="E20" s="13" t="e">
        <f t="shared" si="0"/>
        <v>#N/A</v>
      </c>
      <c r="F20" s="18" t="e">
        <f t="shared" si="1"/>
        <v>#N/A</v>
      </c>
      <c r="G20" s="18" t="e">
        <f t="shared" si="2"/>
        <v>#N/A</v>
      </c>
      <c r="H20" s="18" t="e">
        <f t="shared" si="3"/>
        <v>#N/A</v>
      </c>
    </row>
    <row r="21" spans="1:8" x14ac:dyDescent="0.15">
      <c r="A21" s="12"/>
      <c r="B21" s="13"/>
      <c r="C21" s="13"/>
      <c r="D21" s="13"/>
      <c r="E21" s="13" t="e">
        <f t="shared" si="0"/>
        <v>#N/A</v>
      </c>
      <c r="F21" s="18" t="e">
        <f t="shared" si="1"/>
        <v>#N/A</v>
      </c>
      <c r="G21" s="18" t="e">
        <f t="shared" si="2"/>
        <v>#N/A</v>
      </c>
      <c r="H21" s="18" t="e">
        <f t="shared" si="3"/>
        <v>#N/A</v>
      </c>
    </row>
    <row r="22" spans="1:8" x14ac:dyDescent="0.15">
      <c r="A22" s="12"/>
      <c r="B22" s="13"/>
      <c r="C22" s="13"/>
      <c r="D22" s="13"/>
      <c r="E22" s="13" t="e">
        <f t="shared" si="0"/>
        <v>#N/A</v>
      </c>
      <c r="F22" s="18" t="e">
        <f t="shared" si="1"/>
        <v>#N/A</v>
      </c>
      <c r="G22" s="18" t="e">
        <f t="shared" si="2"/>
        <v>#N/A</v>
      </c>
      <c r="H22" s="18" t="e">
        <f t="shared" si="3"/>
        <v>#N/A</v>
      </c>
    </row>
    <row r="23" spans="1:8" x14ac:dyDescent="0.15">
      <c r="A23" s="12"/>
      <c r="B23" s="13"/>
      <c r="C23" s="13"/>
      <c r="D23" s="13"/>
      <c r="E23" s="13" t="e">
        <f t="shared" si="0"/>
        <v>#N/A</v>
      </c>
      <c r="F23" s="18" t="e">
        <f t="shared" si="1"/>
        <v>#N/A</v>
      </c>
      <c r="G23" s="18" t="e">
        <f t="shared" si="2"/>
        <v>#N/A</v>
      </c>
      <c r="H23" s="18" t="e">
        <f t="shared" si="3"/>
        <v>#N/A</v>
      </c>
    </row>
    <row r="24" spans="1:8" x14ac:dyDescent="0.15">
      <c r="A24" s="12"/>
      <c r="B24" s="13"/>
      <c r="C24" s="13"/>
      <c r="D24" s="13"/>
      <c r="E24" s="13" t="e">
        <f t="shared" si="0"/>
        <v>#N/A</v>
      </c>
      <c r="F24" s="18" t="e">
        <f t="shared" si="1"/>
        <v>#N/A</v>
      </c>
      <c r="G24" s="18" t="e">
        <f t="shared" si="2"/>
        <v>#N/A</v>
      </c>
      <c r="H24" s="18" t="e">
        <f t="shared" si="3"/>
        <v>#N/A</v>
      </c>
    </row>
    <row r="25" spans="1:8" x14ac:dyDescent="0.15">
      <c r="A25" s="12"/>
      <c r="B25" s="13"/>
      <c r="C25" s="13"/>
      <c r="D25" s="13"/>
      <c r="E25" s="13" t="e">
        <f t="shared" si="0"/>
        <v>#N/A</v>
      </c>
      <c r="F25" s="18" t="e">
        <f t="shared" si="1"/>
        <v>#N/A</v>
      </c>
      <c r="G25" s="18" t="e">
        <f t="shared" si="2"/>
        <v>#N/A</v>
      </c>
      <c r="H25" s="18" t="e">
        <f t="shared" si="3"/>
        <v>#N/A</v>
      </c>
    </row>
    <row r="26" spans="1:8" x14ac:dyDescent="0.15">
      <c r="A26" s="12"/>
      <c r="B26" s="13"/>
      <c r="C26" s="13"/>
      <c r="D26" s="13"/>
      <c r="E26" s="13" t="e">
        <f t="shared" si="0"/>
        <v>#N/A</v>
      </c>
      <c r="F26" s="18" t="e">
        <f t="shared" si="1"/>
        <v>#N/A</v>
      </c>
      <c r="G26" s="18" t="e">
        <f t="shared" si="2"/>
        <v>#N/A</v>
      </c>
      <c r="H26" s="18" t="e">
        <f t="shared" si="3"/>
        <v>#N/A</v>
      </c>
    </row>
    <row r="27" spans="1:8" x14ac:dyDescent="0.15">
      <c r="A27" s="12"/>
      <c r="B27" s="13"/>
      <c r="C27" s="13"/>
      <c r="D27" s="13"/>
      <c r="E27" s="13" t="e">
        <f t="shared" si="0"/>
        <v>#N/A</v>
      </c>
      <c r="F27" s="18" t="e">
        <f t="shared" si="1"/>
        <v>#N/A</v>
      </c>
      <c r="G27" s="18" t="e">
        <f t="shared" si="2"/>
        <v>#N/A</v>
      </c>
      <c r="H27" s="18" t="e">
        <f t="shared" si="3"/>
        <v>#N/A</v>
      </c>
    </row>
    <row r="28" spans="1:8" x14ac:dyDescent="0.15">
      <c r="A28" s="12"/>
      <c r="B28" s="13"/>
      <c r="C28" s="13"/>
      <c r="D28" s="13"/>
      <c r="E28" s="13" t="e">
        <f t="shared" si="0"/>
        <v>#N/A</v>
      </c>
      <c r="F28" s="18" t="e">
        <f t="shared" si="1"/>
        <v>#N/A</v>
      </c>
      <c r="G28" s="18" t="e">
        <f t="shared" si="2"/>
        <v>#N/A</v>
      </c>
      <c r="H28" s="18" t="e">
        <f t="shared" si="3"/>
        <v>#N/A</v>
      </c>
    </row>
    <row r="29" spans="1:8" x14ac:dyDescent="0.15">
      <c r="A29" s="12"/>
      <c r="B29" s="13"/>
      <c r="C29" s="13"/>
      <c r="D29" s="13"/>
      <c r="E29" s="13" t="e">
        <f t="shared" si="0"/>
        <v>#N/A</v>
      </c>
      <c r="F29" s="18" t="e">
        <f t="shared" si="1"/>
        <v>#N/A</v>
      </c>
      <c r="G29" s="18" t="e">
        <f t="shared" si="2"/>
        <v>#N/A</v>
      </c>
      <c r="H29" s="18" t="e">
        <f t="shared" si="3"/>
        <v>#N/A</v>
      </c>
    </row>
    <row r="30" spans="1:8" x14ac:dyDescent="0.15">
      <c r="A30" s="12"/>
      <c r="B30" s="13"/>
      <c r="C30" s="13"/>
      <c r="D30" s="13"/>
      <c r="E30" s="13" t="e">
        <f t="shared" si="0"/>
        <v>#N/A</v>
      </c>
      <c r="F30" s="18" t="e">
        <f t="shared" si="1"/>
        <v>#N/A</v>
      </c>
      <c r="G30" s="18" t="e">
        <f t="shared" si="2"/>
        <v>#N/A</v>
      </c>
      <c r="H30" s="18" t="e">
        <f t="shared" si="3"/>
        <v>#N/A</v>
      </c>
    </row>
    <row r="31" spans="1:8" x14ac:dyDescent="0.15">
      <c r="A31" s="12"/>
      <c r="B31" s="13"/>
      <c r="C31" s="13"/>
      <c r="D31" s="13"/>
      <c r="E31" s="13" t="e">
        <f t="shared" si="0"/>
        <v>#N/A</v>
      </c>
      <c r="F31" s="18" t="e">
        <f t="shared" si="1"/>
        <v>#N/A</v>
      </c>
      <c r="G31" s="18" t="e">
        <f t="shared" si="2"/>
        <v>#N/A</v>
      </c>
      <c r="H31" s="18" t="e">
        <f t="shared" si="3"/>
        <v>#N/A</v>
      </c>
    </row>
    <row r="32" spans="1:8" x14ac:dyDescent="0.15">
      <c r="A32" s="12"/>
      <c r="B32" s="13"/>
      <c r="C32" s="13"/>
      <c r="D32" s="13"/>
      <c r="E32" s="13" t="e">
        <f t="shared" si="0"/>
        <v>#N/A</v>
      </c>
      <c r="F32" s="18" t="e">
        <f t="shared" si="1"/>
        <v>#N/A</v>
      </c>
      <c r="G32" s="18" t="e">
        <f t="shared" si="2"/>
        <v>#N/A</v>
      </c>
      <c r="H32" s="18" t="e">
        <f t="shared" si="3"/>
        <v>#N/A</v>
      </c>
    </row>
    <row r="33" spans="1:8" x14ac:dyDescent="0.15">
      <c r="A33" s="12"/>
      <c r="B33" s="13"/>
      <c r="C33" s="13"/>
      <c r="D33" s="13"/>
      <c r="E33" s="13" t="e">
        <f t="shared" si="0"/>
        <v>#N/A</v>
      </c>
      <c r="F33" s="18" t="e">
        <f t="shared" si="1"/>
        <v>#N/A</v>
      </c>
      <c r="G33" s="18" t="e">
        <f t="shared" si="2"/>
        <v>#N/A</v>
      </c>
      <c r="H33" s="18" t="e">
        <f t="shared" si="3"/>
        <v>#N/A</v>
      </c>
    </row>
    <row r="34" spans="1:8" x14ac:dyDescent="0.15">
      <c r="A34" s="12"/>
      <c r="B34" s="13"/>
      <c r="C34" s="13"/>
      <c r="D34" s="13"/>
      <c r="E34" s="13" t="e">
        <f t="shared" si="0"/>
        <v>#N/A</v>
      </c>
      <c r="F34" s="18" t="e">
        <f t="shared" si="1"/>
        <v>#N/A</v>
      </c>
      <c r="G34" s="18" t="e">
        <f t="shared" si="2"/>
        <v>#N/A</v>
      </c>
      <c r="H34" s="18" t="e">
        <f t="shared" si="3"/>
        <v>#N/A</v>
      </c>
    </row>
    <row r="35" spans="1:8" x14ac:dyDescent="0.15">
      <c r="A35" s="12"/>
      <c r="B35" s="13"/>
      <c r="C35" s="13"/>
      <c r="D35" s="13"/>
      <c r="E35" s="13" t="e">
        <f t="shared" si="0"/>
        <v>#N/A</v>
      </c>
      <c r="F35" s="18" t="e">
        <f t="shared" si="1"/>
        <v>#N/A</v>
      </c>
      <c r="G35" s="18" t="e">
        <f t="shared" si="2"/>
        <v>#N/A</v>
      </c>
      <c r="H35" s="18" t="e">
        <f t="shared" si="3"/>
        <v>#N/A</v>
      </c>
    </row>
    <row r="36" spans="1:8" x14ac:dyDescent="0.15">
      <c r="A36" s="12"/>
      <c r="B36" s="13"/>
      <c r="C36" s="13"/>
      <c r="D36" s="13"/>
      <c r="E36" s="13" t="e">
        <f t="shared" si="0"/>
        <v>#N/A</v>
      </c>
      <c r="F36" s="18" t="e">
        <f t="shared" si="1"/>
        <v>#N/A</v>
      </c>
      <c r="G36" s="18" t="e">
        <f t="shared" si="2"/>
        <v>#N/A</v>
      </c>
      <c r="H36" s="18" t="e">
        <f t="shared" si="3"/>
        <v>#N/A</v>
      </c>
    </row>
    <row r="37" spans="1:8" x14ac:dyDescent="0.15">
      <c r="A37" s="12"/>
      <c r="B37" s="13"/>
      <c r="C37" s="13"/>
      <c r="D37" s="13"/>
      <c r="E37" s="13" t="e">
        <f t="shared" si="0"/>
        <v>#N/A</v>
      </c>
      <c r="F37" s="18" t="e">
        <f t="shared" si="1"/>
        <v>#N/A</v>
      </c>
      <c r="G37" s="18" t="e">
        <f t="shared" si="2"/>
        <v>#N/A</v>
      </c>
      <c r="H37" s="18" t="e">
        <f t="shared" si="3"/>
        <v>#N/A</v>
      </c>
    </row>
    <row r="38" spans="1:8" x14ac:dyDescent="0.15">
      <c r="A38" s="12"/>
      <c r="B38" s="13"/>
      <c r="C38" s="13"/>
      <c r="D38" s="13"/>
      <c r="E38" s="13" t="e">
        <f t="shared" si="0"/>
        <v>#N/A</v>
      </c>
      <c r="F38" s="18" t="e">
        <f t="shared" si="1"/>
        <v>#N/A</v>
      </c>
      <c r="G38" s="18" t="e">
        <f t="shared" si="2"/>
        <v>#N/A</v>
      </c>
      <c r="H38" s="18" t="e">
        <f t="shared" si="3"/>
        <v>#N/A</v>
      </c>
    </row>
    <row r="39" spans="1:8" x14ac:dyDescent="0.15">
      <c r="A39" s="12"/>
      <c r="B39" s="13"/>
      <c r="C39" s="13"/>
      <c r="D39" s="13"/>
      <c r="E39" s="13" t="e">
        <f t="shared" si="0"/>
        <v>#N/A</v>
      </c>
      <c r="F39" s="18" t="e">
        <f t="shared" si="1"/>
        <v>#N/A</v>
      </c>
      <c r="G39" s="18" t="e">
        <f t="shared" si="2"/>
        <v>#N/A</v>
      </c>
      <c r="H39" s="18" t="e">
        <f t="shared" si="3"/>
        <v>#N/A</v>
      </c>
    </row>
    <row r="40" spans="1:8" x14ac:dyDescent="0.15">
      <c r="A40" s="12"/>
      <c r="B40" s="13"/>
      <c r="C40" s="13"/>
      <c r="D40" s="13"/>
      <c r="E40" s="13" t="e">
        <f t="shared" si="0"/>
        <v>#N/A</v>
      </c>
      <c r="F40" s="18" t="e">
        <f t="shared" si="1"/>
        <v>#N/A</v>
      </c>
      <c r="G40" s="18" t="e">
        <f t="shared" si="2"/>
        <v>#N/A</v>
      </c>
      <c r="H40" s="18" t="e">
        <f t="shared" si="3"/>
        <v>#N/A</v>
      </c>
    </row>
    <row r="41" spans="1:8" x14ac:dyDescent="0.15">
      <c r="A41" s="12"/>
      <c r="B41" s="13"/>
      <c r="C41" s="13"/>
      <c r="D41" s="13"/>
      <c r="E41" s="13" t="e">
        <f t="shared" si="0"/>
        <v>#N/A</v>
      </c>
      <c r="F41" s="18" t="e">
        <f t="shared" si="1"/>
        <v>#N/A</v>
      </c>
      <c r="G41" s="18" t="e">
        <f t="shared" si="2"/>
        <v>#N/A</v>
      </c>
      <c r="H41" s="18" t="e">
        <f t="shared" si="3"/>
        <v>#N/A</v>
      </c>
    </row>
    <row r="42" spans="1:8" x14ac:dyDescent="0.15">
      <c r="A42" s="12"/>
      <c r="B42" s="13"/>
      <c r="C42" s="13"/>
      <c r="D42" s="13"/>
      <c r="E42" s="13" t="e">
        <f t="shared" si="0"/>
        <v>#N/A</v>
      </c>
      <c r="F42" s="18" t="e">
        <f t="shared" si="1"/>
        <v>#N/A</v>
      </c>
      <c r="G42" s="18" t="e">
        <f t="shared" si="2"/>
        <v>#N/A</v>
      </c>
      <c r="H42" s="18" t="e">
        <f t="shared" si="3"/>
        <v>#N/A</v>
      </c>
    </row>
    <row r="43" spans="1:8" x14ac:dyDescent="0.15">
      <c r="A43" s="12"/>
      <c r="B43" s="13"/>
      <c r="C43" s="13"/>
      <c r="D43" s="13"/>
      <c r="E43" s="13" t="e">
        <f t="shared" si="0"/>
        <v>#N/A</v>
      </c>
      <c r="F43" s="18" t="e">
        <f t="shared" si="1"/>
        <v>#N/A</v>
      </c>
      <c r="G43" s="18" t="e">
        <f t="shared" si="2"/>
        <v>#N/A</v>
      </c>
      <c r="H43" s="18" t="e">
        <f t="shared" si="3"/>
        <v>#N/A</v>
      </c>
    </row>
    <row r="44" spans="1:8" x14ac:dyDescent="0.15">
      <c r="A44" s="12"/>
      <c r="B44" s="13"/>
      <c r="C44" s="13"/>
      <c r="D44" s="13"/>
      <c r="E44" s="13" t="e">
        <f t="shared" si="0"/>
        <v>#N/A</v>
      </c>
      <c r="F44" s="18" t="e">
        <f t="shared" si="1"/>
        <v>#N/A</v>
      </c>
      <c r="G44" s="18" t="e">
        <f t="shared" si="2"/>
        <v>#N/A</v>
      </c>
      <c r="H44" s="18" t="e">
        <f t="shared" si="3"/>
        <v>#N/A</v>
      </c>
    </row>
    <row r="45" spans="1:8" x14ac:dyDescent="0.15">
      <c r="A45" s="12"/>
      <c r="B45" s="13"/>
      <c r="C45" s="13"/>
      <c r="D45" s="13"/>
      <c r="E45" s="13" t="e">
        <f t="shared" si="0"/>
        <v>#N/A</v>
      </c>
      <c r="F45" s="18" t="e">
        <f t="shared" si="1"/>
        <v>#N/A</v>
      </c>
      <c r="G45" s="18" t="e">
        <f t="shared" si="2"/>
        <v>#N/A</v>
      </c>
      <c r="H45" s="18" t="e">
        <f t="shared" si="3"/>
        <v>#N/A</v>
      </c>
    </row>
    <row r="46" spans="1:8" x14ac:dyDescent="0.15">
      <c r="A46" s="12"/>
      <c r="B46" s="13"/>
      <c r="C46" s="13"/>
      <c r="D46" s="13"/>
      <c r="E46" s="13" t="e">
        <f t="shared" si="0"/>
        <v>#N/A</v>
      </c>
      <c r="F46" s="18" t="e">
        <f t="shared" si="1"/>
        <v>#N/A</v>
      </c>
      <c r="G46" s="18" t="e">
        <f t="shared" si="2"/>
        <v>#N/A</v>
      </c>
      <c r="H46" s="18" t="e">
        <f t="shared" si="3"/>
        <v>#N/A</v>
      </c>
    </row>
    <row r="47" spans="1:8" x14ac:dyDescent="0.15">
      <c r="A47" s="12"/>
      <c r="B47" s="13"/>
      <c r="C47" s="13"/>
      <c r="D47" s="13"/>
      <c r="E47" s="13" t="e">
        <f t="shared" si="0"/>
        <v>#N/A</v>
      </c>
      <c r="F47" s="18" t="e">
        <f t="shared" si="1"/>
        <v>#N/A</v>
      </c>
      <c r="G47" s="18" t="e">
        <f t="shared" si="2"/>
        <v>#N/A</v>
      </c>
      <c r="H47" s="18" t="e">
        <f t="shared" si="3"/>
        <v>#N/A</v>
      </c>
    </row>
    <row r="48" spans="1:8" x14ac:dyDescent="0.15">
      <c r="A48" s="12"/>
      <c r="B48" s="13"/>
      <c r="C48" s="13"/>
      <c r="D48" s="13"/>
      <c r="E48" s="13" t="e">
        <f t="shared" si="0"/>
        <v>#N/A</v>
      </c>
      <c r="F48" s="18" t="e">
        <f t="shared" si="1"/>
        <v>#N/A</v>
      </c>
      <c r="G48" s="18" t="e">
        <f t="shared" si="2"/>
        <v>#N/A</v>
      </c>
      <c r="H48" s="18" t="e">
        <f t="shared" si="3"/>
        <v>#N/A</v>
      </c>
    </row>
    <row r="49" spans="1:8" x14ac:dyDescent="0.15">
      <c r="A49" s="12"/>
      <c r="B49" s="13"/>
      <c r="C49" s="13"/>
      <c r="D49" s="13"/>
      <c r="E49" s="13" t="e">
        <f t="shared" si="0"/>
        <v>#N/A</v>
      </c>
      <c r="F49" s="18" t="e">
        <f t="shared" si="1"/>
        <v>#N/A</v>
      </c>
      <c r="G49" s="18" t="e">
        <f t="shared" si="2"/>
        <v>#N/A</v>
      </c>
      <c r="H49" s="18" t="e">
        <f t="shared" si="3"/>
        <v>#N/A</v>
      </c>
    </row>
    <row r="50" spans="1:8" x14ac:dyDescent="0.15">
      <c r="A50" s="12"/>
      <c r="B50" s="13"/>
      <c r="C50" s="13"/>
      <c r="D50" s="13"/>
      <c r="E50" s="13" t="e">
        <f t="shared" si="0"/>
        <v>#N/A</v>
      </c>
      <c r="F50" s="18" t="e">
        <f t="shared" si="1"/>
        <v>#N/A</v>
      </c>
      <c r="G50" s="18" t="e">
        <f t="shared" si="2"/>
        <v>#N/A</v>
      </c>
      <c r="H50" s="18" t="e">
        <f t="shared" si="3"/>
        <v>#N/A</v>
      </c>
    </row>
    <row r="51" spans="1:8" x14ac:dyDescent="0.15">
      <c r="A51" s="12"/>
      <c r="B51" s="13"/>
      <c r="C51" s="13"/>
      <c r="D51" s="13"/>
      <c r="E51" s="13" t="e">
        <f t="shared" si="0"/>
        <v>#N/A</v>
      </c>
      <c r="F51" s="18" t="e">
        <f t="shared" si="1"/>
        <v>#N/A</v>
      </c>
      <c r="G51" s="18" t="e">
        <f t="shared" si="2"/>
        <v>#N/A</v>
      </c>
      <c r="H51" s="18" t="e">
        <f t="shared" si="3"/>
        <v>#N/A</v>
      </c>
    </row>
    <row r="52" spans="1:8" x14ac:dyDescent="0.15">
      <c r="A52" s="12"/>
      <c r="B52" s="13"/>
      <c r="C52" s="13"/>
      <c r="D52" s="13"/>
      <c r="E52" s="13" t="e">
        <f t="shared" si="0"/>
        <v>#N/A</v>
      </c>
      <c r="F52" s="18" t="e">
        <f t="shared" si="1"/>
        <v>#N/A</v>
      </c>
      <c r="G52" s="18" t="e">
        <f t="shared" si="2"/>
        <v>#N/A</v>
      </c>
      <c r="H52" s="18" t="e">
        <f t="shared" si="3"/>
        <v>#N/A</v>
      </c>
    </row>
    <row r="53" spans="1:8" x14ac:dyDescent="0.15">
      <c r="A53" s="12"/>
      <c r="B53" s="13"/>
      <c r="C53" s="13"/>
      <c r="D53" s="13"/>
      <c r="E53" s="13" t="e">
        <f t="shared" si="0"/>
        <v>#N/A</v>
      </c>
      <c r="F53" s="18" t="e">
        <f t="shared" si="1"/>
        <v>#N/A</v>
      </c>
      <c r="G53" s="18" t="e">
        <f t="shared" si="2"/>
        <v>#N/A</v>
      </c>
      <c r="H53" s="18" t="e">
        <f t="shared" si="3"/>
        <v>#N/A</v>
      </c>
    </row>
    <row r="54" spans="1:8" x14ac:dyDescent="0.15">
      <c r="A54" s="12"/>
      <c r="B54" s="13"/>
      <c r="C54" s="13"/>
      <c r="D54" s="13"/>
      <c r="E54" s="13" t="e">
        <f t="shared" si="0"/>
        <v>#N/A</v>
      </c>
      <c r="F54" s="18" t="e">
        <f t="shared" si="1"/>
        <v>#N/A</v>
      </c>
      <c r="G54" s="18" t="e">
        <f t="shared" si="2"/>
        <v>#N/A</v>
      </c>
      <c r="H54" s="18" t="e">
        <f t="shared" si="3"/>
        <v>#N/A</v>
      </c>
    </row>
    <row r="55" spans="1:8" x14ac:dyDescent="0.15">
      <c r="A55" s="12"/>
      <c r="B55" s="13"/>
      <c r="C55" s="13"/>
      <c r="D55" s="13"/>
      <c r="E55" s="13" t="e">
        <f t="shared" si="0"/>
        <v>#N/A</v>
      </c>
      <c r="F55" s="18" t="e">
        <f t="shared" si="1"/>
        <v>#N/A</v>
      </c>
      <c r="G55" s="18" t="e">
        <f t="shared" si="2"/>
        <v>#N/A</v>
      </c>
      <c r="H55" s="18" t="e">
        <f t="shared" si="3"/>
        <v>#N/A</v>
      </c>
    </row>
    <row r="56" spans="1:8" x14ac:dyDescent="0.15">
      <c r="A56" s="12"/>
      <c r="B56" s="13"/>
      <c r="C56" s="13"/>
      <c r="D56" s="13"/>
      <c r="E56" s="13" t="e">
        <f t="shared" si="0"/>
        <v>#N/A</v>
      </c>
      <c r="F56" s="18" t="e">
        <f t="shared" si="1"/>
        <v>#N/A</v>
      </c>
      <c r="G56" s="18" t="e">
        <f t="shared" si="2"/>
        <v>#N/A</v>
      </c>
      <c r="H56" s="18" t="e">
        <f t="shared" si="3"/>
        <v>#N/A</v>
      </c>
    </row>
    <row r="57" spans="1:8" x14ac:dyDescent="0.15">
      <c r="A57" s="12"/>
      <c r="B57" s="13"/>
      <c r="C57" s="13"/>
      <c r="D57" s="13"/>
      <c r="E57" s="13" t="e">
        <f t="shared" si="0"/>
        <v>#N/A</v>
      </c>
      <c r="F57" s="18" t="e">
        <f t="shared" si="1"/>
        <v>#N/A</v>
      </c>
      <c r="G57" s="18" t="e">
        <f t="shared" si="2"/>
        <v>#N/A</v>
      </c>
      <c r="H57" s="18" t="e">
        <f t="shared" si="3"/>
        <v>#N/A</v>
      </c>
    </row>
    <row r="58" spans="1:8" x14ac:dyDescent="0.15">
      <c r="A58" s="12"/>
      <c r="B58" s="13"/>
      <c r="C58" s="13"/>
      <c r="D58" s="13"/>
      <c r="E58" s="13" t="e">
        <f t="shared" si="0"/>
        <v>#N/A</v>
      </c>
      <c r="F58" s="18" t="e">
        <f t="shared" si="1"/>
        <v>#N/A</v>
      </c>
      <c r="G58" s="18" t="e">
        <f t="shared" si="2"/>
        <v>#N/A</v>
      </c>
      <c r="H58" s="18" t="e">
        <f t="shared" si="3"/>
        <v>#N/A</v>
      </c>
    </row>
    <row r="59" spans="1:8" x14ac:dyDescent="0.15">
      <c r="A59" s="12"/>
      <c r="B59" s="13"/>
      <c r="C59" s="13"/>
      <c r="D59" s="13"/>
      <c r="E59" s="13" t="e">
        <f t="shared" si="0"/>
        <v>#N/A</v>
      </c>
      <c r="F59" s="18" t="e">
        <f t="shared" si="1"/>
        <v>#N/A</v>
      </c>
      <c r="G59" s="18" t="e">
        <f t="shared" si="2"/>
        <v>#N/A</v>
      </c>
      <c r="H59" s="18" t="e">
        <f t="shared" si="3"/>
        <v>#N/A</v>
      </c>
    </row>
    <row r="60" spans="1:8" x14ac:dyDescent="0.15">
      <c r="A60" s="12"/>
      <c r="B60" s="13"/>
      <c r="C60" s="13"/>
      <c r="D60" s="13"/>
      <c r="E60" s="13" t="e">
        <f t="shared" si="0"/>
        <v>#N/A</v>
      </c>
      <c r="F60" s="18" t="e">
        <f t="shared" si="1"/>
        <v>#N/A</v>
      </c>
      <c r="G60" s="18" t="e">
        <f t="shared" si="2"/>
        <v>#N/A</v>
      </c>
      <c r="H60" s="18" t="e">
        <f t="shared" si="3"/>
        <v>#N/A</v>
      </c>
    </row>
    <row r="61" spans="1:8" x14ac:dyDescent="0.15">
      <c r="A61" s="12"/>
      <c r="B61" s="13"/>
      <c r="C61" s="13"/>
      <c r="D61" s="13"/>
      <c r="E61" s="13" t="e">
        <f t="shared" si="0"/>
        <v>#N/A</v>
      </c>
      <c r="F61" s="18" t="e">
        <f t="shared" si="1"/>
        <v>#N/A</v>
      </c>
      <c r="G61" s="18" t="e">
        <f t="shared" si="2"/>
        <v>#N/A</v>
      </c>
      <c r="H61" s="18" t="e">
        <f t="shared" si="3"/>
        <v>#N/A</v>
      </c>
    </row>
    <row r="62" spans="1:8" x14ac:dyDescent="0.15">
      <c r="A62" s="12"/>
      <c r="B62" s="13"/>
      <c r="C62" s="13"/>
      <c r="D62" s="13"/>
      <c r="E62" s="13" t="e">
        <f t="shared" si="0"/>
        <v>#N/A</v>
      </c>
      <c r="F62" s="18" t="e">
        <f t="shared" si="1"/>
        <v>#N/A</v>
      </c>
      <c r="G62" s="18" t="e">
        <f t="shared" si="2"/>
        <v>#N/A</v>
      </c>
      <c r="H62" s="18" t="e">
        <f t="shared" si="3"/>
        <v>#N/A</v>
      </c>
    </row>
    <row r="63" spans="1:8" x14ac:dyDescent="0.15">
      <c r="A63" s="12"/>
      <c r="B63" s="13"/>
      <c r="C63" s="13"/>
      <c r="D63" s="13"/>
      <c r="E63" s="13" t="e">
        <f t="shared" si="0"/>
        <v>#N/A</v>
      </c>
      <c r="F63" s="18" t="e">
        <f t="shared" si="1"/>
        <v>#N/A</v>
      </c>
      <c r="G63" s="18" t="e">
        <f t="shared" si="2"/>
        <v>#N/A</v>
      </c>
      <c r="H63" s="18" t="e">
        <f t="shared" si="3"/>
        <v>#N/A</v>
      </c>
    </row>
    <row r="64" spans="1:8" ht="14.25" thickBot="1" x14ac:dyDescent="0.2">
      <c r="A64" s="14"/>
      <c r="B64" s="15"/>
      <c r="C64" s="15"/>
      <c r="D64" s="15"/>
      <c r="E64" s="15" t="e">
        <f t="shared" si="0"/>
        <v>#N/A</v>
      </c>
      <c r="F64" s="19" t="e">
        <f t="shared" si="1"/>
        <v>#N/A</v>
      </c>
      <c r="G64" s="19" t="e">
        <f t="shared" si="2"/>
        <v>#N/A</v>
      </c>
      <c r="H64" s="19" t="e">
        <f t="shared" si="3"/>
        <v>#N/A</v>
      </c>
    </row>
  </sheetData>
  <mergeCells count="1">
    <mergeCell ref="A1:H1"/>
  </mergeCells>
  <phoneticPr fontId="1" type="noConversion"/>
  <dataValidations count="4">
    <dataValidation type="list" allowBlank="1" showInputMessage="1" showErrorMessage="1" sqref="A5:A64">
      <formula1>"浔阳区,濂溪区,开发区"</formula1>
    </dataValidation>
    <dataValidation type="list" allowBlank="1" showInputMessage="1" showErrorMessage="1" sqref="B5:B64">
      <formula1>店名</formula1>
    </dataValidation>
    <dataValidation type="list" allowBlank="1" showInputMessage="1" showErrorMessage="1" sqref="C5:C64">
      <formula1>商品名称</formula1>
    </dataValidation>
    <dataValidation type="whole" operator="greaterThan" allowBlank="1" showInputMessage="1" showErrorMessage="1" sqref="D5:D64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3" sqref="B3:B12"/>
    </sheetView>
  </sheetViews>
  <sheetFormatPr defaultRowHeight="13.5" x14ac:dyDescent="0.15"/>
  <cols>
    <col min="1" max="1" width="4.5" customWidth="1"/>
    <col min="3" max="3" width="6.875" customWidth="1"/>
    <col min="4" max="4" width="7" customWidth="1"/>
    <col min="5" max="5" width="6.625" customWidth="1"/>
  </cols>
  <sheetData>
    <row r="1" spans="1:5" ht="30" thickBot="1" x14ac:dyDescent="0.2">
      <c r="A1" s="26" t="s">
        <v>30</v>
      </c>
      <c r="B1" s="26"/>
      <c r="C1" s="26"/>
      <c r="D1" s="26"/>
      <c r="E1" s="26"/>
    </row>
    <row r="2" spans="1:5" ht="14.25" x14ac:dyDescent="0.15">
      <c r="A2" s="7" t="s">
        <v>31</v>
      </c>
      <c r="B2" s="8" t="s">
        <v>3</v>
      </c>
      <c r="C2" s="8" t="s">
        <v>5</v>
      </c>
      <c r="D2" s="8" t="s">
        <v>6</v>
      </c>
      <c r="E2" s="9" t="s">
        <v>7</v>
      </c>
    </row>
    <row r="3" spans="1:5" x14ac:dyDescent="0.15">
      <c r="A3" s="1">
        <v>1</v>
      </c>
      <c r="B3" s="5" t="s">
        <v>29</v>
      </c>
      <c r="C3" s="5" t="s">
        <v>18</v>
      </c>
      <c r="D3" s="5">
        <v>60</v>
      </c>
      <c r="E3" s="2">
        <v>78</v>
      </c>
    </row>
    <row r="4" spans="1:5" x14ac:dyDescent="0.15">
      <c r="A4" s="1">
        <v>2</v>
      </c>
      <c r="B4" s="5" t="s">
        <v>19</v>
      </c>
      <c r="C4" s="5" t="s">
        <v>18</v>
      </c>
      <c r="D4" s="5">
        <v>95</v>
      </c>
      <c r="E4" s="2">
        <v>118</v>
      </c>
    </row>
    <row r="5" spans="1:5" x14ac:dyDescent="0.15">
      <c r="A5" s="1">
        <v>3</v>
      </c>
      <c r="B5" s="5" t="s">
        <v>21</v>
      </c>
      <c r="C5" s="5" t="s">
        <v>32</v>
      </c>
      <c r="D5" s="5">
        <v>30</v>
      </c>
      <c r="E5" s="2">
        <v>42</v>
      </c>
    </row>
    <row r="6" spans="1:5" x14ac:dyDescent="0.15">
      <c r="A6" s="1">
        <v>4</v>
      </c>
      <c r="B6" s="5" t="s">
        <v>28</v>
      </c>
      <c r="C6" s="5" t="s">
        <v>18</v>
      </c>
      <c r="D6" s="5">
        <v>98</v>
      </c>
      <c r="E6" s="2">
        <v>128</v>
      </c>
    </row>
    <row r="7" spans="1:5" x14ac:dyDescent="0.15">
      <c r="A7" s="1">
        <v>5</v>
      </c>
      <c r="B7" s="5" t="s">
        <v>22</v>
      </c>
      <c r="C7" s="5" t="s">
        <v>33</v>
      </c>
      <c r="D7" s="5">
        <v>13</v>
      </c>
      <c r="E7" s="2">
        <v>18</v>
      </c>
    </row>
    <row r="8" spans="1:5" x14ac:dyDescent="0.15">
      <c r="A8" s="1">
        <v>6</v>
      </c>
      <c r="B8" s="5" t="s">
        <v>23</v>
      </c>
      <c r="C8" s="5" t="s">
        <v>18</v>
      </c>
      <c r="D8" s="5">
        <v>110</v>
      </c>
      <c r="E8" s="2">
        <v>158</v>
      </c>
    </row>
    <row r="9" spans="1:5" x14ac:dyDescent="0.15">
      <c r="A9" s="1">
        <v>7</v>
      </c>
      <c r="B9" s="5" t="s">
        <v>24</v>
      </c>
      <c r="C9" s="5" t="s">
        <v>20</v>
      </c>
      <c r="D9" s="5">
        <v>20</v>
      </c>
      <c r="E9" s="2">
        <v>25</v>
      </c>
    </row>
    <row r="10" spans="1:5" x14ac:dyDescent="0.15">
      <c r="A10" s="1">
        <v>8</v>
      </c>
      <c r="B10" s="5" t="s">
        <v>25</v>
      </c>
      <c r="C10" s="5" t="s">
        <v>18</v>
      </c>
      <c r="D10" s="5">
        <v>320</v>
      </c>
      <c r="E10" s="2">
        <v>398</v>
      </c>
    </row>
    <row r="11" spans="1:5" x14ac:dyDescent="0.15">
      <c r="A11" s="1">
        <v>9</v>
      </c>
      <c r="B11" s="5" t="s">
        <v>26</v>
      </c>
      <c r="C11" s="5" t="s">
        <v>18</v>
      </c>
      <c r="D11" s="5">
        <v>480</v>
      </c>
      <c r="E11" s="2">
        <v>548</v>
      </c>
    </row>
    <row r="12" spans="1:5" ht="14.25" thickBot="1" x14ac:dyDescent="0.2">
      <c r="A12" s="3">
        <v>10</v>
      </c>
      <c r="B12" s="6" t="s">
        <v>27</v>
      </c>
      <c r="C12" s="6" t="s">
        <v>18</v>
      </c>
      <c r="D12" s="6">
        <v>80</v>
      </c>
      <c r="E12" s="4">
        <v>110</v>
      </c>
    </row>
  </sheetData>
  <mergeCells count="1">
    <mergeCell ref="A1:E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8"/>
    </sheetView>
  </sheetViews>
  <sheetFormatPr defaultRowHeight="13.5" x14ac:dyDescent="0.15"/>
  <cols>
    <col min="1" max="1" width="12.125" customWidth="1"/>
    <col min="2" max="2" width="12.5" customWidth="1"/>
  </cols>
  <sheetData>
    <row r="1" spans="1:2" ht="25.5" thickBot="1" x14ac:dyDescent="0.2">
      <c r="A1" s="27" t="s">
        <v>34</v>
      </c>
      <c r="B1" s="27"/>
    </row>
    <row r="2" spans="1:2" ht="14.25" x14ac:dyDescent="0.15">
      <c r="A2" s="7" t="s">
        <v>0</v>
      </c>
      <c r="B2" s="9" t="s">
        <v>1</v>
      </c>
    </row>
    <row r="3" spans="1:2" x14ac:dyDescent="0.15">
      <c r="A3" s="1" t="s">
        <v>10</v>
      </c>
      <c r="B3" s="2" t="s">
        <v>11</v>
      </c>
    </row>
    <row r="4" spans="1:2" x14ac:dyDescent="0.15">
      <c r="A4" s="1" t="s">
        <v>10</v>
      </c>
      <c r="B4" s="2" t="s">
        <v>12</v>
      </c>
    </row>
    <row r="5" spans="1:2" x14ac:dyDescent="0.15">
      <c r="A5" s="1" t="s">
        <v>36</v>
      </c>
      <c r="B5" s="2" t="s">
        <v>13</v>
      </c>
    </row>
    <row r="6" spans="1:2" x14ac:dyDescent="0.15">
      <c r="A6" s="1" t="s">
        <v>36</v>
      </c>
      <c r="B6" s="2" t="s">
        <v>14</v>
      </c>
    </row>
    <row r="7" spans="1:2" x14ac:dyDescent="0.15">
      <c r="A7" s="1" t="s">
        <v>15</v>
      </c>
      <c r="B7" s="2" t="s">
        <v>16</v>
      </c>
    </row>
    <row r="8" spans="1:2" ht="14.25" thickBot="1" x14ac:dyDescent="0.2">
      <c r="A8" s="3" t="s">
        <v>15</v>
      </c>
      <c r="B8" s="4" t="s">
        <v>17</v>
      </c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6</vt:i4>
      </vt:variant>
    </vt:vector>
  </HeadingPairs>
  <TitlesOfParts>
    <vt:vector size="12" baseType="lpstr">
      <vt:lpstr>销售统计</vt:lpstr>
      <vt:lpstr>新销售记录</vt:lpstr>
      <vt:lpstr>销售记录</vt:lpstr>
      <vt:lpstr>新销售记录2</vt:lpstr>
      <vt:lpstr>价格清单</vt:lpstr>
      <vt:lpstr>连锁店信息</vt:lpstr>
      <vt:lpstr>店名</vt:lpstr>
      <vt:lpstr>价格</vt:lpstr>
      <vt:lpstr>开发区</vt:lpstr>
      <vt:lpstr>开发区2</vt:lpstr>
      <vt:lpstr>开发区3</vt:lpstr>
      <vt:lpstr>商品名称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707wang</dc:creator>
  <cp:lastModifiedBy>微软用户</cp:lastModifiedBy>
  <dcterms:created xsi:type="dcterms:W3CDTF">2010-08-01T01:20:29Z</dcterms:created>
  <dcterms:modified xsi:type="dcterms:W3CDTF">2018-12-05T08:50:39Z</dcterms:modified>
</cp:coreProperties>
</file>