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fas2\public\03290-00123 (Pepper v. Apple; Cameron v. Apple)\Epic Games v. Apple (146)\Trial Prep\Deposition Designations\2021-04-26 - Apple Designations with Epic Counters\Excerpts for Court\Exhibits by witness\Babcock\"/>
    </mc:Choice>
  </mc:AlternateContent>
  <xr:revisionPtr revIDLastSave="0" documentId="13_ncr:1_{C47F82E1-8328-4CCC-949C-A6B988E02FA3}" xr6:coauthVersionLast="36" xr6:coauthVersionMax="36" xr10:uidLastSave="{00000000-0000-0000-0000-000000000000}"/>
  <bookViews>
    <workbookView xWindow="0" yWindow="0" windowWidth="11520" windowHeight="8320" xr2:uid="{00000000-000D-0000-FFFF-FFFF00000000}"/>
  </bookViews>
  <sheets>
    <sheet name="BR Q1 P&amp;L Review" sheetId="1" r:id="rId1"/>
    <sheet name="BR+StW Q1 P&amp;L Review" sheetId="2" r:id="rId2"/>
    <sheet name="Sheet1" sheetId="3" r:id="rId3"/>
  </sheets>
  <definedNames>
    <definedName name="_xlnm.Print_Area" localSheetId="0">'BR Q1 P&amp;L Review'!$B$1:$L$33</definedName>
    <definedName name="_xlnm.Print_Area" localSheetId="1">'BR+StW Q1 P&amp;L Review'!$B$1:$I$32</definedName>
    <definedName name="_xlnm.Print_Area" localSheetId="2">Sheet1!$B$1:$E$9</definedName>
  </definedNames>
  <calcPr calcId="191029"/>
</workbook>
</file>

<file path=xl/calcChain.xml><?xml version="1.0" encoding="utf-8"?>
<calcChain xmlns="http://schemas.openxmlformats.org/spreadsheetml/2006/main">
  <c r="D4" i="3" l="1"/>
  <c r="E4" i="3" s="1"/>
  <c r="G14" i="2"/>
  <c r="F14" i="2"/>
  <c r="E14" i="2"/>
  <c r="G13" i="2"/>
  <c r="F13" i="2"/>
  <c r="E13" i="2"/>
  <c r="G10" i="2"/>
  <c r="H10" i="2" s="1"/>
  <c r="H9" i="2"/>
  <c r="G9" i="2"/>
  <c r="H7" i="2"/>
  <c r="H6" i="2"/>
  <c r="H6" i="1" s="1"/>
  <c r="F14" i="1"/>
  <c r="E14" i="1"/>
  <c r="F11" i="1"/>
  <c r="E11" i="1"/>
  <c r="G10" i="1"/>
  <c r="H10" i="1" s="1"/>
  <c r="G9" i="1"/>
  <c r="H9" i="1" s="1"/>
  <c r="G7" i="1"/>
  <c r="H7" i="1" s="1"/>
  <c r="L6" i="1"/>
  <c r="G6" i="1"/>
  <c r="G13" i="1" s="1"/>
  <c r="F6" i="1"/>
  <c r="F13" i="1" s="1"/>
  <c r="E6" i="1"/>
  <c r="E13" i="1" s="1"/>
  <c r="I7" i="2" l="1"/>
  <c r="G14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00000000-0006-0000-0000-000001000000}">
      <text>
        <r>
          <rPr>
            <sz val="11"/>
            <color rgb="FF000000"/>
            <rFont val="Calibri"/>
          </rPr>
          <t>Beth Davis:
Estimate - not all March invoices have been entered into our system</t>
        </r>
      </text>
    </comment>
    <comment ref="G10" authorId="0" shapeId="0" xr:uid="{00000000-0006-0000-0000-000002000000}">
      <text>
        <r>
          <rPr>
            <sz val="11"/>
            <color rgb="FF000000"/>
            <rFont val="Calibri"/>
          </rPr>
          <t>Beth Davis:
Estimate - not all March invoices have been entered into our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" authorId="0" shapeId="0" xr:uid="{00000000-0006-0000-0100-000001000000}">
      <text>
        <r>
          <rPr>
            <sz val="11"/>
            <color rgb="FF000000"/>
            <rFont val="Calibri"/>
          </rPr>
          <t>Beth Davis:
Estimate - Missing 1 week of SCEE data</t>
        </r>
      </text>
    </comment>
    <comment ref="G9" authorId="0" shapeId="0" xr:uid="{00000000-0006-0000-0100-000002000000}">
      <text>
        <r>
          <rPr>
            <sz val="11"/>
            <color rgb="FF000000"/>
            <rFont val="Calibri"/>
          </rPr>
          <t>Beth Davis:
Estimate - not all March invoices have been entered into our system</t>
        </r>
      </text>
    </comment>
    <comment ref="G10" authorId="0" shapeId="0" xr:uid="{00000000-0006-0000-0100-000003000000}">
      <text>
        <r>
          <rPr>
            <sz val="11"/>
            <color rgb="FF000000"/>
            <rFont val="Calibri"/>
          </rPr>
          <t>Beth Davis:
Estimate - not all March invoices have been entered into our system</t>
        </r>
      </text>
    </comment>
  </commentList>
</comments>
</file>

<file path=xl/sharedStrings.xml><?xml version="1.0" encoding="utf-8"?>
<sst xmlns="http://schemas.openxmlformats.org/spreadsheetml/2006/main" count="64" uniqueCount="28">
  <si>
    <t>Epic Games, Inc.</t>
  </si>
  <si>
    <t xml:space="preserve">BR + StW Fortnite </t>
  </si>
  <si>
    <t xml:space="preserve">BR Fortnite </t>
  </si>
  <si>
    <t>Q1 2018</t>
  </si>
  <si>
    <t>UA</t>
  </si>
  <si>
    <t>Gross Revenue (est)</t>
  </si>
  <si>
    <t xml:space="preserve">Marketing </t>
  </si>
  <si>
    <t>Net Revenue (actuals)</t>
  </si>
  <si>
    <t>Net Revenue (est)</t>
  </si>
  <si>
    <t xml:space="preserve">Customer Acquisition </t>
  </si>
  <si>
    <t>A</t>
  </si>
  <si>
    <t>Publishing &amp; Marketing</t>
  </si>
  <si>
    <t>B</t>
  </si>
  <si>
    <t xml:space="preserve">User Metrics </t>
  </si>
  <si>
    <t>Gross MARPU</t>
  </si>
  <si>
    <t>Net MARPU</t>
  </si>
  <si>
    <t>MAU</t>
  </si>
  <si>
    <t>Total</t>
  </si>
  <si>
    <t>PS4</t>
  </si>
  <si>
    <t>XboxOne</t>
  </si>
  <si>
    <t>Windows</t>
  </si>
  <si>
    <t>IOS</t>
  </si>
  <si>
    <t>Mac</t>
  </si>
  <si>
    <t>Avg. Hours Played per MAU</t>
  </si>
  <si>
    <t>A:</t>
  </si>
  <si>
    <t xml:space="preserve">Customer Acquisition includes all web advertising and influence spend.  Vendors include Sony, Microsoft, Google, Facebook, Pixly, Fearless Media, Nevaly, etc. </t>
  </si>
  <si>
    <t>B:</t>
  </si>
  <si>
    <t>General publishing and marketing costs mostly include PR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</si>
</sst>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[$-409]mmm\-yy"/>
    <numFmt numFmtId="165" formatCode="_([$$]#,##0_)_%;\([$$]#,##0\)_%;_(&quot;–&quot;_)_%;_(@_)_%"/>
    <numFmt numFmtId="166" formatCode="mmmm\ yyyy"/>
    <numFmt numFmtId="167" formatCode="_(* #,##0_);_(* \(#,##0\);_(* &quot;-&quot;??_);_(@_)"/>
    <numFmt numFmtId="168" formatCode="&quot;$&quot;#,##0.00"/>
    <numFmt numFmtId="169" formatCode="_(* #,##0.0_);_(* \(#,##0.0\);_(* &quot;-&quot;??.0_);_(@_)"/>
    <numFmt numFmtId="170" formatCode="_(&quot;$&quot;* #,##0_);_(&quot;$&quot;* \(#,##0\);_(&quot;$&quot;* &quot;-&quot;??_);_(@_)"/>
  </numFmts>
  <fonts count="11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u/>
      <sz val="11"/>
      <name val="Calibri"/>
    </font>
    <font>
      <i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b/>
      <sz val="11"/>
      <color rgb="FFFF0000"/>
      <name val="Calibri"/>
    </font>
    <font>
      <b/>
      <i/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7" fontId="3" fillId="0" borderId="0" xfId="0" quotePrefix="1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165" fontId="6" fillId="0" borderId="0" xfId="0" applyNumberFormat="1" applyFont="1"/>
    <xf numFmtId="164" fontId="7" fillId="2" borderId="1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0" fontId="0" fillId="0" borderId="0" xfId="0" applyFont="1"/>
    <xf numFmtId="0" fontId="3" fillId="0" borderId="0" xfId="0" applyFont="1" applyAlignment="1"/>
    <xf numFmtId="6" fontId="0" fillId="0" borderId="0" xfId="0" applyNumberFormat="1" applyFont="1"/>
    <xf numFmtId="3" fontId="6" fillId="0" borderId="0" xfId="0" applyNumberFormat="1" applyFont="1" applyAlignment="1"/>
    <xf numFmtId="167" fontId="0" fillId="0" borderId="3" xfId="0" applyNumberFormat="1" applyFont="1" applyBorder="1"/>
    <xf numFmtId="0" fontId="3" fillId="0" borderId="4" xfId="0" applyFont="1" applyBorder="1" applyAlignment="1">
      <alignment horizontal="left"/>
    </xf>
    <xf numFmtId="10" fontId="8" fillId="0" borderId="0" xfId="0" applyNumberFormat="1" applyFont="1"/>
    <xf numFmtId="0" fontId="2" fillId="0" borderId="4" xfId="0" applyFont="1" applyBorder="1"/>
    <xf numFmtId="0" fontId="0" fillId="0" borderId="4" xfId="0" applyFont="1" applyBorder="1"/>
    <xf numFmtId="167" fontId="6" fillId="0" borderId="5" xfId="0" applyNumberFormat="1" applyFont="1" applyBorder="1"/>
    <xf numFmtId="0" fontId="0" fillId="0" borderId="6" xfId="0" applyFont="1" applyBorder="1"/>
    <xf numFmtId="167" fontId="0" fillId="0" borderId="6" xfId="0" applyNumberFormat="1" applyFont="1" applyBorder="1"/>
    <xf numFmtId="167" fontId="8" fillId="0" borderId="0" xfId="0" applyNumberFormat="1" applyFont="1"/>
    <xf numFmtId="167" fontId="0" fillId="0" borderId="7" xfId="0" applyNumberFormat="1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right"/>
    </xf>
    <xf numFmtId="167" fontId="6" fillId="0" borderId="7" xfId="0" applyNumberFormat="1" applyFont="1" applyBorder="1" applyAlignment="1">
      <alignment horizontal="right"/>
    </xf>
    <xf numFmtId="0" fontId="9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7" fontId="6" fillId="0" borderId="4" xfId="0" applyNumberFormat="1" applyFont="1" applyBorder="1"/>
    <xf numFmtId="167" fontId="6" fillId="0" borderId="0" xfId="0" applyNumberFormat="1" applyFont="1"/>
    <xf numFmtId="0" fontId="10" fillId="0" borderId="0" xfId="0" applyFont="1"/>
    <xf numFmtId="0" fontId="3" fillId="0" borderId="0" xfId="0" applyFont="1" applyAlignment="1">
      <alignment horizontal="left"/>
    </xf>
    <xf numFmtId="168" fontId="6" fillId="0" borderId="0" xfId="0" applyNumberFormat="1" applyFont="1"/>
    <xf numFmtId="0" fontId="3" fillId="0" borderId="4" xfId="0" applyFont="1" applyBorder="1" applyAlignment="1"/>
    <xf numFmtId="167" fontId="0" fillId="0" borderId="4" xfId="0" applyNumberFormat="1" applyFont="1" applyBorder="1" applyAlignment="1"/>
    <xf numFmtId="0" fontId="0" fillId="0" borderId="0" xfId="0" applyFont="1" applyAlignment="1"/>
    <xf numFmtId="167" fontId="0" fillId="0" borderId="0" xfId="0" applyNumberFormat="1" applyFont="1" applyAlignment="1"/>
    <xf numFmtId="167" fontId="0" fillId="0" borderId="0" xfId="0" applyNumberFormat="1" applyFont="1" applyAlignment="1"/>
    <xf numFmtId="169" fontId="6" fillId="0" borderId="4" xfId="0" applyNumberFormat="1" applyFont="1" applyBorder="1" applyAlignment="1"/>
    <xf numFmtId="169" fontId="0" fillId="0" borderId="0" xfId="0" applyNumberFormat="1" applyFont="1" applyAlignment="1"/>
    <xf numFmtId="169" fontId="0" fillId="0" borderId="0" xfId="0" applyNumberFormat="1" applyFont="1" applyAlignment="1"/>
    <xf numFmtId="0" fontId="9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170" fontId="0" fillId="0" borderId="0" xfId="0" applyNumberFormat="1" applyFont="1"/>
    <xf numFmtId="0" fontId="9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C6E7"/>
    <outlinePr summaryBelow="0" summaryRight="0"/>
    <pageSetUpPr fitToPage="1"/>
  </sheetPr>
  <dimension ref="A1:Z1012"/>
  <sheetViews>
    <sheetView showGridLines="0" tabSelected="1" workbookViewId="0">
      <selection activeCell="B1" sqref="B1"/>
    </sheetView>
  </sheetViews>
  <sheetFormatPr defaultColWidth="14.453125" defaultRowHeight="15" customHeight="1" x14ac:dyDescent="0.35"/>
  <cols>
    <col min="1" max="1" width="3.54296875" customWidth="1"/>
    <col min="2" max="2" width="4.08984375" customWidth="1"/>
    <col min="3" max="3" width="30.81640625" customWidth="1"/>
    <col min="4" max="4" width="1.81640625" customWidth="1"/>
    <col min="5" max="5" width="12.54296875" customWidth="1"/>
    <col min="6" max="6" width="13.453125" customWidth="1"/>
    <col min="7" max="7" width="16.08984375" customWidth="1"/>
    <col min="8" max="8" width="13.26953125" customWidth="1"/>
    <col min="9" max="26" width="9.08984375" customWidth="1"/>
  </cols>
  <sheetData>
    <row r="1" spans="1:12" ht="15.5" x14ac:dyDescent="0.35">
      <c r="B1" s="2" t="s">
        <v>0</v>
      </c>
    </row>
    <row r="2" spans="1:12" ht="15.5" x14ac:dyDescent="0.35">
      <c r="B2" s="3" t="s">
        <v>2</v>
      </c>
    </row>
    <row r="3" spans="1:12" ht="14.5" x14ac:dyDescent="0.35">
      <c r="B3" s="4" t="s">
        <v>3</v>
      </c>
    </row>
    <row r="4" spans="1:12" ht="14.5" x14ac:dyDescent="0.35">
      <c r="E4" s="5"/>
      <c r="F4" s="5"/>
      <c r="G4" s="5"/>
      <c r="H4" s="5"/>
    </row>
    <row r="5" spans="1:12" ht="14.5" x14ac:dyDescent="0.35">
      <c r="C5" s="6"/>
      <c r="E5" s="8">
        <v>43131</v>
      </c>
      <c r="F5" s="8">
        <v>43159</v>
      </c>
      <c r="G5" s="8">
        <v>43190</v>
      </c>
      <c r="H5" s="9" t="s">
        <v>3</v>
      </c>
    </row>
    <row r="6" spans="1:12" ht="14.5" x14ac:dyDescent="0.35">
      <c r="A6" s="10"/>
      <c r="B6" s="11" t="s">
        <v>5</v>
      </c>
      <c r="C6" s="10"/>
      <c r="D6" s="10"/>
      <c r="E6" s="13">
        <f>0.825*'BR+StW Q1 P&amp;L Review'!E6</f>
        <v>107977721.77499999</v>
      </c>
      <c r="F6" s="13">
        <f>0.845*'BR+StW Q1 P&amp;L Review'!F6</f>
        <v>270693470.19</v>
      </c>
      <c r="G6" s="13">
        <f>0.888*'BR+StW Q1 P&amp;L Review'!G6</f>
        <v>334313699.208</v>
      </c>
      <c r="H6" s="14">
        <f>0.825*'BR+StW Q1 P&amp;L Review'!H6</f>
        <v>682859743.5</v>
      </c>
      <c r="L6" s="16">
        <f>279/482</f>
        <v>0.57883817427385897</v>
      </c>
    </row>
    <row r="7" spans="1:12" ht="15.5" x14ac:dyDescent="0.35">
      <c r="B7" s="15" t="s">
        <v>8</v>
      </c>
      <c r="C7" s="17"/>
      <c r="D7" s="18"/>
      <c r="E7" s="13">
        <v>69961740</v>
      </c>
      <c r="F7" s="13">
        <v>182118053</v>
      </c>
      <c r="G7" s="13">
        <f>0.88*'BR+StW Q1 P&amp;L Review'!G7</f>
        <v>230762400</v>
      </c>
      <c r="H7" s="19">
        <f>SUM(E7:G7)</f>
        <v>482842193</v>
      </c>
    </row>
    <row r="8" spans="1:12" ht="14.5" x14ac:dyDescent="0.35">
      <c r="B8" s="20"/>
      <c r="C8" s="20"/>
      <c r="D8" s="20"/>
      <c r="E8" s="21"/>
      <c r="F8" s="21"/>
      <c r="G8" s="21"/>
      <c r="H8" s="23"/>
    </row>
    <row r="9" spans="1:12" ht="14.5" x14ac:dyDescent="0.35">
      <c r="B9" s="24" t="s">
        <v>9</v>
      </c>
      <c r="C9" s="25"/>
      <c r="D9" s="10"/>
      <c r="E9" s="26">
        <v>3356067.4800000004</v>
      </c>
      <c r="F9" s="26">
        <v>2377759.39</v>
      </c>
      <c r="G9" s="26">
        <f>615736.74+5000000+750000</f>
        <v>6365736.7400000002</v>
      </c>
      <c r="H9" s="27">
        <f t="shared" ref="H9:H10" si="0">SUM(E9:G9)</f>
        <v>12099563.610000001</v>
      </c>
      <c r="I9" s="28" t="s">
        <v>10</v>
      </c>
    </row>
    <row r="10" spans="1:12" ht="14.5" x14ac:dyDescent="0.35">
      <c r="A10" s="10"/>
      <c r="B10" s="29" t="s">
        <v>11</v>
      </c>
      <c r="C10" s="30"/>
      <c r="D10" s="18"/>
      <c r="E10" s="31">
        <v>388210.5</v>
      </c>
      <c r="F10" s="31">
        <v>645932.67999999993</v>
      </c>
      <c r="G10" s="31">
        <f>299644.58+250000</f>
        <v>549644.58000000007</v>
      </c>
      <c r="H10" s="19">
        <f t="shared" si="0"/>
        <v>1583787.76</v>
      </c>
      <c r="I10" s="28" t="s">
        <v>12</v>
      </c>
    </row>
    <row r="11" spans="1:12" ht="14.5" x14ac:dyDescent="0.35">
      <c r="A11" s="10"/>
      <c r="B11" s="24"/>
      <c r="C11" s="25"/>
      <c r="D11" s="10"/>
      <c r="E11" s="32">
        <f t="shared" ref="E11:G11" si="1">E9+E10</f>
        <v>3744277.9800000004</v>
      </c>
      <c r="F11" s="32">
        <f t="shared" si="1"/>
        <v>3023692.0700000003</v>
      </c>
      <c r="G11" s="32">
        <f t="shared" si="1"/>
        <v>6915381.3200000003</v>
      </c>
      <c r="H11" s="32"/>
      <c r="I11" s="28"/>
      <c r="J11">
        <v>3744277.9800000004</v>
      </c>
      <c r="K11">
        <v>3023692.0700000003</v>
      </c>
      <c r="L11">
        <v>6915381.3200000003</v>
      </c>
    </row>
    <row r="12" spans="1:12" ht="14.5" x14ac:dyDescent="0.35">
      <c r="A12" s="10"/>
      <c r="B12" s="33" t="s">
        <v>13</v>
      </c>
      <c r="C12" s="25"/>
      <c r="D12" s="10"/>
      <c r="E12" s="32"/>
      <c r="F12" s="32"/>
      <c r="G12" s="32"/>
      <c r="H12" s="32"/>
      <c r="I12" s="28"/>
    </row>
    <row r="13" spans="1:12" ht="14.5" x14ac:dyDescent="0.35">
      <c r="A13" s="10"/>
      <c r="B13" s="34" t="s">
        <v>14</v>
      </c>
      <c r="C13" s="25"/>
      <c r="D13" s="10"/>
      <c r="E13" s="35">
        <f t="shared" ref="E13:G13" si="2">E6/E16</f>
        <v>2.978676873912248</v>
      </c>
      <c r="F13" s="35">
        <f t="shared" si="2"/>
        <v>6.363873536414836</v>
      </c>
      <c r="G13" s="35">
        <f t="shared" si="2"/>
        <v>5.6068794851394932</v>
      </c>
      <c r="H13" s="32"/>
      <c r="I13" s="28"/>
    </row>
    <row r="14" spans="1:12" ht="14.5" x14ac:dyDescent="0.35">
      <c r="A14" s="10"/>
      <c r="B14" s="34" t="s">
        <v>15</v>
      </c>
      <c r="C14" s="25"/>
      <c r="D14" s="10"/>
      <c r="E14" s="35">
        <f t="shared" ref="E14:G14" si="3">E7/E16</f>
        <v>1.9299667891762342</v>
      </c>
      <c r="F14" s="35">
        <f t="shared" si="3"/>
        <v>4.2815079993492562</v>
      </c>
      <c r="G14" s="35">
        <f t="shared" si="3"/>
        <v>3.8701882978972835</v>
      </c>
      <c r="H14" s="32"/>
      <c r="I14" s="28"/>
    </row>
    <row r="15" spans="1:12" ht="14.5" x14ac:dyDescent="0.35">
      <c r="A15" s="10"/>
      <c r="B15" s="25" t="s">
        <v>16</v>
      </c>
      <c r="C15" s="25"/>
      <c r="D15" s="10"/>
      <c r="E15" s="32"/>
      <c r="F15" s="32"/>
      <c r="G15" s="32"/>
      <c r="H15" s="32"/>
      <c r="I15" s="28"/>
    </row>
    <row r="16" spans="1:12" ht="14.5" x14ac:dyDescent="0.35">
      <c r="A16" s="10"/>
      <c r="B16" s="25"/>
      <c r="C16" s="36" t="s">
        <v>17</v>
      </c>
      <c r="D16" s="18"/>
      <c r="E16" s="37">
        <v>36250230</v>
      </c>
      <c r="F16" s="37">
        <v>42535960</v>
      </c>
      <c r="G16" s="37">
        <v>59625626</v>
      </c>
      <c r="H16" s="32"/>
      <c r="I16" s="28"/>
    </row>
    <row r="17" spans="1:26" ht="14.5" x14ac:dyDescent="0.35">
      <c r="A17" s="10"/>
      <c r="B17" s="25"/>
      <c r="C17" s="38" t="s">
        <v>18</v>
      </c>
      <c r="D17" s="10"/>
      <c r="E17" s="39">
        <v>18651187</v>
      </c>
      <c r="F17" s="39">
        <v>21564737</v>
      </c>
      <c r="G17" s="39">
        <v>26715000</v>
      </c>
      <c r="H17" s="32"/>
      <c r="I17" s="28"/>
    </row>
    <row r="18" spans="1:26" ht="14.5" x14ac:dyDescent="0.35">
      <c r="A18" s="10"/>
      <c r="B18" s="25"/>
      <c r="C18" s="38" t="s">
        <v>19</v>
      </c>
      <c r="D18" s="10"/>
      <c r="E18" s="39">
        <v>10032299</v>
      </c>
      <c r="F18" s="39">
        <v>11597092</v>
      </c>
      <c r="G18" s="39">
        <v>13865632</v>
      </c>
      <c r="H18" s="32"/>
      <c r="I18" s="28"/>
    </row>
    <row r="19" spans="1:26" ht="14.5" x14ac:dyDescent="0.35">
      <c r="A19" s="10"/>
      <c r="B19" s="25"/>
      <c r="C19" s="38" t="s">
        <v>20</v>
      </c>
      <c r="D19" s="10"/>
      <c r="E19" s="39">
        <v>7937415</v>
      </c>
      <c r="F19" s="39">
        <v>9861602</v>
      </c>
      <c r="G19" s="39">
        <v>15499870</v>
      </c>
      <c r="H19" s="32"/>
      <c r="I19" s="28"/>
    </row>
    <row r="20" spans="1:26" ht="14.5" x14ac:dyDescent="0.35">
      <c r="A20" s="10"/>
      <c r="B20" s="25"/>
      <c r="C20" s="38" t="s">
        <v>21</v>
      </c>
      <c r="D20" s="10"/>
      <c r="E20" s="39"/>
      <c r="F20" s="39"/>
      <c r="G20" s="39">
        <v>11037001</v>
      </c>
      <c r="H20" s="32"/>
      <c r="I20" s="28"/>
    </row>
    <row r="21" spans="1:26" ht="14.5" x14ac:dyDescent="0.35">
      <c r="A21" s="10"/>
      <c r="B21" s="25"/>
      <c r="C21" s="38" t="s">
        <v>22</v>
      </c>
      <c r="D21" s="10"/>
      <c r="E21" s="39">
        <v>297234</v>
      </c>
      <c r="F21" s="39">
        <v>451546</v>
      </c>
      <c r="G21" s="39">
        <v>840393</v>
      </c>
      <c r="H21" s="32"/>
      <c r="I21" s="28"/>
    </row>
    <row r="22" spans="1:26" ht="14.5" x14ac:dyDescent="0.35">
      <c r="A22" s="10"/>
      <c r="B22" s="25" t="s">
        <v>23</v>
      </c>
      <c r="C22" s="25"/>
      <c r="D22" s="10"/>
      <c r="E22" s="32"/>
      <c r="F22" s="32"/>
      <c r="G22" s="32"/>
      <c r="H22" s="32"/>
      <c r="I22" s="28"/>
    </row>
    <row r="23" spans="1:26" ht="14.5" x14ac:dyDescent="0.35">
      <c r="A23" s="10"/>
      <c r="B23" s="24"/>
      <c r="C23" s="15" t="s">
        <v>17</v>
      </c>
      <c r="D23" s="18"/>
      <c r="E23" s="41">
        <v>22.2</v>
      </c>
      <c r="F23" s="41">
        <v>27.1</v>
      </c>
      <c r="G23" s="41">
        <v>29.4</v>
      </c>
      <c r="H23" s="32"/>
      <c r="I23" s="28"/>
    </row>
    <row r="24" spans="1:26" ht="14.5" x14ac:dyDescent="0.35">
      <c r="A24" s="10"/>
      <c r="B24" s="24"/>
      <c r="C24" s="38" t="s">
        <v>18</v>
      </c>
      <c r="D24" s="10"/>
      <c r="E24" s="42">
        <v>26.6</v>
      </c>
      <c r="F24" s="42">
        <v>32.4</v>
      </c>
      <c r="G24" s="42">
        <v>37.700000000000003</v>
      </c>
      <c r="H24" s="32"/>
      <c r="I24" s="28"/>
    </row>
    <row r="25" spans="1:26" ht="14.5" x14ac:dyDescent="0.35">
      <c r="A25" s="10"/>
      <c r="B25" s="24"/>
      <c r="C25" s="38" t="s">
        <v>19</v>
      </c>
      <c r="D25" s="10"/>
      <c r="E25" s="42">
        <v>22.6</v>
      </c>
      <c r="F25" s="42">
        <v>27.8</v>
      </c>
      <c r="G25" s="42">
        <v>33.299999999999997</v>
      </c>
      <c r="H25" s="32"/>
      <c r="I25" s="28"/>
    </row>
    <row r="26" spans="1:26" ht="14.5" x14ac:dyDescent="0.35">
      <c r="A26" s="10"/>
      <c r="B26" s="24"/>
      <c r="C26" s="38" t="s">
        <v>20</v>
      </c>
      <c r="D26" s="10"/>
      <c r="E26" s="42">
        <v>10.1</v>
      </c>
      <c r="F26" s="42">
        <v>13</v>
      </c>
      <c r="G26" s="42">
        <v>15.5</v>
      </c>
      <c r="H26" s="32"/>
      <c r="I26" s="28"/>
    </row>
    <row r="27" spans="1:26" ht="14.5" x14ac:dyDescent="0.35">
      <c r="A27" s="10"/>
      <c r="B27" s="24"/>
      <c r="C27" s="38" t="s">
        <v>21</v>
      </c>
      <c r="D27" s="10"/>
      <c r="E27" s="43"/>
      <c r="F27" s="43"/>
      <c r="G27" s="42">
        <v>3.8</v>
      </c>
      <c r="H27" s="32"/>
      <c r="I27" s="28"/>
    </row>
    <row r="28" spans="1:26" ht="14.5" x14ac:dyDescent="0.35">
      <c r="A28" s="10"/>
      <c r="B28" s="24"/>
      <c r="C28" s="38" t="s">
        <v>22</v>
      </c>
      <c r="D28" s="10"/>
      <c r="E28" s="42">
        <v>3.4</v>
      </c>
      <c r="F28" s="42">
        <v>4</v>
      </c>
      <c r="G28" s="42">
        <v>4</v>
      </c>
      <c r="H28" s="32"/>
      <c r="I28" s="28"/>
    </row>
    <row r="30" spans="1:26" ht="42" customHeight="1" x14ac:dyDescent="0.35">
      <c r="B30" s="44" t="s">
        <v>24</v>
      </c>
      <c r="C30" s="50" t="s">
        <v>25</v>
      </c>
      <c r="D30" s="51"/>
      <c r="E30" s="51"/>
      <c r="F30" s="51"/>
      <c r="G30" s="51"/>
      <c r="H30" s="51"/>
    </row>
    <row r="31" spans="1:26" ht="14.5" x14ac:dyDescent="0.35">
      <c r="A31" s="10"/>
      <c r="B31" s="10"/>
      <c r="C31" s="10"/>
      <c r="D31" s="10"/>
      <c r="E31" s="46"/>
      <c r="F31" s="46"/>
      <c r="G31" s="10"/>
      <c r="H31" s="10"/>
      <c r="I31" s="2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5" x14ac:dyDescent="0.35">
      <c r="B32" s="47" t="s">
        <v>26</v>
      </c>
      <c r="C32" s="48" t="s">
        <v>27</v>
      </c>
      <c r="D32" s="45"/>
      <c r="E32" s="45"/>
      <c r="F32" s="45"/>
      <c r="G32" s="45"/>
      <c r="H32" s="45"/>
    </row>
    <row r="33" spans="1:26" ht="6.75" customHeight="1" x14ac:dyDescent="0.35">
      <c r="B33" s="49"/>
      <c r="C33" s="48"/>
      <c r="D33" s="45"/>
      <c r="E33" s="45"/>
      <c r="F33" s="45"/>
      <c r="G33" s="45"/>
      <c r="H33" s="45"/>
    </row>
    <row r="34" spans="1:26" ht="15.75" customHeight="1" x14ac:dyDescent="0.35">
      <c r="A34" s="10"/>
      <c r="B34" s="49"/>
      <c r="C34" s="48"/>
      <c r="D34" s="45"/>
      <c r="E34" s="45"/>
      <c r="F34" s="45"/>
      <c r="G34" s="45"/>
      <c r="H34" s="4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10"/>
      <c r="B35" s="49"/>
      <c r="C35" s="48"/>
      <c r="D35" s="45"/>
      <c r="E35" s="45"/>
      <c r="F35" s="45"/>
      <c r="G35" s="45"/>
      <c r="H35" s="4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5">
      <c r="A36" s="10"/>
      <c r="B36" s="49"/>
      <c r="C36" s="48"/>
      <c r="D36" s="45"/>
      <c r="E36" s="45"/>
      <c r="F36" s="45"/>
      <c r="G36" s="45"/>
      <c r="H36" s="4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9.75" customHeight="1" x14ac:dyDescent="0.35">
      <c r="A37" s="10"/>
      <c r="B37" s="49"/>
      <c r="C37" s="48"/>
      <c r="D37" s="45"/>
      <c r="E37" s="45"/>
      <c r="F37" s="45"/>
      <c r="G37" s="45"/>
      <c r="H37" s="4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5">
      <c r="A38" s="10"/>
      <c r="B38" s="49"/>
      <c r="C38" s="48"/>
      <c r="D38" s="45"/>
      <c r="E38" s="45"/>
      <c r="F38" s="45"/>
      <c r="G38" s="45"/>
      <c r="H38" s="4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5"/>
    <row r="40" spans="1:26" ht="15.75" customHeight="1" x14ac:dyDescent="0.35"/>
    <row r="41" spans="1:26" ht="15.75" customHeight="1" x14ac:dyDescent="0.35"/>
    <row r="42" spans="1:26" ht="15.75" customHeight="1" x14ac:dyDescent="0.35"/>
    <row r="43" spans="1:26" ht="15.75" customHeight="1" x14ac:dyDescent="0.35"/>
    <row r="44" spans="1:26" ht="15.75" customHeight="1" x14ac:dyDescent="0.35"/>
    <row r="45" spans="1:26" ht="15.75" customHeight="1" x14ac:dyDescent="0.35"/>
    <row r="46" spans="1:26" ht="15.75" customHeight="1" x14ac:dyDescent="0.35"/>
    <row r="47" spans="1:26" ht="15.75" customHeight="1" x14ac:dyDescent="0.35"/>
    <row r="48" spans="1:2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</sheetData>
  <mergeCells count="1">
    <mergeCell ref="C30:H30"/>
  </mergeCells>
  <printOptions horizontalCentered="1"/>
  <pageMargins left="0.7" right="0.7" top="0.75" bottom="0.75" header="0" footer="0"/>
  <pageSetup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C6E7"/>
    <outlinePr summaryBelow="0" summaryRight="0"/>
    <pageSetUpPr fitToPage="1"/>
  </sheetPr>
  <dimension ref="A1:Z1012"/>
  <sheetViews>
    <sheetView showGridLines="0" workbookViewId="0">
      <selection activeCell="B1" sqref="B1:I32"/>
    </sheetView>
  </sheetViews>
  <sheetFormatPr defaultColWidth="14.453125" defaultRowHeight="15" customHeight="1" x14ac:dyDescent="0.35"/>
  <cols>
    <col min="1" max="1" width="3.54296875" customWidth="1"/>
    <col min="2" max="2" width="4.08984375" customWidth="1"/>
    <col min="3" max="3" width="30.81640625" customWidth="1"/>
    <col min="4" max="4" width="1.81640625" customWidth="1"/>
    <col min="5" max="5" width="12.54296875" customWidth="1"/>
    <col min="6" max="6" width="13.453125" customWidth="1"/>
    <col min="7" max="7" width="16.08984375" customWidth="1"/>
    <col min="8" max="8" width="13.26953125" customWidth="1"/>
    <col min="9" max="9" width="12.90625" customWidth="1"/>
    <col min="10" max="26" width="9.08984375" customWidth="1"/>
  </cols>
  <sheetData>
    <row r="1" spans="1:9" ht="15.5" x14ac:dyDescent="0.35">
      <c r="B1" s="2" t="s">
        <v>0</v>
      </c>
    </row>
    <row r="2" spans="1:9" ht="15.5" x14ac:dyDescent="0.35">
      <c r="B2" s="3" t="s">
        <v>1</v>
      </c>
    </row>
    <row r="3" spans="1:9" ht="14.5" x14ac:dyDescent="0.35">
      <c r="B3" s="4" t="s">
        <v>3</v>
      </c>
    </row>
    <row r="4" spans="1:9" ht="14.5" x14ac:dyDescent="0.35">
      <c r="E4" s="5"/>
      <c r="F4" s="5"/>
      <c r="G4" s="5"/>
      <c r="H4" s="5"/>
    </row>
    <row r="5" spans="1:9" ht="14.5" x14ac:dyDescent="0.35">
      <c r="C5" s="6"/>
      <c r="E5" s="8">
        <v>43131</v>
      </c>
      <c r="F5" s="8">
        <v>43159</v>
      </c>
      <c r="G5" s="8">
        <v>43190</v>
      </c>
      <c r="H5" s="9" t="s">
        <v>3</v>
      </c>
    </row>
    <row r="6" spans="1:9" ht="14.5" x14ac:dyDescent="0.35">
      <c r="A6" s="10"/>
      <c r="B6" s="11" t="s">
        <v>5</v>
      </c>
      <c r="C6" s="10"/>
      <c r="D6" s="10"/>
      <c r="E6" s="13">
        <v>130882087</v>
      </c>
      <c r="F6" s="13">
        <v>320347302</v>
      </c>
      <c r="G6" s="13">
        <v>376479391</v>
      </c>
      <c r="H6" s="14">
        <f t="shared" ref="H6:H7" si="0">SUM(E6:G6)</f>
        <v>827708780</v>
      </c>
    </row>
    <row r="7" spans="1:9" ht="15.5" x14ac:dyDescent="0.35">
      <c r="B7" s="15" t="s">
        <v>7</v>
      </c>
      <c r="C7" s="17"/>
      <c r="D7" s="18"/>
      <c r="E7" s="13">
        <v>84692277</v>
      </c>
      <c r="F7" s="13">
        <v>220993943</v>
      </c>
      <c r="G7" s="13">
        <v>262230000</v>
      </c>
      <c r="H7" s="19">
        <f t="shared" si="0"/>
        <v>567916220</v>
      </c>
      <c r="I7" s="22">
        <f>H7-'BR Q1 P&amp;L Review'!H7</f>
        <v>85074027</v>
      </c>
    </row>
    <row r="8" spans="1:9" ht="14.5" x14ac:dyDescent="0.35">
      <c r="B8" s="20"/>
      <c r="C8" s="20"/>
      <c r="D8" s="20"/>
      <c r="E8" s="21"/>
      <c r="F8" s="21"/>
      <c r="G8" s="21"/>
      <c r="H8" s="14"/>
    </row>
    <row r="9" spans="1:9" ht="14.5" x14ac:dyDescent="0.35">
      <c r="B9" s="24" t="s">
        <v>9</v>
      </c>
      <c r="C9" s="25"/>
      <c r="D9" s="10"/>
      <c r="E9" s="26">
        <v>3356067.4800000004</v>
      </c>
      <c r="F9" s="26">
        <v>2377759.39</v>
      </c>
      <c r="G9" s="26">
        <f>615736.74+5000000+750000</f>
        <v>6365736.7400000002</v>
      </c>
      <c r="H9" s="27">
        <f t="shared" ref="H9:H10" si="1">SUM(E9:G9)</f>
        <v>12099563.610000001</v>
      </c>
      <c r="I9" s="28" t="s">
        <v>10</v>
      </c>
    </row>
    <row r="10" spans="1:9" ht="14.5" x14ac:dyDescent="0.35">
      <c r="A10" s="10"/>
      <c r="B10" s="29" t="s">
        <v>11</v>
      </c>
      <c r="C10" s="30"/>
      <c r="D10" s="18"/>
      <c r="E10" s="31">
        <v>388210.5</v>
      </c>
      <c r="F10" s="31">
        <v>645932.67999999993</v>
      </c>
      <c r="G10" s="31">
        <f>299644.58+250000</f>
        <v>549644.58000000007</v>
      </c>
      <c r="H10" s="19">
        <f t="shared" si="1"/>
        <v>1583787.76</v>
      </c>
      <c r="I10" s="28" t="s">
        <v>12</v>
      </c>
    </row>
    <row r="11" spans="1:9" ht="14.5" x14ac:dyDescent="0.35">
      <c r="A11" s="10"/>
      <c r="B11" s="24"/>
      <c r="C11" s="25"/>
      <c r="D11" s="10"/>
      <c r="E11" s="32"/>
      <c r="F11" s="32"/>
      <c r="G11" s="32"/>
      <c r="H11" s="32"/>
      <c r="I11" s="28"/>
    </row>
    <row r="12" spans="1:9" ht="14.5" x14ac:dyDescent="0.35">
      <c r="A12" s="10"/>
      <c r="B12" s="33" t="s">
        <v>13</v>
      </c>
      <c r="C12" s="25"/>
      <c r="D12" s="10"/>
      <c r="E12" s="32"/>
      <c r="F12" s="32"/>
      <c r="G12" s="32"/>
      <c r="H12" s="32"/>
      <c r="I12" s="28"/>
    </row>
    <row r="13" spans="1:9" ht="14.5" x14ac:dyDescent="0.35">
      <c r="A13" s="10"/>
      <c r="B13" s="34" t="s">
        <v>14</v>
      </c>
      <c r="C13" s="25"/>
      <c r="D13" s="10"/>
      <c r="E13" s="35">
        <f t="shared" ref="E13:G13" si="2">E6/E16</f>
        <v>3.5818388831474621</v>
      </c>
      <c r="F13" s="35">
        <f t="shared" si="2"/>
        <v>7.4835717338804999</v>
      </c>
      <c r="G13" s="35">
        <f t="shared" si="2"/>
        <v>6.2779394604751975</v>
      </c>
      <c r="H13" s="32"/>
      <c r="I13" s="28"/>
    </row>
    <row r="14" spans="1:9" ht="14.5" x14ac:dyDescent="0.35">
      <c r="A14" s="10"/>
      <c r="B14" s="34" t="s">
        <v>15</v>
      </c>
      <c r="C14" s="25"/>
      <c r="D14" s="10"/>
      <c r="E14" s="35">
        <f t="shared" ref="E14:G14" si="3">E7/E16</f>
        <v>2.317766302587271</v>
      </c>
      <c r="F14" s="35">
        <f t="shared" si="3"/>
        <v>5.1625970153904976</v>
      </c>
      <c r="G14" s="35">
        <f t="shared" si="3"/>
        <v>4.3727866759123906</v>
      </c>
      <c r="H14" s="32"/>
      <c r="I14" s="28"/>
    </row>
    <row r="15" spans="1:9" ht="14.5" x14ac:dyDescent="0.35">
      <c r="A15" s="10"/>
      <c r="B15" s="25" t="s">
        <v>16</v>
      </c>
      <c r="C15" s="25"/>
      <c r="D15" s="10"/>
      <c r="E15" s="32"/>
      <c r="F15" s="32"/>
      <c r="G15" s="32"/>
      <c r="H15" s="32"/>
      <c r="I15" s="28"/>
    </row>
    <row r="16" spans="1:9" ht="14.5" x14ac:dyDescent="0.35">
      <c r="A16" s="10"/>
      <c r="B16" s="25"/>
      <c r="C16" s="36" t="s">
        <v>17</v>
      </c>
      <c r="D16" s="18"/>
      <c r="E16" s="37">
        <v>36540473</v>
      </c>
      <c r="F16" s="37">
        <v>42806739</v>
      </c>
      <c r="G16" s="37">
        <v>59968624</v>
      </c>
      <c r="H16" s="32"/>
      <c r="I16" s="28"/>
    </row>
    <row r="17" spans="1:26" ht="14.5" x14ac:dyDescent="0.35">
      <c r="A17" s="10"/>
      <c r="B17" s="25"/>
      <c r="C17" s="38" t="s">
        <v>18</v>
      </c>
      <c r="D17" s="10"/>
      <c r="E17" s="39">
        <v>18768823</v>
      </c>
      <c r="F17" s="39">
        <v>21675899</v>
      </c>
      <c r="G17" s="39">
        <v>26851130</v>
      </c>
      <c r="H17" s="32"/>
      <c r="I17" s="28"/>
    </row>
    <row r="18" spans="1:26" ht="14.5" x14ac:dyDescent="0.35">
      <c r="A18" s="10"/>
      <c r="B18" s="25"/>
      <c r="C18" s="38" t="s">
        <v>19</v>
      </c>
      <c r="D18" s="10"/>
      <c r="E18" s="39">
        <v>8025675</v>
      </c>
      <c r="F18" s="39">
        <v>9942664</v>
      </c>
      <c r="G18" s="39">
        <v>15627193</v>
      </c>
      <c r="H18" s="32"/>
      <c r="I18" s="28"/>
    </row>
    <row r="19" spans="1:26" ht="14.5" x14ac:dyDescent="0.35">
      <c r="A19" s="10"/>
      <c r="B19" s="25"/>
      <c r="C19" s="38" t="s">
        <v>20</v>
      </c>
      <c r="D19" s="10"/>
      <c r="E19" s="39">
        <v>10123317</v>
      </c>
      <c r="F19" s="39">
        <v>11682862</v>
      </c>
      <c r="G19" s="39">
        <v>13972204</v>
      </c>
      <c r="H19" s="32"/>
      <c r="I19" s="28"/>
    </row>
    <row r="20" spans="1:26" ht="14.5" x14ac:dyDescent="0.35">
      <c r="A20" s="10"/>
      <c r="B20" s="25"/>
      <c r="C20" s="38" t="s">
        <v>21</v>
      </c>
      <c r="D20" s="10"/>
      <c r="E20" s="40"/>
      <c r="F20" s="40"/>
      <c r="G20" s="39">
        <v>11037001</v>
      </c>
      <c r="H20" s="32"/>
      <c r="I20" s="28"/>
    </row>
    <row r="21" spans="1:26" ht="14.5" x14ac:dyDescent="0.35">
      <c r="A21" s="10"/>
      <c r="B21" s="25"/>
      <c r="C21" s="38" t="s">
        <v>22</v>
      </c>
      <c r="D21" s="10"/>
      <c r="E21" s="39">
        <v>301311</v>
      </c>
      <c r="F21" s="39">
        <v>456467</v>
      </c>
      <c r="G21" s="39">
        <v>854448</v>
      </c>
      <c r="H21" s="32"/>
      <c r="I21" s="28"/>
    </row>
    <row r="22" spans="1:26" ht="14.5" x14ac:dyDescent="0.35">
      <c r="A22" s="10"/>
      <c r="B22" s="25" t="s">
        <v>23</v>
      </c>
      <c r="C22" s="25"/>
      <c r="D22" s="10"/>
      <c r="E22" s="32"/>
      <c r="F22" s="32"/>
      <c r="G22" s="32"/>
      <c r="H22" s="32"/>
      <c r="I22" s="28"/>
    </row>
    <row r="23" spans="1:26" ht="14.5" x14ac:dyDescent="0.35">
      <c r="A23" s="10"/>
      <c r="B23" s="24"/>
      <c r="C23" s="15" t="s">
        <v>17</v>
      </c>
      <c r="D23" s="18"/>
      <c r="E23" s="41">
        <v>22.2</v>
      </c>
      <c r="F23" s="41">
        <v>27</v>
      </c>
      <c r="G23" s="41">
        <v>29.4</v>
      </c>
      <c r="H23" s="32"/>
      <c r="I23" s="28"/>
    </row>
    <row r="24" spans="1:26" ht="14.5" x14ac:dyDescent="0.35">
      <c r="A24" s="10"/>
      <c r="B24" s="24"/>
      <c r="C24" s="38" t="s">
        <v>18</v>
      </c>
      <c r="D24" s="10"/>
      <c r="E24" s="42">
        <v>26.7</v>
      </c>
      <c r="F24" s="42">
        <v>32.4</v>
      </c>
      <c r="G24" s="42">
        <v>37.6</v>
      </c>
      <c r="H24" s="32"/>
      <c r="I24" s="28"/>
    </row>
    <row r="25" spans="1:26" ht="14.5" x14ac:dyDescent="0.35">
      <c r="A25" s="10"/>
      <c r="B25" s="24"/>
      <c r="C25" s="38" t="s">
        <v>19</v>
      </c>
      <c r="D25" s="10"/>
      <c r="E25" s="42">
        <v>28.5</v>
      </c>
      <c r="F25" s="42">
        <v>32.6</v>
      </c>
      <c r="G25" s="42">
        <v>29.7</v>
      </c>
      <c r="H25" s="32"/>
      <c r="I25" s="28"/>
    </row>
    <row r="26" spans="1:26" ht="14.5" x14ac:dyDescent="0.35">
      <c r="A26" s="10"/>
      <c r="B26" s="24"/>
      <c r="C26" s="38" t="s">
        <v>20</v>
      </c>
      <c r="D26" s="10"/>
      <c r="E26" s="42">
        <v>8.1</v>
      </c>
      <c r="F26" s="42">
        <v>11.1</v>
      </c>
      <c r="G26" s="42">
        <v>17.5</v>
      </c>
      <c r="H26" s="32"/>
      <c r="I26" s="28"/>
    </row>
    <row r="27" spans="1:26" ht="14.5" x14ac:dyDescent="0.35">
      <c r="A27" s="10"/>
      <c r="B27" s="24"/>
      <c r="C27" s="38" t="s">
        <v>21</v>
      </c>
      <c r="D27" s="10"/>
      <c r="E27" s="43"/>
      <c r="F27" s="43"/>
      <c r="G27" s="42">
        <v>3.8</v>
      </c>
      <c r="H27" s="32"/>
      <c r="I27" s="28"/>
    </row>
    <row r="28" spans="1:26" ht="14.5" x14ac:dyDescent="0.35">
      <c r="A28" s="10"/>
      <c r="B28" s="24"/>
      <c r="C28" s="38" t="s">
        <v>22</v>
      </c>
      <c r="D28" s="10"/>
      <c r="E28" s="42">
        <v>3.4</v>
      </c>
      <c r="F28" s="42">
        <v>4</v>
      </c>
      <c r="G28" s="42">
        <v>4</v>
      </c>
      <c r="H28" s="32"/>
      <c r="I28" s="28"/>
    </row>
    <row r="30" spans="1:26" ht="42" customHeight="1" x14ac:dyDescent="0.35">
      <c r="B30" s="44" t="s">
        <v>24</v>
      </c>
      <c r="C30" s="50" t="s">
        <v>25</v>
      </c>
      <c r="D30" s="51"/>
      <c r="E30" s="51"/>
      <c r="F30" s="51"/>
      <c r="G30" s="51"/>
      <c r="H30" s="51"/>
    </row>
    <row r="31" spans="1:26" ht="14.5" x14ac:dyDescent="0.35">
      <c r="A31" s="10"/>
      <c r="B31" s="10"/>
      <c r="C31" s="10"/>
      <c r="D31" s="10"/>
      <c r="E31" s="46"/>
      <c r="F31" s="46"/>
      <c r="G31" s="10"/>
      <c r="H31" s="10"/>
      <c r="I31" s="2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5" x14ac:dyDescent="0.35">
      <c r="B32" s="47" t="s">
        <v>26</v>
      </c>
      <c r="C32" s="48" t="s">
        <v>27</v>
      </c>
      <c r="D32" s="45"/>
      <c r="E32" s="45"/>
      <c r="F32" s="45"/>
      <c r="G32" s="45"/>
      <c r="H32" s="45"/>
    </row>
    <row r="33" spans="1:26" ht="6.75" customHeight="1" x14ac:dyDescent="0.35">
      <c r="B33" s="49"/>
      <c r="C33" s="48"/>
      <c r="D33" s="45"/>
      <c r="E33" s="45"/>
      <c r="F33" s="45"/>
      <c r="G33" s="45"/>
      <c r="H33" s="45"/>
    </row>
    <row r="34" spans="1:26" ht="15.75" customHeight="1" x14ac:dyDescent="0.35">
      <c r="A34" s="10"/>
      <c r="B34" s="49"/>
      <c r="C34" s="48"/>
      <c r="D34" s="45"/>
      <c r="E34" s="45"/>
      <c r="F34" s="45"/>
      <c r="G34" s="45"/>
      <c r="H34" s="4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10"/>
      <c r="B35" s="49"/>
      <c r="C35" s="48"/>
      <c r="D35" s="45"/>
      <c r="E35" s="45"/>
      <c r="F35" s="45"/>
      <c r="G35" s="45"/>
      <c r="H35" s="4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5">
      <c r="A36" s="10"/>
      <c r="B36" s="49"/>
      <c r="C36" s="48"/>
      <c r="D36" s="45"/>
      <c r="E36" s="45"/>
      <c r="F36" s="45"/>
      <c r="G36" s="45"/>
      <c r="H36" s="4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9.75" customHeight="1" x14ac:dyDescent="0.35">
      <c r="A37" s="10"/>
      <c r="B37" s="49"/>
      <c r="C37" s="48"/>
      <c r="D37" s="45"/>
      <c r="E37" s="45"/>
      <c r="F37" s="45"/>
      <c r="G37" s="45"/>
      <c r="H37" s="4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5">
      <c r="A38" s="10"/>
      <c r="B38" s="49"/>
      <c r="C38" s="48"/>
      <c r="D38" s="45"/>
      <c r="E38" s="45"/>
      <c r="F38" s="45"/>
      <c r="G38" s="45"/>
      <c r="H38" s="4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5"/>
    <row r="40" spans="1:26" ht="15.75" customHeight="1" x14ac:dyDescent="0.35"/>
    <row r="41" spans="1:26" ht="15.75" customHeight="1" x14ac:dyDescent="0.35"/>
    <row r="42" spans="1:26" ht="15.75" customHeight="1" x14ac:dyDescent="0.35"/>
    <row r="43" spans="1:26" ht="15.75" customHeight="1" x14ac:dyDescent="0.35"/>
    <row r="44" spans="1:26" ht="15.75" customHeight="1" x14ac:dyDescent="0.35"/>
    <row r="45" spans="1:26" ht="15.75" customHeight="1" x14ac:dyDescent="0.35"/>
    <row r="46" spans="1:26" ht="15.75" customHeight="1" x14ac:dyDescent="0.35"/>
    <row r="47" spans="1:26" ht="15.75" customHeight="1" x14ac:dyDescent="0.35"/>
    <row r="48" spans="1:2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</sheetData>
  <mergeCells count="1">
    <mergeCell ref="C30:H30"/>
  </mergeCells>
  <printOptions horizontalCentered="1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4:E1000"/>
  <sheetViews>
    <sheetView showGridLines="0" workbookViewId="0">
      <selection activeCell="B4" sqref="B4"/>
    </sheetView>
  </sheetViews>
  <sheetFormatPr defaultColWidth="14.453125" defaultRowHeight="15" customHeight="1" x14ac:dyDescent="0.35"/>
  <cols>
    <col min="1" max="1" width="8.7265625" customWidth="1"/>
    <col min="2" max="2" width="21.7265625" customWidth="1"/>
    <col min="3" max="5" width="13.26953125" customWidth="1"/>
    <col min="6" max="26" width="8.7265625" customWidth="1"/>
  </cols>
  <sheetData>
    <row r="4" spans="2:5" ht="14.5" x14ac:dyDescent="0.35">
      <c r="C4" s="1">
        <v>43101</v>
      </c>
      <c r="D4" s="1">
        <f t="shared" ref="D4:E4" si="0">+EOMONTH(C4,1)</f>
        <v>43159</v>
      </c>
      <c r="E4" s="1">
        <f t="shared" si="0"/>
        <v>43190</v>
      </c>
    </row>
    <row r="7" spans="2:5" ht="14.5" x14ac:dyDescent="0.35">
      <c r="B7" t="s">
        <v>4</v>
      </c>
      <c r="C7" s="7">
        <v>2287655</v>
      </c>
      <c r="D7" s="7">
        <v>3725913</v>
      </c>
      <c r="E7" s="12">
        <v>5718363</v>
      </c>
    </row>
    <row r="8" spans="2:5" ht="14.5" x14ac:dyDescent="0.35">
      <c r="B8" t="s">
        <v>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rintOptions horizontalCentered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Q1 P&amp;L Review</vt:lpstr>
      <vt:lpstr>BR+StW Q1 P&amp;L Review</vt:lpstr>
      <vt:lpstr>Sheet1</vt:lpstr>
      <vt:lpstr>'BR Q1 P&amp;L Review'!Print_Area</vt:lpstr>
      <vt:lpstr>'BR+StW Q1 P&amp;L Review'!Print_Area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Soolean Choy, </cp:lastModifiedBy>
  <cp:lastPrinted>2021-04-26T21:28:52Z</cp:lastPrinted>
  <dcterms:modified xsi:type="dcterms:W3CDTF">2021-04-26T21:29:03Z</dcterms:modified>
</cp:coreProperties>
</file>