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2" l="1"/>
  <c r="E14" i="2"/>
  <c r="H43" i="3"/>
  <c r="J43" i="3" s="1"/>
  <c r="B47" i="3"/>
  <c r="I46" i="3"/>
  <c r="L46" i="3" s="1"/>
  <c r="C46" i="3"/>
  <c r="D46" i="3" s="1"/>
  <c r="L45" i="3"/>
  <c r="I45" i="3"/>
  <c r="H45" i="3"/>
  <c r="J45" i="3" s="1"/>
  <c r="E45" i="3"/>
  <c r="C45" i="3"/>
  <c r="D45" i="3" s="1"/>
  <c r="I44" i="3"/>
  <c r="L44" i="3" s="1"/>
  <c r="C44" i="3"/>
  <c r="D44" i="3" s="1"/>
  <c r="L43" i="3"/>
  <c r="I43" i="3"/>
  <c r="E43" i="3"/>
  <c r="C43" i="3"/>
  <c r="D43" i="3" s="1"/>
  <c r="G42" i="3"/>
  <c r="I42" i="3" s="1"/>
  <c r="L42" i="3" s="1"/>
  <c r="C42" i="3"/>
  <c r="C47" i="3" s="1"/>
  <c r="P19" i="3"/>
  <c r="S18" i="3" s="1"/>
  <c r="V18" i="3"/>
  <c r="P18" i="3"/>
  <c r="S19" i="3" s="1"/>
  <c r="P9" i="3"/>
  <c r="S8" i="3" s="1"/>
  <c r="V8" i="3"/>
  <c r="P8" i="3"/>
  <c r="S9" i="3" s="1"/>
  <c r="B19" i="3"/>
  <c r="H18" i="3"/>
  <c r="E18" i="3"/>
  <c r="B18" i="3"/>
  <c r="E19" i="3" s="1"/>
  <c r="S5" i="3"/>
  <c r="S4" i="3"/>
  <c r="S6" i="3" s="1"/>
  <c r="S3" i="3"/>
  <c r="S2" i="3"/>
  <c r="S1" i="3"/>
  <c r="S15" i="3"/>
  <c r="S14" i="3"/>
  <c r="S13" i="3"/>
  <c r="S12" i="3"/>
  <c r="S11" i="3"/>
  <c r="E15" i="3"/>
  <c r="E14" i="3"/>
  <c r="E13" i="3"/>
  <c r="E12" i="3"/>
  <c r="E16" i="3" s="1"/>
  <c r="E11" i="3"/>
  <c r="B16" i="3"/>
  <c r="I15" i="3"/>
  <c r="L15" i="3" s="1"/>
  <c r="C15" i="3"/>
  <c r="H15" i="3" s="1"/>
  <c r="I14" i="3"/>
  <c r="L14" i="3" s="1"/>
  <c r="C14" i="3"/>
  <c r="H14" i="3" s="1"/>
  <c r="I13" i="3"/>
  <c r="L13" i="3" s="1"/>
  <c r="C13" i="3"/>
  <c r="H13" i="3" s="1"/>
  <c r="I12" i="3"/>
  <c r="L12" i="3" s="1"/>
  <c r="C12" i="3"/>
  <c r="H12" i="3" s="1"/>
  <c r="I11" i="3"/>
  <c r="L11" i="3" s="1"/>
  <c r="L16" i="3" s="1"/>
  <c r="G11" i="3"/>
  <c r="C11" i="3"/>
  <c r="S9" i="1"/>
  <c r="S19" i="1"/>
  <c r="E19" i="1"/>
  <c r="E9" i="1"/>
  <c r="E8" i="3"/>
  <c r="E9" i="3"/>
  <c r="B9" i="3"/>
  <c r="B8" i="3"/>
  <c r="E2" i="3"/>
  <c r="E3" i="3"/>
  <c r="E4" i="3"/>
  <c r="E5" i="3"/>
  <c r="E1" i="3"/>
  <c r="P16" i="3"/>
  <c r="Z15" i="3"/>
  <c r="W15" i="3"/>
  <c r="V15" i="3"/>
  <c r="Y15" i="3" s="1"/>
  <c r="Q15" i="3"/>
  <c r="R15" i="3" s="1"/>
  <c r="Z14" i="3"/>
  <c r="W14" i="3"/>
  <c r="V14" i="3"/>
  <c r="Y14" i="3" s="1"/>
  <c r="Q14" i="3"/>
  <c r="R14" i="3" s="1"/>
  <c r="Z13" i="3"/>
  <c r="W13" i="3"/>
  <c r="V13" i="3"/>
  <c r="Y13" i="3" s="1"/>
  <c r="Q13" i="3"/>
  <c r="R13" i="3" s="1"/>
  <c r="Z12" i="3"/>
  <c r="W12" i="3"/>
  <c r="V12" i="3"/>
  <c r="Y12" i="3" s="1"/>
  <c r="Q12" i="3"/>
  <c r="R12" i="3" s="1"/>
  <c r="Z11" i="3"/>
  <c r="Z16" i="3" s="1"/>
  <c r="W11" i="3"/>
  <c r="U11" i="3"/>
  <c r="S16" i="3"/>
  <c r="R11" i="3"/>
  <c r="R16" i="3" s="1"/>
  <c r="Q11" i="3"/>
  <c r="T11" i="3" s="1"/>
  <c r="V11" i="3" s="1"/>
  <c r="P6" i="3"/>
  <c r="B6" i="3"/>
  <c r="Z5" i="3"/>
  <c r="W5" i="3"/>
  <c r="V5" i="3"/>
  <c r="Y5" i="3" s="1"/>
  <c r="Q5" i="3"/>
  <c r="R5" i="3" s="1"/>
  <c r="L5" i="3"/>
  <c r="I5" i="3"/>
  <c r="H5" i="3"/>
  <c r="K5" i="3" s="1"/>
  <c r="C5" i="3"/>
  <c r="D5" i="3" s="1"/>
  <c r="Z4" i="3"/>
  <c r="W4" i="3"/>
  <c r="V4" i="3"/>
  <c r="Y4" i="3" s="1"/>
  <c r="Q4" i="3"/>
  <c r="R4" i="3" s="1"/>
  <c r="L4" i="3"/>
  <c r="I4" i="3"/>
  <c r="H4" i="3"/>
  <c r="K4" i="3" s="1"/>
  <c r="C4" i="3"/>
  <c r="D4" i="3" s="1"/>
  <c r="Z3" i="3"/>
  <c r="W3" i="3"/>
  <c r="V3" i="3"/>
  <c r="Y3" i="3" s="1"/>
  <c r="Q3" i="3"/>
  <c r="R3" i="3" s="1"/>
  <c r="L3" i="3"/>
  <c r="I3" i="3"/>
  <c r="H3" i="3"/>
  <c r="K3" i="3" s="1"/>
  <c r="C3" i="3"/>
  <c r="D3" i="3" s="1"/>
  <c r="Z2" i="3"/>
  <c r="W2" i="3"/>
  <c r="V2" i="3"/>
  <c r="Y2" i="3" s="1"/>
  <c r="Q2" i="3"/>
  <c r="R2" i="3" s="1"/>
  <c r="L2" i="3"/>
  <c r="I2" i="3"/>
  <c r="H2" i="3"/>
  <c r="K2" i="3" s="1"/>
  <c r="C2" i="3"/>
  <c r="D2" i="3" s="1"/>
  <c r="Z1" i="3"/>
  <c r="Z6" i="3" s="1"/>
  <c r="W1" i="3"/>
  <c r="U1" i="3"/>
  <c r="R1" i="3"/>
  <c r="R6" i="3" s="1"/>
  <c r="Q1" i="3"/>
  <c r="Q6" i="3" s="1"/>
  <c r="G1" i="3"/>
  <c r="I1" i="3" s="1"/>
  <c r="L1" i="3" s="1"/>
  <c r="L6" i="3" s="1"/>
  <c r="F1" i="3"/>
  <c r="C1" i="3"/>
  <c r="D1" i="3" s="1"/>
  <c r="L47" i="3" l="1"/>
  <c r="E44" i="3"/>
  <c r="E46" i="3"/>
  <c r="K43" i="3"/>
  <c r="H44" i="3"/>
  <c r="K45" i="3"/>
  <c r="H46" i="3"/>
  <c r="E42" i="3"/>
  <c r="E47" i="3" s="1"/>
  <c r="D42" i="3"/>
  <c r="D47" i="3" s="1"/>
  <c r="F42" i="3"/>
  <c r="H42" i="3" s="1"/>
  <c r="J13" i="3"/>
  <c r="K13" i="3"/>
  <c r="K15" i="3"/>
  <c r="J15" i="3"/>
  <c r="J14" i="3"/>
  <c r="K14" i="3"/>
  <c r="J12" i="3"/>
  <c r="K12" i="3"/>
  <c r="F11" i="3"/>
  <c r="H11" i="3" s="1"/>
  <c r="D12" i="3"/>
  <c r="D13" i="3"/>
  <c r="D14" i="3"/>
  <c r="D15" i="3"/>
  <c r="C16" i="3"/>
  <c r="D11" i="3"/>
  <c r="E6" i="3"/>
  <c r="D6" i="3"/>
  <c r="Y11" i="3"/>
  <c r="Y16" i="3" s="1"/>
  <c r="X11" i="3"/>
  <c r="Q16" i="3"/>
  <c r="H1" i="3"/>
  <c r="T1" i="3"/>
  <c r="V1" i="3" s="1"/>
  <c r="J2" i="3"/>
  <c r="X2" i="3"/>
  <c r="J3" i="3"/>
  <c r="X3" i="3"/>
  <c r="J4" i="3"/>
  <c r="X4" i="3"/>
  <c r="J5" i="3"/>
  <c r="X5" i="3"/>
  <c r="C6" i="3"/>
  <c r="X12" i="3"/>
  <c r="X13" i="3"/>
  <c r="X14" i="3"/>
  <c r="X15" i="3"/>
  <c r="F7" i="2"/>
  <c r="H7" i="2" s="1"/>
  <c r="H10" i="2"/>
  <c r="B12" i="2"/>
  <c r="I11" i="2"/>
  <c r="L11" i="2" s="1"/>
  <c r="E11" i="2"/>
  <c r="D11" i="2"/>
  <c r="H11" i="2"/>
  <c r="I10" i="2"/>
  <c r="L10" i="2" s="1"/>
  <c r="E10" i="2"/>
  <c r="I9" i="2"/>
  <c r="L9" i="2" s="1"/>
  <c r="E9" i="2"/>
  <c r="H9" i="2"/>
  <c r="I8" i="2"/>
  <c r="L8" i="2" s="1"/>
  <c r="E8" i="2"/>
  <c r="D8" i="2"/>
  <c r="H8" i="2"/>
  <c r="G7" i="2"/>
  <c r="I7" i="2" s="1"/>
  <c r="L7" i="2" s="1"/>
  <c r="E7" i="2"/>
  <c r="E2" i="2"/>
  <c r="E3" i="2"/>
  <c r="E4" i="2"/>
  <c r="E5" i="2"/>
  <c r="E1" i="2"/>
  <c r="D2" i="2"/>
  <c r="D3" i="2"/>
  <c r="D4" i="2"/>
  <c r="D5" i="2"/>
  <c r="D1" i="2"/>
  <c r="Z5" i="1"/>
  <c r="Y5" i="1"/>
  <c r="X5" i="1"/>
  <c r="W5" i="1"/>
  <c r="V5" i="1"/>
  <c r="Z4" i="1"/>
  <c r="Y4" i="1"/>
  <c r="W4" i="1"/>
  <c r="V4" i="1"/>
  <c r="X4" i="1" s="1"/>
  <c r="Z3" i="1"/>
  <c r="W3" i="1"/>
  <c r="V3" i="1"/>
  <c r="Y3" i="1" s="1"/>
  <c r="W2" i="1"/>
  <c r="Z2" i="1" s="1"/>
  <c r="V2" i="1"/>
  <c r="Y2" i="1" s="1"/>
  <c r="U1" i="1"/>
  <c r="W1" i="1" s="1"/>
  <c r="Z1" i="1" s="1"/>
  <c r="T1" i="1"/>
  <c r="V1" i="1" s="1"/>
  <c r="W15" i="1"/>
  <c r="Z15" i="1" s="1"/>
  <c r="V15" i="1"/>
  <c r="Y15" i="1" s="1"/>
  <c r="Y14" i="1"/>
  <c r="W14" i="1"/>
  <c r="Z14" i="1" s="1"/>
  <c r="V14" i="1"/>
  <c r="X14" i="1" s="1"/>
  <c r="Z13" i="1"/>
  <c r="W13" i="1"/>
  <c r="V13" i="1"/>
  <c r="X13" i="1" s="1"/>
  <c r="Z12" i="1"/>
  <c r="W12" i="1"/>
  <c r="V12" i="1"/>
  <c r="Y12" i="1" s="1"/>
  <c r="W11" i="1"/>
  <c r="Z11" i="1" s="1"/>
  <c r="Z16" i="1" s="1"/>
  <c r="U11" i="1"/>
  <c r="T11" i="1"/>
  <c r="V11" i="1" s="1"/>
  <c r="L15" i="1"/>
  <c r="J15" i="1"/>
  <c r="I15" i="1"/>
  <c r="H15" i="1"/>
  <c r="K15" i="1" s="1"/>
  <c r="L14" i="1"/>
  <c r="K14" i="1"/>
  <c r="I14" i="1"/>
  <c r="H14" i="1"/>
  <c r="J14" i="1" s="1"/>
  <c r="L13" i="1"/>
  <c r="I13" i="1"/>
  <c r="H13" i="1"/>
  <c r="K13" i="1" s="1"/>
  <c r="I12" i="1"/>
  <c r="L12" i="1" s="1"/>
  <c r="H12" i="1"/>
  <c r="K12" i="1" s="1"/>
  <c r="G11" i="1"/>
  <c r="I11" i="1" s="1"/>
  <c r="L11" i="1" s="1"/>
  <c r="F11" i="1"/>
  <c r="H11" i="1" s="1"/>
  <c r="H8" i="1"/>
  <c r="L6" i="1"/>
  <c r="K6" i="1"/>
  <c r="L2" i="1"/>
  <c r="L3" i="1"/>
  <c r="L4" i="1"/>
  <c r="L5" i="1"/>
  <c r="L1" i="1"/>
  <c r="K2" i="1"/>
  <c r="K3" i="1"/>
  <c r="K4" i="1"/>
  <c r="K5" i="1"/>
  <c r="K1" i="1"/>
  <c r="H1" i="1"/>
  <c r="H2" i="1"/>
  <c r="H3" i="1"/>
  <c r="H4" i="1"/>
  <c r="J4" i="1" s="1"/>
  <c r="H5" i="1"/>
  <c r="J5" i="1" s="1"/>
  <c r="J2" i="1"/>
  <c r="J3" i="1"/>
  <c r="J1" i="1"/>
  <c r="I2" i="1"/>
  <c r="I3" i="1"/>
  <c r="I4" i="1"/>
  <c r="I5" i="1"/>
  <c r="I1" i="1"/>
  <c r="F1" i="1"/>
  <c r="G1" i="1"/>
  <c r="S18" i="1"/>
  <c r="E18" i="1"/>
  <c r="S8" i="1"/>
  <c r="P16" i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S16" i="1" s="1"/>
  <c r="Q11" i="1"/>
  <c r="R11" i="1" s="1"/>
  <c r="P6" i="1"/>
  <c r="S5" i="1"/>
  <c r="Q5" i="1"/>
  <c r="R5" i="1" s="1"/>
  <c r="S4" i="1"/>
  <c r="Q4" i="1"/>
  <c r="R4" i="1" s="1"/>
  <c r="S3" i="1"/>
  <c r="Q3" i="1"/>
  <c r="R3" i="1" s="1"/>
  <c r="S2" i="1"/>
  <c r="Q2" i="1"/>
  <c r="R2" i="1" s="1"/>
  <c r="S1" i="1"/>
  <c r="S6" i="1" s="1"/>
  <c r="R1" i="1"/>
  <c r="Q1" i="1"/>
  <c r="B16" i="1"/>
  <c r="E15" i="1"/>
  <c r="C15" i="1"/>
  <c r="D15" i="1" s="1"/>
  <c r="E14" i="1"/>
  <c r="C14" i="1"/>
  <c r="D14" i="1" s="1"/>
  <c r="E13" i="1"/>
  <c r="C13" i="1"/>
  <c r="D13" i="1" s="1"/>
  <c r="E12" i="1"/>
  <c r="C12" i="1"/>
  <c r="D12" i="1" s="1"/>
  <c r="E11" i="1"/>
  <c r="E16" i="1" s="1"/>
  <c r="C11" i="1"/>
  <c r="E2" i="1"/>
  <c r="E3" i="1"/>
  <c r="E4" i="1"/>
  <c r="E6" i="1" s="1"/>
  <c r="E5" i="1"/>
  <c r="E1" i="1"/>
  <c r="B6" i="1"/>
  <c r="D5" i="1"/>
  <c r="C2" i="1"/>
  <c r="D2" i="1" s="1"/>
  <c r="C3" i="1"/>
  <c r="D3" i="1" s="1"/>
  <c r="C4" i="1"/>
  <c r="D4" i="1" s="1"/>
  <c r="C5" i="1"/>
  <c r="C1" i="1"/>
  <c r="C6" i="1" s="1"/>
  <c r="J46" i="3" l="1"/>
  <c r="K46" i="3"/>
  <c r="B49" i="3"/>
  <c r="E50" i="3" s="1"/>
  <c r="J44" i="3"/>
  <c r="K44" i="3"/>
  <c r="J42" i="3"/>
  <c r="K42" i="3"/>
  <c r="B50" i="3"/>
  <c r="E49" i="3" s="1"/>
  <c r="J11" i="3"/>
  <c r="J16" i="3" s="1"/>
  <c r="K11" i="3"/>
  <c r="K16" i="3" s="1"/>
  <c r="D16" i="3"/>
  <c r="Y1" i="3"/>
  <c r="Y6" i="3" s="1"/>
  <c r="X1" i="3"/>
  <c r="X6" i="3" s="1"/>
  <c r="X16" i="3"/>
  <c r="K1" i="3"/>
  <c r="K6" i="3" s="1"/>
  <c r="J1" i="3"/>
  <c r="J6" i="3" s="1"/>
  <c r="E12" i="2"/>
  <c r="L12" i="2"/>
  <c r="D9" i="2"/>
  <c r="D10" i="2"/>
  <c r="C12" i="2"/>
  <c r="K7" i="2"/>
  <c r="J7" i="2"/>
  <c r="K8" i="2"/>
  <c r="J8" i="2"/>
  <c r="K9" i="2"/>
  <c r="J9" i="2"/>
  <c r="J10" i="2"/>
  <c r="K10" i="2"/>
  <c r="K11" i="2"/>
  <c r="J11" i="2"/>
  <c r="D7" i="2"/>
  <c r="D12" i="2" s="1"/>
  <c r="Z6" i="1"/>
  <c r="X1" i="1"/>
  <c r="X6" i="1" s="1"/>
  <c r="Y1" i="1"/>
  <c r="Y6" i="1" s="1"/>
  <c r="X2" i="1"/>
  <c r="X3" i="1"/>
  <c r="Y13" i="1"/>
  <c r="Y11" i="1"/>
  <c r="Y16" i="1" s="1"/>
  <c r="X11" i="1"/>
  <c r="X15" i="1"/>
  <c r="X12" i="1"/>
  <c r="L16" i="1"/>
  <c r="K11" i="1"/>
  <c r="K16" i="1" s="1"/>
  <c r="J11" i="1"/>
  <c r="J16" i="1" s="1"/>
  <c r="J12" i="1"/>
  <c r="J13" i="1"/>
  <c r="J6" i="1"/>
  <c r="R16" i="1"/>
  <c r="Q16" i="1"/>
  <c r="P18" i="1" s="1"/>
  <c r="R6" i="1"/>
  <c r="P9" i="1" s="1"/>
  <c r="Q6" i="1"/>
  <c r="C16" i="1"/>
  <c r="D11" i="1"/>
  <c r="D16" i="1" s="1"/>
  <c r="D1" i="1"/>
  <c r="D6" i="1" s="1"/>
  <c r="B8" i="1" s="1"/>
  <c r="K47" i="3" l="1"/>
  <c r="J47" i="3"/>
  <c r="H8" i="3"/>
  <c r="B14" i="2"/>
  <c r="B15" i="2"/>
  <c r="J12" i="2"/>
  <c r="K12" i="2"/>
  <c r="V8" i="1"/>
  <c r="X16" i="1"/>
  <c r="V18" i="1" s="1"/>
  <c r="H18" i="1"/>
  <c r="P19" i="1"/>
  <c r="P8" i="1"/>
  <c r="B18" i="1"/>
  <c r="B19" i="1"/>
  <c r="B9" i="1"/>
  <c r="E8" i="1" s="1"/>
  <c r="H49" i="3" l="1"/>
  <c r="H14" i="2"/>
</calcChain>
</file>

<file path=xl/sharedStrings.xml><?xml version="1.0" encoding="utf-8"?>
<sst xmlns="http://schemas.openxmlformats.org/spreadsheetml/2006/main" count="50" uniqueCount="6">
  <si>
    <t>a</t>
    <phoneticPr fontId="2" type="noConversion"/>
  </si>
  <si>
    <t>b</t>
    <phoneticPr fontId="2" type="noConversion"/>
  </si>
  <si>
    <t>p</t>
    <phoneticPr fontId="2" type="noConversion"/>
  </si>
  <si>
    <t>T0</t>
    <phoneticPr fontId="2" type="noConversion"/>
  </si>
  <si>
    <t>r=</t>
    <phoneticPr fontId="2" type="noConversion"/>
  </si>
  <si>
    <t>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</si>
</sst>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7511739949334"/>
          <c:y val="5.0870651477843622E-2"/>
          <c:w val="0.68776049995684774"/>
          <c:h val="0.83434513984720982"/>
        </c:manualLayout>
      </c:layout>
      <c:scatterChart>
        <c:scatterStyle val="smoothMarker"/>
        <c:varyColors val="0"/>
        <c:ser>
          <c:idx val="0"/>
          <c:order val="0"/>
          <c:tx>
            <c:v>n=1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name>n=1</c:name>
            <c:spPr>
              <a:ln w="25400"/>
            </c:spPr>
            <c:trendlineType val="linear"/>
            <c:dispRSqr val="0"/>
            <c:dispEq val="1"/>
            <c:trendlineLbl>
              <c:layout>
                <c:manualLayout>
                  <c:x val="8.4872603041941844E-2"/>
                  <c:y val="-6.9391996103579837E-2"/>
                </c:manualLayout>
              </c:layout>
              <c:numFmt formatCode="General" sourceLinked="0"/>
            </c:trendlineLbl>
          </c:trendline>
          <c:x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3283.2899999999995</c:v>
                </c:pt>
                <c:pt idx="1">
                  <c:v>6068.4100000000008</c:v>
                </c:pt>
                <c:pt idx="2">
                  <c:v>8798.4399999999987</c:v>
                </c:pt>
                <c:pt idx="3">
                  <c:v>11620.84</c:v>
                </c:pt>
                <c:pt idx="4">
                  <c:v>14328.09</c:v>
                </c:pt>
              </c:numCache>
            </c:numRef>
          </c:yVal>
          <c:smooth val="1"/>
        </c:ser>
        <c:ser>
          <c:idx val="1"/>
          <c:order val="1"/>
          <c:tx>
            <c:v>n=2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name>n=2</c:name>
            <c:spPr>
              <a:ln w="25400">
                <a:prstDash val="lgDashDotDot"/>
              </a:ln>
            </c:spPr>
            <c:trendlineType val="linear"/>
            <c:dispRSqr val="0"/>
            <c:dispEq val="1"/>
            <c:trendlineLbl>
              <c:layout>
                <c:manualLayout>
                  <c:x val="3.0038289223649718E-3"/>
                  <c:y val="-2.6110705234010698E-2"/>
                </c:manualLayout>
              </c:layout>
              <c:numFmt formatCode="General" sourceLinked="0"/>
            </c:trendlineLbl>
          </c:trendline>
          <c:x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13502.44</c:v>
                </c:pt>
                <c:pt idx="1">
                  <c:v>24649</c:v>
                </c:pt>
                <c:pt idx="2">
                  <c:v>35569.96</c:v>
                </c:pt>
                <c:pt idx="3">
                  <c:v>46656</c:v>
                </c:pt>
                <c:pt idx="4">
                  <c:v>57408.159999999996</c:v>
                </c:pt>
              </c:numCache>
            </c:numRef>
          </c:yVal>
          <c:smooth val="1"/>
        </c:ser>
        <c:ser>
          <c:idx val="2"/>
          <c:order val="2"/>
          <c:tx>
            <c:v>n=3</c:v>
          </c:tx>
          <c:spPr>
            <a:ln w="31750">
              <a:noFill/>
              <a:prstDash val="sysDash"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name>n=3</c:name>
            <c:spPr>
              <a:ln w="28575"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3.5455266906713669E-2"/>
                  <c:y val="4.2211218443055442E-4"/>
                </c:manualLayout>
              </c:layout>
              <c:numFmt formatCode="General" sourceLinked="0"/>
            </c:trendlineLbl>
          </c:trendline>
          <c:xVal>
            <c:numRef>
              <c:f>Sheet1!$P$1:$P$5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Sheet1!$Q$1:$Q$5</c:f>
              <c:numCache>
                <c:formatCode>General</c:formatCode>
                <c:ptCount val="5"/>
                <c:pt idx="0">
                  <c:v>30695.039999999997</c:v>
                </c:pt>
                <c:pt idx="1">
                  <c:v>55554.49</c:v>
                </c:pt>
                <c:pt idx="2">
                  <c:v>80372.25</c:v>
                </c:pt>
                <c:pt idx="3">
                  <c:v>104781.68999999999</c:v>
                </c:pt>
                <c:pt idx="4">
                  <c:v>130248.80999999998</c:v>
                </c:pt>
              </c:numCache>
            </c:numRef>
          </c:yVal>
          <c:smooth val="1"/>
        </c:ser>
        <c:ser>
          <c:idx val="3"/>
          <c:order val="3"/>
          <c:tx>
            <c:v>n=4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name>n=4</c:name>
            <c:spPr>
              <a:ln w="28575"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-0.11195798598029585"/>
                  <c:y val="5.9094984260987998E-2"/>
                </c:manualLayout>
              </c:layout>
              <c:numFmt formatCode="General" sourceLinked="0"/>
            </c:trendlineLbl>
          </c:trendline>
          <c:xVal>
            <c:numRef>
              <c:f>Sheet1!$P$11:$P$15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Sheet1!$Q$11:$Q$15</c:f>
              <c:numCache>
                <c:formatCode>General</c:formatCode>
                <c:ptCount val="5"/>
                <c:pt idx="0">
                  <c:v>54242.41</c:v>
                </c:pt>
                <c:pt idx="1">
                  <c:v>99036.09</c:v>
                </c:pt>
                <c:pt idx="2">
                  <c:v>143716.81000000003</c:v>
                </c:pt>
                <c:pt idx="3">
                  <c:v>187575.61000000002</c:v>
                </c:pt>
                <c:pt idx="4">
                  <c:v>232324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4800"/>
        <c:axId val="139966336"/>
      </c:scatterChart>
      <c:valAx>
        <c:axId val="139964800"/>
        <c:scaling>
          <c:orientation val="minMax"/>
          <c:max val="55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139966336"/>
        <c:crosses val="autoZero"/>
        <c:crossBetween val="midCat"/>
        <c:majorUnit val="5"/>
      </c:valAx>
      <c:valAx>
        <c:axId val="1399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64800"/>
        <c:crosses val="autoZero"/>
        <c:crossBetween val="midCat"/>
        <c:majorUnit val="25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lnf=lnk+pln(T+T0)</c:v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name>线性拟合直线</c:name>
            <c:spPr>
              <a:ln w="25400">
                <a:solidFill>
                  <a:schemeClr val="tx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7.4778215223097119E-2"/>
                  <c:y val="-4.9886993292505106E-3"/>
                </c:manualLayout>
              </c:layout>
              <c:numFmt formatCode="General" sourceLinked="0"/>
            </c:trendlineLbl>
          </c:trendline>
          <c:xVal>
            <c:numRef>
              <c:f>Sheet2!$B$7:$B$11</c:f>
              <c:numCache>
                <c:formatCode>General</c:formatCode>
                <c:ptCount val="5"/>
                <c:pt idx="0">
                  <c:v>2.4680450923578463</c:v>
                </c:pt>
                <c:pt idx="1">
                  <c:v>3.0818805031197356</c:v>
                </c:pt>
                <c:pt idx="2">
                  <c:v>3.4594460894545116</c:v>
                </c:pt>
                <c:pt idx="3">
                  <c:v>3.7328809718514444</c:v>
                </c:pt>
                <c:pt idx="4">
                  <c:v>3.9473777483380155</c:v>
                </c:pt>
              </c:numCache>
            </c:numRef>
          </c:xVal>
          <c:yVal>
            <c:numRef>
              <c:f>Sheet2!$C$7:$C$11</c:f>
              <c:numCache>
                <c:formatCode>General</c:formatCode>
                <c:ptCount val="5"/>
                <c:pt idx="0">
                  <c:v>3.824284091120139</c:v>
                </c:pt>
                <c:pt idx="1">
                  <c:v>4.1271343850450917</c:v>
                </c:pt>
                <c:pt idx="2">
                  <c:v>4.3148178849804317</c:v>
                </c:pt>
                <c:pt idx="3">
                  <c:v>4.4531838289902099</c:v>
                </c:pt>
                <c:pt idx="4">
                  <c:v>4.5612182984589085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4848"/>
        <c:axId val="139616640"/>
      </c:scatterChart>
      <c:valAx>
        <c:axId val="139614848"/>
        <c:scaling>
          <c:orientation val="minMax"/>
          <c:max val="4.0999999999999996"/>
          <c:min val="2.2999999999999998"/>
        </c:scaling>
        <c:delete val="0"/>
        <c:axPos val="b"/>
        <c:numFmt formatCode="General" sourceLinked="1"/>
        <c:majorTickMark val="out"/>
        <c:minorTickMark val="none"/>
        <c:tickLblPos val="nextTo"/>
        <c:crossAx val="139616640"/>
        <c:crosses val="autoZero"/>
        <c:crossBetween val="midCat"/>
        <c:majorUnit val="0.2"/>
      </c:valAx>
      <c:valAx>
        <c:axId val="139616640"/>
        <c:scaling>
          <c:orientation val="minMax"/>
          <c:max val="4.5999999999999996"/>
          <c:min val="3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7511739949334"/>
          <c:y val="5.0870651477843622E-2"/>
          <c:w val="0.68776049995684774"/>
          <c:h val="0.83434513984720982"/>
        </c:manualLayout>
      </c:layout>
      <c:scatterChart>
        <c:scatterStyle val="smoothMarker"/>
        <c:varyColors val="0"/>
        <c:ser>
          <c:idx val="0"/>
          <c:order val="0"/>
          <c:tx>
            <c:v>n=1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name>n=1</c:name>
            <c:spPr>
              <a:ln w="25400"/>
            </c:spPr>
            <c:trendlineType val="linear"/>
            <c:dispRSqr val="0"/>
            <c:dispEq val="1"/>
            <c:trendlineLbl>
              <c:layout>
                <c:manualLayout>
                  <c:x val="6.7484651710118401E-2"/>
                  <c:y val="-3.196832354718547E-2"/>
                </c:manualLayout>
              </c:layout>
              <c:numFmt formatCode="General" sourceLinked="0"/>
            </c:trendlineLbl>
          </c:trendline>
          <c:xVal>
            <c:numRef>
              <c:f>Sheet1!$C$1:$C$5</c:f>
              <c:numCache>
                <c:formatCode>General</c:formatCode>
                <c:ptCount val="5"/>
                <c:pt idx="0">
                  <c:v>3283.2899999999995</c:v>
                </c:pt>
                <c:pt idx="1">
                  <c:v>6068.4100000000008</c:v>
                </c:pt>
                <c:pt idx="2">
                  <c:v>8798.4399999999987</c:v>
                </c:pt>
                <c:pt idx="3">
                  <c:v>11620.84</c:v>
                </c:pt>
                <c:pt idx="4">
                  <c:v>14328.09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v>n=2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name>n=2</c:name>
            <c:spPr>
              <a:ln w="25400">
                <a:prstDash val="lgDashDotDot"/>
              </a:ln>
            </c:spPr>
            <c:trendlineType val="linear"/>
            <c:dispRSqr val="0"/>
            <c:dispEq val="1"/>
            <c:trendlineLbl>
              <c:layout>
                <c:manualLayout>
                  <c:x val="0.11317825013634605"/>
                  <c:y val="-0.10119363945486196"/>
                </c:manualLayout>
              </c:layout>
              <c:numFmt formatCode="General" sourceLinked="0"/>
            </c:trendlineLbl>
          </c:trendline>
          <c:xVal>
            <c:numRef>
              <c:f>Sheet1!$C$11:$C$15</c:f>
              <c:numCache>
                <c:formatCode>General</c:formatCode>
                <c:ptCount val="5"/>
                <c:pt idx="0">
                  <c:v>13502.44</c:v>
                </c:pt>
                <c:pt idx="1">
                  <c:v>24649</c:v>
                </c:pt>
                <c:pt idx="2">
                  <c:v>35569.96</c:v>
                </c:pt>
                <c:pt idx="3">
                  <c:v>46656</c:v>
                </c:pt>
                <c:pt idx="4">
                  <c:v>57408.159999999996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v>n=3</c:v>
          </c:tx>
          <c:spPr>
            <a:ln w="31750">
              <a:noFill/>
              <a:prstDash val="sysDash"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name>n=3</c:name>
            <c:spPr>
              <a:ln w="28575"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8.2667651696753511E-2"/>
                  <c:y val="-6.1138440169205652E-2"/>
                </c:manualLayout>
              </c:layout>
              <c:numFmt formatCode="General" sourceLinked="0"/>
            </c:trendlineLbl>
          </c:trendline>
          <c:xVal>
            <c:numRef>
              <c:f>Sheet1!$Q$1:$Q$5</c:f>
              <c:numCache>
                <c:formatCode>General</c:formatCode>
                <c:ptCount val="5"/>
                <c:pt idx="0">
                  <c:v>30695.039999999997</c:v>
                </c:pt>
                <c:pt idx="1">
                  <c:v>55554.49</c:v>
                </c:pt>
                <c:pt idx="2">
                  <c:v>80372.25</c:v>
                </c:pt>
                <c:pt idx="3">
                  <c:v>104781.68999999999</c:v>
                </c:pt>
                <c:pt idx="4">
                  <c:v>130248.80999999998</c:v>
                </c:pt>
              </c:numCache>
            </c:numRef>
          </c:xVal>
          <c:yVal>
            <c:numRef>
              <c:f>Sheet1!$P$1:$P$5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ser>
          <c:idx val="3"/>
          <c:order val="3"/>
          <c:tx>
            <c:v>n=4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name>n=4</c:name>
            <c:spPr>
              <a:ln w="28575"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9.6333011878168229E-2"/>
                  <c:y val="-5.3639635251779096E-2"/>
                </c:manualLayout>
              </c:layout>
              <c:numFmt formatCode="General" sourceLinked="0"/>
            </c:trendlineLbl>
          </c:trendline>
          <c:xVal>
            <c:numRef>
              <c:f>Sheet1!$Q$11:$Q$15</c:f>
              <c:numCache>
                <c:formatCode>General</c:formatCode>
                <c:ptCount val="5"/>
                <c:pt idx="0">
                  <c:v>54242.41</c:v>
                </c:pt>
                <c:pt idx="1">
                  <c:v>99036.09</c:v>
                </c:pt>
                <c:pt idx="2">
                  <c:v>143716.81000000003</c:v>
                </c:pt>
                <c:pt idx="3">
                  <c:v>187575.61000000002</c:v>
                </c:pt>
                <c:pt idx="4">
                  <c:v>232324</c:v>
                </c:pt>
              </c:numCache>
            </c:numRef>
          </c:xVal>
          <c:yVal>
            <c:numRef>
              <c:f>Sheet1!$P$11:$P$15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2976"/>
        <c:axId val="46064768"/>
      </c:scatterChart>
      <c:valAx>
        <c:axId val="46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64768"/>
        <c:crosses val="autoZero"/>
        <c:crossBetween val="midCat"/>
        <c:majorUnit val="25000"/>
      </c:valAx>
      <c:valAx>
        <c:axId val="46064768"/>
        <c:scaling>
          <c:orientation val="minMax"/>
          <c:max val="55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62976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30</xdr:row>
      <xdr:rowOff>76199</xdr:rowOff>
    </xdr:from>
    <xdr:to>
      <xdr:col>11</xdr:col>
      <xdr:colOff>238125</xdr:colOff>
      <xdr:row>46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12</xdr:row>
      <xdr:rowOff>152400</xdr:rowOff>
    </xdr:from>
    <xdr:to>
      <xdr:col>15</xdr:col>
      <xdr:colOff>338137</xdr:colOff>
      <xdr:row>28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21</xdr:row>
      <xdr:rowOff>9525</xdr:rowOff>
    </xdr:from>
    <xdr:to>
      <xdr:col>10</xdr:col>
      <xdr:colOff>1</xdr:colOff>
      <xdr:row>37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topLeftCell="J1" workbookViewId="0">
      <selection activeCell="W10" sqref="W10"/>
    </sheetView>
  </sheetViews>
  <sheetFormatPr defaultRowHeight="13.5" x14ac:dyDescent="0.15"/>
  <cols>
    <col min="2" max="2" width="10.5" customWidth="1"/>
    <col min="5" max="5" width="14.125" customWidth="1"/>
    <col min="6" max="6" width="10.875" customWidth="1"/>
    <col min="8" max="8" width="14.125" customWidth="1"/>
    <col min="11" max="11" width="9.5" bestFit="1" customWidth="1"/>
    <col min="19" max="19" width="15.5" customWidth="1"/>
    <col min="22" max="22" width="13.875" customWidth="1"/>
  </cols>
  <sheetData>
    <row r="1" spans="1:26" ht="14.25" thickBot="1" x14ac:dyDescent="0.2">
      <c r="A1" s="1">
        <v>57.3</v>
      </c>
      <c r="B1" s="2">
        <v>10</v>
      </c>
      <c r="C1">
        <f>A1^2</f>
        <v>3283.2899999999995</v>
      </c>
      <c r="D1">
        <f>B1*C1</f>
        <v>32832.899999999994</v>
      </c>
      <c r="E1">
        <f>B1^2</f>
        <v>100</v>
      </c>
      <c r="F1">
        <f>AVERAGE(C1:C5)</f>
        <v>8819.8140000000003</v>
      </c>
      <c r="G1">
        <f>AVERAGE(B1:B5)</f>
        <v>30</v>
      </c>
      <c r="H1">
        <f>C1-F1</f>
        <v>-5536.5240000000013</v>
      </c>
      <c r="I1">
        <f>B1-G1</f>
        <v>-20</v>
      </c>
      <c r="J1">
        <f>H1*I1</f>
        <v>110730.48000000003</v>
      </c>
      <c r="K1">
        <f>H1^2</f>
        <v>30653098.002576012</v>
      </c>
      <c r="L1">
        <f>I1^2</f>
        <v>400</v>
      </c>
      <c r="O1" s="1">
        <v>175.2</v>
      </c>
      <c r="P1" s="2">
        <v>10</v>
      </c>
      <c r="Q1">
        <f>O1^2</f>
        <v>30695.039999999997</v>
      </c>
      <c r="R1">
        <f>P1*Q1</f>
        <v>306950.39999999997</v>
      </c>
      <c r="S1">
        <f>P1^2</f>
        <v>100</v>
      </c>
      <c r="T1">
        <f>AVERAGE(Q1:Q5)</f>
        <v>80330.455999999991</v>
      </c>
      <c r="U1">
        <f>AVERAGE(P1:P5)</f>
        <v>30</v>
      </c>
      <c r="V1">
        <f>Q1-T1</f>
        <v>-49635.415999999997</v>
      </c>
      <c r="W1">
        <f>P1-U1</f>
        <v>-20</v>
      </c>
      <c r="X1">
        <f>V1*W1</f>
        <v>992708.32</v>
      </c>
      <c r="Y1">
        <f>V1^2</f>
        <v>2463674521.4930558</v>
      </c>
      <c r="Z1">
        <f>W1^2</f>
        <v>400</v>
      </c>
    </row>
    <row r="2" spans="1:26" ht="14.25" thickBot="1" x14ac:dyDescent="0.2">
      <c r="A2" s="3">
        <v>77.900000000000006</v>
      </c>
      <c r="B2" s="4">
        <v>20</v>
      </c>
      <c r="C2">
        <f t="shared" ref="C2:C5" si="0">A2^2</f>
        <v>6068.4100000000008</v>
      </c>
      <c r="D2">
        <f t="shared" ref="D2:D5" si="1">B2*C2</f>
        <v>121368.20000000001</v>
      </c>
      <c r="E2">
        <f t="shared" ref="E2:E5" si="2">B2^2</f>
        <v>400</v>
      </c>
      <c r="F2">
        <v>8819.8140000000003</v>
      </c>
      <c r="G2">
        <v>30</v>
      </c>
      <c r="H2">
        <f t="shared" ref="H2:H5" si="3">C2-F2</f>
        <v>-2751.4039999999995</v>
      </c>
      <c r="I2">
        <f t="shared" ref="I2:I5" si="4">B2-G2</f>
        <v>-10</v>
      </c>
      <c r="J2">
        <f t="shared" ref="J2:J5" si="5">H2*I2</f>
        <v>27514.039999999994</v>
      </c>
      <c r="K2">
        <f t="shared" ref="K2:K5" si="6">H2^2</f>
        <v>7570223.9712159978</v>
      </c>
      <c r="L2">
        <f t="shared" ref="L2:L5" si="7">I2^2</f>
        <v>100</v>
      </c>
      <c r="O2" s="3">
        <v>235.7</v>
      </c>
      <c r="P2" s="4">
        <v>20</v>
      </c>
      <c r="Q2">
        <f t="shared" ref="Q2:Q5" si="8">O2^2</f>
        <v>55554.49</v>
      </c>
      <c r="R2">
        <f t="shared" ref="R2:R5" si="9">P2*Q2</f>
        <v>1111089.8</v>
      </c>
      <c r="S2">
        <f t="shared" ref="S2:S5" si="10">P2^2</f>
        <v>400</v>
      </c>
      <c r="T2">
        <v>80330.455999999991</v>
      </c>
      <c r="U2">
        <v>30</v>
      </c>
      <c r="V2">
        <f t="shared" ref="V2:V5" si="11">Q2-T2</f>
        <v>-24775.965999999993</v>
      </c>
      <c r="W2">
        <f t="shared" ref="W2:W5" si="12">P2-U2</f>
        <v>-10</v>
      </c>
      <c r="X2">
        <f t="shared" ref="X2:X5" si="13">V2*W2</f>
        <v>247759.65999999992</v>
      </c>
      <c r="Y2">
        <f t="shared" ref="Y2:Y5" si="14">V2^2</f>
        <v>613848491.23315561</v>
      </c>
      <c r="Z2">
        <f t="shared" ref="Z2:Z5" si="15">W2^2</f>
        <v>100</v>
      </c>
    </row>
    <row r="3" spans="1:26" ht="14.25" thickBot="1" x14ac:dyDescent="0.2">
      <c r="A3" s="3">
        <v>93.8</v>
      </c>
      <c r="B3" s="4">
        <v>30</v>
      </c>
      <c r="C3">
        <f t="shared" si="0"/>
        <v>8798.4399999999987</v>
      </c>
      <c r="D3">
        <f t="shared" si="1"/>
        <v>263953.19999999995</v>
      </c>
      <c r="E3">
        <f t="shared" si="2"/>
        <v>900</v>
      </c>
      <c r="F3">
        <v>8819.8140000000003</v>
      </c>
      <c r="G3">
        <v>30</v>
      </c>
      <c r="H3">
        <f t="shared" si="3"/>
        <v>-21.374000000001615</v>
      </c>
      <c r="I3">
        <f t="shared" si="4"/>
        <v>0</v>
      </c>
      <c r="J3">
        <f t="shared" si="5"/>
        <v>0</v>
      </c>
      <c r="K3">
        <f t="shared" si="6"/>
        <v>456.84787600006905</v>
      </c>
      <c r="L3">
        <f t="shared" si="7"/>
        <v>0</v>
      </c>
      <c r="O3" s="3">
        <v>283.5</v>
      </c>
      <c r="P3" s="4">
        <v>30</v>
      </c>
      <c r="Q3">
        <f t="shared" si="8"/>
        <v>80372.25</v>
      </c>
      <c r="R3">
        <f t="shared" si="9"/>
        <v>2411167.5</v>
      </c>
      <c r="S3">
        <f t="shared" si="10"/>
        <v>900</v>
      </c>
      <c r="T3">
        <v>80330.455999999991</v>
      </c>
      <c r="U3">
        <v>30</v>
      </c>
      <c r="V3">
        <f t="shared" si="11"/>
        <v>41.794000000008964</v>
      </c>
      <c r="W3">
        <f t="shared" si="12"/>
        <v>0</v>
      </c>
      <c r="X3">
        <f t="shared" si="13"/>
        <v>0</v>
      </c>
      <c r="Y3">
        <f t="shared" si="14"/>
        <v>1746.7384360007493</v>
      </c>
      <c r="Z3">
        <f t="shared" si="15"/>
        <v>0</v>
      </c>
    </row>
    <row r="4" spans="1:26" ht="14.25" thickBot="1" x14ac:dyDescent="0.2">
      <c r="A4" s="3">
        <v>107.8</v>
      </c>
      <c r="B4" s="4">
        <v>40</v>
      </c>
      <c r="C4">
        <f t="shared" si="0"/>
        <v>11620.84</v>
      </c>
      <c r="D4">
        <f t="shared" si="1"/>
        <v>464833.6</v>
      </c>
      <c r="E4">
        <f t="shared" si="2"/>
        <v>1600</v>
      </c>
      <c r="F4">
        <v>8819.8140000000003</v>
      </c>
      <c r="G4">
        <v>30</v>
      </c>
      <c r="H4">
        <f t="shared" si="3"/>
        <v>2801.0259999999998</v>
      </c>
      <c r="I4">
        <f t="shared" si="4"/>
        <v>10</v>
      </c>
      <c r="J4">
        <f t="shared" si="5"/>
        <v>28010.26</v>
      </c>
      <c r="K4">
        <f t="shared" si="6"/>
        <v>7845746.6526759993</v>
      </c>
      <c r="L4">
        <f t="shared" si="7"/>
        <v>100</v>
      </c>
      <c r="O4" s="3">
        <v>323.7</v>
      </c>
      <c r="P4" s="4">
        <v>40</v>
      </c>
      <c r="Q4">
        <f t="shared" si="8"/>
        <v>104781.68999999999</v>
      </c>
      <c r="R4">
        <f t="shared" si="9"/>
        <v>4191267.5999999996</v>
      </c>
      <c r="S4">
        <f t="shared" si="10"/>
        <v>1600</v>
      </c>
      <c r="T4">
        <v>80330.455999999991</v>
      </c>
      <c r="U4">
        <v>30</v>
      </c>
      <c r="V4">
        <f t="shared" si="11"/>
        <v>24451.233999999997</v>
      </c>
      <c r="W4">
        <f t="shared" si="12"/>
        <v>10</v>
      </c>
      <c r="X4">
        <f t="shared" si="13"/>
        <v>244512.33999999997</v>
      </c>
      <c r="Y4">
        <f t="shared" si="14"/>
        <v>597862844.12275589</v>
      </c>
      <c r="Z4">
        <f t="shared" si="15"/>
        <v>100</v>
      </c>
    </row>
    <row r="5" spans="1:26" ht="14.25" thickBot="1" x14ac:dyDescent="0.2">
      <c r="A5" s="3">
        <v>119.7</v>
      </c>
      <c r="B5" s="4">
        <v>50</v>
      </c>
      <c r="C5">
        <f t="shared" si="0"/>
        <v>14328.09</v>
      </c>
      <c r="D5">
        <f t="shared" si="1"/>
        <v>716404.5</v>
      </c>
      <c r="E5">
        <f t="shared" si="2"/>
        <v>2500</v>
      </c>
      <c r="F5">
        <v>8819.8140000000003</v>
      </c>
      <c r="G5">
        <v>30</v>
      </c>
      <c r="H5">
        <f t="shared" si="3"/>
        <v>5508.2759999999998</v>
      </c>
      <c r="I5">
        <f t="shared" si="4"/>
        <v>20</v>
      </c>
      <c r="J5">
        <f t="shared" si="5"/>
        <v>110165.51999999999</v>
      </c>
      <c r="K5">
        <f t="shared" si="6"/>
        <v>30341104.492176</v>
      </c>
      <c r="L5">
        <f t="shared" si="7"/>
        <v>400</v>
      </c>
      <c r="O5" s="3">
        <v>360.9</v>
      </c>
      <c r="P5" s="4">
        <v>50</v>
      </c>
      <c r="Q5">
        <f t="shared" si="8"/>
        <v>130248.80999999998</v>
      </c>
      <c r="R5">
        <f t="shared" si="9"/>
        <v>6512440.4999999991</v>
      </c>
      <c r="S5">
        <f t="shared" si="10"/>
        <v>2500</v>
      </c>
      <c r="T5">
        <v>80330.455999999991</v>
      </c>
      <c r="U5">
        <v>30</v>
      </c>
      <c r="V5">
        <f t="shared" si="11"/>
        <v>49918.353999999992</v>
      </c>
      <c r="W5">
        <f t="shared" si="12"/>
        <v>20</v>
      </c>
      <c r="X5">
        <f t="shared" si="13"/>
        <v>998367.07999999984</v>
      </c>
      <c r="Y5">
        <f t="shared" si="14"/>
        <v>2491842066.0693154</v>
      </c>
      <c r="Z5">
        <f t="shared" si="15"/>
        <v>400</v>
      </c>
    </row>
    <row r="6" spans="1:26" x14ac:dyDescent="0.15">
      <c r="B6">
        <f>SUM(B1:B5)</f>
        <v>150</v>
      </c>
      <c r="C6">
        <f t="shared" ref="C6:D6" si="16">SUM(C1:C5)</f>
        <v>44099.07</v>
      </c>
      <c r="D6">
        <f t="shared" si="16"/>
        <v>1599392.4</v>
      </c>
      <c r="E6">
        <f>SUM(E1:E5)</f>
        <v>5500</v>
      </c>
      <c r="J6">
        <f>SUM(J1:J5)</f>
        <v>276420.30000000005</v>
      </c>
      <c r="K6">
        <f>SUM(K1:K5)</f>
        <v>76410629.966520011</v>
      </c>
      <c r="L6">
        <f>SUM(L1:L5)</f>
        <v>1000</v>
      </c>
      <c r="P6">
        <f>SUM(P1:P5)</f>
        <v>150</v>
      </c>
      <c r="Q6">
        <f t="shared" ref="Q6" si="17">SUM(Q1:Q5)</f>
        <v>401652.27999999997</v>
      </c>
      <c r="R6">
        <f t="shared" ref="R6" si="18">SUM(R1:R5)</f>
        <v>14532915.799999999</v>
      </c>
      <c r="S6">
        <f>SUM(S1:S5)</f>
        <v>5500</v>
      </c>
      <c r="X6">
        <f>SUM(X1:X5)</f>
        <v>2483347.3999999994</v>
      </c>
      <c r="Y6">
        <f>SUM(Y1:Y5)</f>
        <v>6167229669.6567192</v>
      </c>
      <c r="Z6">
        <f>SUM(Z1:Z5)</f>
        <v>1000</v>
      </c>
    </row>
    <row r="8" spans="1:26" x14ac:dyDescent="0.15">
      <c r="A8" t="s">
        <v>0</v>
      </c>
      <c r="B8">
        <f>(D6*B6-C6*E6)/(B6^2-5*E6)</f>
        <v>527.20500000000004</v>
      </c>
      <c r="C8">
        <v>1</v>
      </c>
      <c r="D8" t="s">
        <v>2</v>
      </c>
      <c r="E8">
        <f>(C8/0.8)^2/B9</f>
        <v>5.6526239208914827E-3</v>
      </c>
      <c r="G8" t="s">
        <v>4</v>
      </c>
      <c r="H8">
        <f>J6/(K6^0.5*L6^0.5)</f>
        <v>0.9999839830267484</v>
      </c>
      <c r="O8" t="s">
        <v>0</v>
      </c>
      <c r="P8">
        <f>(R6*P6-Q6*S6)/(P6^2-5*S6)</f>
        <v>5830.0339999999997</v>
      </c>
      <c r="Q8">
        <v>3</v>
      </c>
      <c r="R8" t="s">
        <v>2</v>
      </c>
      <c r="S8">
        <f>(Q8/0.8)^2/P9</f>
        <v>5.6627196017762123E-3</v>
      </c>
      <c r="U8" t="s">
        <v>4</v>
      </c>
      <c r="V8">
        <f>X6/(Y6^0.5*Z6^0.5)</f>
        <v>0.99998253977380158</v>
      </c>
    </row>
    <row r="9" spans="1:26" x14ac:dyDescent="0.15">
      <c r="A9" t="s">
        <v>1</v>
      </c>
      <c r="B9">
        <f>(B6*C6-5*D6)/(B6^2-5*E6)</f>
        <v>276.4203</v>
      </c>
      <c r="D9" t="s">
        <v>3</v>
      </c>
      <c r="E9">
        <f>B8/B9</f>
        <v>1.9072586202967006</v>
      </c>
      <c r="O9" t="s">
        <v>1</v>
      </c>
      <c r="P9">
        <f>(P6*Q6-5*R6)/(P6^2-5*S6)</f>
        <v>2483.3474000000015</v>
      </c>
      <c r="R9" t="s">
        <v>3</v>
      </c>
      <c r="S9">
        <f>P8/P9</f>
        <v>2.3476513998806596</v>
      </c>
    </row>
    <row r="10" spans="1:26" ht="14.25" thickBot="1" x14ac:dyDescent="0.2"/>
    <row r="11" spans="1:26" ht="14.25" thickBot="1" x14ac:dyDescent="0.2">
      <c r="A11" s="5">
        <v>116.2</v>
      </c>
      <c r="B11" s="2">
        <v>10</v>
      </c>
      <c r="C11">
        <f>A11^2</f>
        <v>13502.44</v>
      </c>
      <c r="D11">
        <f>B11*C11</f>
        <v>135024.4</v>
      </c>
      <c r="E11">
        <f>B11^2</f>
        <v>100</v>
      </c>
      <c r="F11">
        <f>AVERAGE(C11:C15)</f>
        <v>35557.112000000001</v>
      </c>
      <c r="G11">
        <f>AVERAGE(B11:B15)</f>
        <v>30</v>
      </c>
      <c r="H11">
        <f>C11-F11</f>
        <v>-22054.671999999999</v>
      </c>
      <c r="I11">
        <f>B11-G11</f>
        <v>-20</v>
      </c>
      <c r="J11">
        <f>H11*I11</f>
        <v>441093.43999999994</v>
      </c>
      <c r="K11">
        <f>H11^2</f>
        <v>486408557.02758396</v>
      </c>
      <c r="L11">
        <f>I11^2</f>
        <v>400</v>
      </c>
      <c r="O11" s="5">
        <v>232.9</v>
      </c>
      <c r="P11" s="2">
        <v>10</v>
      </c>
      <c r="Q11">
        <f>O11^2</f>
        <v>54242.41</v>
      </c>
      <c r="R11">
        <f>P11*Q11</f>
        <v>542424.10000000009</v>
      </c>
      <c r="S11">
        <f>P11^2</f>
        <v>100</v>
      </c>
      <c r="T11">
        <f>AVERAGE(Q11:Q15)</f>
        <v>143378.984</v>
      </c>
      <c r="U11">
        <f>AVERAGE(P11:P15)</f>
        <v>30</v>
      </c>
      <c r="V11">
        <f>Q11-T11</f>
        <v>-89136.573999999993</v>
      </c>
      <c r="W11">
        <f>P11-U11</f>
        <v>-20</v>
      </c>
      <c r="X11">
        <f>V11*W11</f>
        <v>1782731.48</v>
      </c>
      <c r="Y11">
        <f>V11^2</f>
        <v>7945328824.4574747</v>
      </c>
      <c r="Z11">
        <f>W11^2</f>
        <v>400</v>
      </c>
    </row>
    <row r="12" spans="1:26" ht="14.25" thickBot="1" x14ac:dyDescent="0.2">
      <c r="A12" s="3">
        <v>157</v>
      </c>
      <c r="B12" s="4">
        <v>20</v>
      </c>
      <c r="C12">
        <f t="shared" ref="C12:C15" si="19">A12^2</f>
        <v>24649</v>
      </c>
      <c r="D12">
        <f t="shared" ref="D12:D15" si="20">B12*C12</f>
        <v>492980</v>
      </c>
      <c r="E12">
        <f t="shared" ref="E12:E15" si="21">B12^2</f>
        <v>400</v>
      </c>
      <c r="F12">
        <v>35557.112000000001</v>
      </c>
      <c r="G12">
        <v>30</v>
      </c>
      <c r="H12">
        <f t="shared" ref="H12:H15" si="22">C12-F12</f>
        <v>-10908.112000000001</v>
      </c>
      <c r="I12">
        <f t="shared" ref="I12:I15" si="23">B12-G12</f>
        <v>-10</v>
      </c>
      <c r="J12">
        <f t="shared" ref="J12:J15" si="24">H12*I12</f>
        <v>109081.12000000001</v>
      </c>
      <c r="K12">
        <f t="shared" ref="K12:K15" si="25">H12^2</f>
        <v>118986907.40454403</v>
      </c>
      <c r="L12">
        <f t="shared" ref="L12:L15" si="26">I12^2</f>
        <v>100</v>
      </c>
      <c r="O12" s="3">
        <v>314.7</v>
      </c>
      <c r="P12" s="4">
        <v>20</v>
      </c>
      <c r="Q12">
        <f t="shared" ref="Q12:Q15" si="27">O12^2</f>
        <v>99036.09</v>
      </c>
      <c r="R12">
        <f t="shared" ref="R12:R15" si="28">P12*Q12</f>
        <v>1980721.7999999998</v>
      </c>
      <c r="S12">
        <f t="shared" ref="S12:S15" si="29">P12^2</f>
        <v>400</v>
      </c>
      <c r="T12">
        <v>143378.984</v>
      </c>
      <c r="U12">
        <v>30</v>
      </c>
      <c r="V12">
        <f t="shared" ref="V12:V15" si="30">Q12-T12</f>
        <v>-44342.894</v>
      </c>
      <c r="W12">
        <f t="shared" ref="W12:W15" si="31">P12-U12</f>
        <v>-10</v>
      </c>
      <c r="X12">
        <f t="shared" ref="X12:X15" si="32">V12*W12</f>
        <v>443428.94</v>
      </c>
      <c r="Y12">
        <f t="shared" ref="Y12:Y15" si="33">V12^2</f>
        <v>1966292248.2952361</v>
      </c>
      <c r="Z12">
        <f t="shared" ref="Z12:Z15" si="34">W12^2</f>
        <v>100</v>
      </c>
    </row>
    <row r="13" spans="1:26" ht="14.25" thickBot="1" x14ac:dyDescent="0.2">
      <c r="A13" s="3">
        <v>188.6</v>
      </c>
      <c r="B13" s="4">
        <v>30</v>
      </c>
      <c r="C13">
        <f t="shared" si="19"/>
        <v>35569.96</v>
      </c>
      <c r="D13">
        <f t="shared" si="20"/>
        <v>1067098.8</v>
      </c>
      <c r="E13">
        <f t="shared" si="21"/>
        <v>900</v>
      </c>
      <c r="F13">
        <v>35557.112000000001</v>
      </c>
      <c r="G13">
        <v>30</v>
      </c>
      <c r="H13">
        <f t="shared" si="22"/>
        <v>12.847999999998137</v>
      </c>
      <c r="I13">
        <f t="shared" si="23"/>
        <v>0</v>
      </c>
      <c r="J13">
        <f t="shared" si="24"/>
        <v>0</v>
      </c>
      <c r="K13">
        <f t="shared" si="25"/>
        <v>165.07110399995213</v>
      </c>
      <c r="L13">
        <f t="shared" si="26"/>
        <v>0</v>
      </c>
      <c r="O13" s="3">
        <v>379.1</v>
      </c>
      <c r="P13" s="4">
        <v>30</v>
      </c>
      <c r="Q13">
        <f t="shared" si="27"/>
        <v>143716.81000000003</v>
      </c>
      <c r="R13">
        <f t="shared" si="28"/>
        <v>4311504.3000000007</v>
      </c>
      <c r="S13">
        <f t="shared" si="29"/>
        <v>900</v>
      </c>
      <c r="T13">
        <v>143378.984</v>
      </c>
      <c r="U13">
        <v>30</v>
      </c>
      <c r="V13">
        <f t="shared" si="30"/>
        <v>337.82600000003004</v>
      </c>
      <c r="W13">
        <f t="shared" si="31"/>
        <v>0</v>
      </c>
      <c r="X13">
        <f t="shared" si="32"/>
        <v>0</v>
      </c>
      <c r="Y13">
        <f t="shared" si="33"/>
        <v>114126.40627602029</v>
      </c>
      <c r="Z13">
        <f t="shared" si="34"/>
        <v>0</v>
      </c>
    </row>
    <row r="14" spans="1:26" ht="14.25" thickBot="1" x14ac:dyDescent="0.2">
      <c r="A14" s="3">
        <v>216</v>
      </c>
      <c r="B14" s="4">
        <v>40</v>
      </c>
      <c r="C14">
        <f t="shared" si="19"/>
        <v>46656</v>
      </c>
      <c r="D14">
        <f t="shared" si="20"/>
        <v>1866240</v>
      </c>
      <c r="E14">
        <f t="shared" si="21"/>
        <v>1600</v>
      </c>
      <c r="F14">
        <v>35557.112000000001</v>
      </c>
      <c r="G14">
        <v>30</v>
      </c>
      <c r="H14">
        <f t="shared" si="22"/>
        <v>11098.887999999999</v>
      </c>
      <c r="I14">
        <f t="shared" si="23"/>
        <v>10</v>
      </c>
      <c r="J14">
        <f t="shared" si="24"/>
        <v>110988.87999999999</v>
      </c>
      <c r="K14">
        <f t="shared" si="25"/>
        <v>123185314.83654398</v>
      </c>
      <c r="L14">
        <f t="shared" si="26"/>
        <v>100</v>
      </c>
      <c r="O14" s="3">
        <v>433.1</v>
      </c>
      <c r="P14" s="4">
        <v>40</v>
      </c>
      <c r="Q14">
        <f t="shared" si="27"/>
        <v>187575.61000000002</v>
      </c>
      <c r="R14">
        <f t="shared" si="28"/>
        <v>7503024.4000000004</v>
      </c>
      <c r="S14">
        <f t="shared" si="29"/>
        <v>1600</v>
      </c>
      <c r="T14">
        <v>143378.984</v>
      </c>
      <c r="U14">
        <v>30</v>
      </c>
      <c r="V14">
        <f t="shared" si="30"/>
        <v>44196.626000000018</v>
      </c>
      <c r="W14">
        <f t="shared" si="31"/>
        <v>10</v>
      </c>
      <c r="X14">
        <f t="shared" si="32"/>
        <v>441966.26000000018</v>
      </c>
      <c r="Y14">
        <f t="shared" si="33"/>
        <v>1953341749.7838776</v>
      </c>
      <c r="Z14">
        <f t="shared" si="34"/>
        <v>100</v>
      </c>
    </row>
    <row r="15" spans="1:26" ht="14.25" thickBot="1" x14ac:dyDescent="0.2">
      <c r="A15" s="3">
        <v>239.6</v>
      </c>
      <c r="B15" s="4">
        <v>50</v>
      </c>
      <c r="C15">
        <f t="shared" si="19"/>
        <v>57408.159999999996</v>
      </c>
      <c r="D15">
        <f t="shared" si="20"/>
        <v>2870408</v>
      </c>
      <c r="E15">
        <f t="shared" si="21"/>
        <v>2500</v>
      </c>
      <c r="F15">
        <v>35557.112000000001</v>
      </c>
      <c r="G15">
        <v>30</v>
      </c>
      <c r="H15">
        <f t="shared" si="22"/>
        <v>21851.047999999995</v>
      </c>
      <c r="I15">
        <f t="shared" si="23"/>
        <v>20</v>
      </c>
      <c r="J15">
        <f t="shared" si="24"/>
        <v>437020.9599999999</v>
      </c>
      <c r="K15">
        <f t="shared" si="25"/>
        <v>477468298.69830382</v>
      </c>
      <c r="L15">
        <f t="shared" si="26"/>
        <v>400</v>
      </c>
      <c r="O15" s="3">
        <v>482</v>
      </c>
      <c r="P15" s="4">
        <v>50</v>
      </c>
      <c r="Q15">
        <f t="shared" si="27"/>
        <v>232324</v>
      </c>
      <c r="R15">
        <f t="shared" si="28"/>
        <v>11616200</v>
      </c>
      <c r="S15">
        <f t="shared" si="29"/>
        <v>2500</v>
      </c>
      <c r="T15">
        <v>143378.984</v>
      </c>
      <c r="U15">
        <v>30</v>
      </c>
      <c r="V15">
        <f t="shared" si="30"/>
        <v>88945.016000000003</v>
      </c>
      <c r="W15">
        <f t="shared" si="31"/>
        <v>20</v>
      </c>
      <c r="X15">
        <f t="shared" si="32"/>
        <v>1778900.32</v>
      </c>
      <c r="Y15">
        <f t="shared" si="33"/>
        <v>7911215871.2402563</v>
      </c>
      <c r="Z15">
        <f t="shared" si="34"/>
        <v>400</v>
      </c>
    </row>
    <row r="16" spans="1:26" x14ac:dyDescent="0.15">
      <c r="B16">
        <f>SUM(B11:B15)</f>
        <v>150</v>
      </c>
      <c r="C16">
        <f t="shared" ref="C16" si="35">SUM(C11:C15)</f>
        <v>177785.56</v>
      </c>
      <c r="D16">
        <f t="shared" ref="D16" si="36">SUM(D11:D15)</f>
        <v>6431751.2000000002</v>
      </c>
      <c r="E16">
        <f>SUM(E11:E15)</f>
        <v>5500</v>
      </c>
      <c r="J16">
        <f>SUM(J11:J15)</f>
        <v>1098184.3999999999</v>
      </c>
      <c r="K16">
        <f>SUM(K11:K15)</f>
        <v>1206049243.0380797</v>
      </c>
      <c r="L16">
        <f>SUM(L11:L15)</f>
        <v>1000</v>
      </c>
      <c r="P16">
        <f>SUM(P11:P15)</f>
        <v>150</v>
      </c>
      <c r="Q16">
        <f t="shared" ref="Q16" si="37">SUM(Q11:Q15)</f>
        <v>716894.92</v>
      </c>
      <c r="R16">
        <f t="shared" ref="R16" si="38">SUM(R11:R15)</f>
        <v>25953874.600000001</v>
      </c>
      <c r="S16">
        <f>SUM(S11:S15)</f>
        <v>5500</v>
      </c>
      <c r="X16">
        <f>SUM(X11:X15)</f>
        <v>4447027</v>
      </c>
      <c r="Y16">
        <f>SUM(Y11:Y15)</f>
        <v>19776292820.183121</v>
      </c>
      <c r="Z16">
        <f>SUM(Z11:Z15)</f>
        <v>1000</v>
      </c>
    </row>
    <row r="18" spans="1:22" x14ac:dyDescent="0.15">
      <c r="A18" t="s">
        <v>0</v>
      </c>
      <c r="B18">
        <f>(D16*B16-C16*E16)/(B16^2-5*E16)</f>
        <v>2611.58</v>
      </c>
      <c r="C18">
        <v>2</v>
      </c>
      <c r="D18" t="s">
        <v>2</v>
      </c>
      <c r="E18">
        <f>(C18/0.8)^2/B19</f>
        <v>5.6912117855616954E-3</v>
      </c>
      <c r="G18" t="s">
        <v>4</v>
      </c>
      <c r="H18">
        <f>J16/(K16^0.5*L16^0.5)</f>
        <v>0.99998330624928644</v>
      </c>
      <c r="O18" t="s">
        <v>0</v>
      </c>
      <c r="P18">
        <f>(R16*P16-Q16*S16)/(P16^2-5*S16)</f>
        <v>9968.1740000000009</v>
      </c>
      <c r="Q18">
        <v>4</v>
      </c>
      <c r="R18" t="s">
        <v>2</v>
      </c>
      <c r="S18">
        <f>(Q18/0.8)^2/P19</f>
        <v>5.6217333512928978E-3</v>
      </c>
      <c r="U18" t="s">
        <v>4</v>
      </c>
      <c r="V18">
        <f>X16/(Y16^0.5*Z16^0.5)</f>
        <v>0.99999383903224448</v>
      </c>
    </row>
    <row r="19" spans="1:22" x14ac:dyDescent="0.15">
      <c r="A19" t="s">
        <v>1</v>
      </c>
      <c r="B19">
        <f>(B16*C16-5*D16)/(B16^2-5*E16)</f>
        <v>1098.1844000000001</v>
      </c>
      <c r="D19" t="s">
        <v>3</v>
      </c>
      <c r="E19">
        <f>B18/B19</f>
        <v>2.3780887799899539</v>
      </c>
      <c r="O19" t="s">
        <v>1</v>
      </c>
      <c r="P19">
        <f>(P16*Q16-5*R16)/(P16^2-5*S16)</f>
        <v>4447.027</v>
      </c>
      <c r="R19" t="s">
        <v>3</v>
      </c>
      <c r="S19">
        <f>P18/P19</f>
        <v>2.2415366490916293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14" sqref="H14"/>
    </sheetView>
  </sheetViews>
  <sheetFormatPr defaultRowHeight="13.5" x14ac:dyDescent="0.15"/>
  <cols>
    <col min="8" max="8" width="17.625" customWidth="1"/>
  </cols>
  <sheetData>
    <row r="1" spans="1:12" ht="14.25" thickBot="1" x14ac:dyDescent="0.2">
      <c r="A1" s="1">
        <v>45.8</v>
      </c>
      <c r="B1" s="2">
        <v>10</v>
      </c>
      <c r="C1">
        <v>1.7993576359425028</v>
      </c>
      <c r="D1">
        <f>LN(B1+C1)</f>
        <v>2.4680450923578463</v>
      </c>
      <c r="E1">
        <f>LN(A1)</f>
        <v>3.824284091120139</v>
      </c>
    </row>
    <row r="2" spans="1:12" ht="14.25" thickBot="1" x14ac:dyDescent="0.2">
      <c r="A2" s="3">
        <v>62</v>
      </c>
      <c r="B2" s="4">
        <v>20</v>
      </c>
      <c r="C2">
        <v>1.7993576359425028</v>
      </c>
      <c r="D2">
        <f>LN(B2+C2)</f>
        <v>3.0818805031197356</v>
      </c>
      <c r="E2">
        <f>LN(A2)</f>
        <v>4.1271343850450917</v>
      </c>
    </row>
    <row r="3" spans="1:12" ht="14.25" thickBot="1" x14ac:dyDescent="0.2">
      <c r="A3" s="3">
        <v>74.8</v>
      </c>
      <c r="B3" s="4">
        <v>30</v>
      </c>
      <c r="C3">
        <v>1.7993576359425028</v>
      </c>
      <c r="D3">
        <f>LN(B3+C3)</f>
        <v>3.4594460894545116</v>
      </c>
      <c r="E3">
        <f>LN(A3)</f>
        <v>4.3148178849804317</v>
      </c>
    </row>
    <row r="4" spans="1:12" ht="14.25" thickBot="1" x14ac:dyDescent="0.2">
      <c r="A4" s="3">
        <v>85.9</v>
      </c>
      <c r="B4" s="4">
        <v>40</v>
      </c>
      <c r="C4">
        <v>1.7993576359425028</v>
      </c>
      <c r="D4">
        <f>LN(B4+C4)</f>
        <v>3.7328809718514444</v>
      </c>
      <c r="E4">
        <f>LN(A4)</f>
        <v>4.4531838289902099</v>
      </c>
    </row>
    <row r="5" spans="1:12" ht="14.25" thickBot="1" x14ac:dyDescent="0.2">
      <c r="A5" s="3">
        <v>95.7</v>
      </c>
      <c r="B5" s="4">
        <v>50</v>
      </c>
      <c r="C5">
        <v>1.7993576359425028</v>
      </c>
      <c r="D5">
        <f>LN(B5+C5)</f>
        <v>3.9473777483380155</v>
      </c>
      <c r="E5">
        <f>LN(A5)</f>
        <v>4.5612182984589085</v>
      </c>
    </row>
    <row r="6" spans="1:12" ht="14.25" thickBot="1" x14ac:dyDescent="0.2"/>
    <row r="7" spans="1:12" ht="14.25" thickBot="1" x14ac:dyDescent="0.2">
      <c r="A7" s="1">
        <v>45.8</v>
      </c>
      <c r="B7" s="2">
        <v>2.4680450923578463</v>
      </c>
      <c r="C7">
        <v>3.824284091120139</v>
      </c>
      <c r="D7">
        <f>B7*C7</f>
        <v>9.4385055828712456</v>
      </c>
      <c r="E7">
        <f>B7^2</f>
        <v>6.09124657791165</v>
      </c>
      <c r="F7">
        <f>AVERAGE(C7:C11)</f>
        <v>4.2561276977189557</v>
      </c>
      <c r="G7">
        <f>AVERAGE(B7:B11)</f>
        <v>3.3379260810243112</v>
      </c>
      <c r="H7">
        <f>C7-F7</f>
        <v>-0.43184360659881671</v>
      </c>
      <c r="I7">
        <f>B7-G7</f>
        <v>-0.8698809886664649</v>
      </c>
      <c r="J7">
        <f>H7*I7</f>
        <v>0.37565254345747062</v>
      </c>
      <c r="K7">
        <f>H7^2</f>
        <v>0.18648890056027356</v>
      </c>
      <c r="L7">
        <f>I7^2</f>
        <v>0.7566929344433464</v>
      </c>
    </row>
    <row r="8" spans="1:12" ht="14.25" thickBot="1" x14ac:dyDescent="0.2">
      <c r="A8" s="3">
        <v>62</v>
      </c>
      <c r="B8" s="4">
        <v>3.0818805031197356</v>
      </c>
      <c r="C8">
        <v>4.1271343850450917</v>
      </c>
      <c r="D8">
        <f>B8*C8</f>
        <v>12.719334995025529</v>
      </c>
      <c r="E8">
        <f>B8^2</f>
        <v>9.4979874355095539</v>
      </c>
      <c r="F8">
        <v>4.2561276977189557</v>
      </c>
      <c r="G8">
        <v>3.3379260810243112</v>
      </c>
      <c r="H8">
        <f>C8-F8</f>
        <v>-0.12899331267386405</v>
      </c>
      <c r="I8">
        <f>B8-G8</f>
        <v>-0.25604557790457561</v>
      </c>
      <c r="J8">
        <f t="shared" ref="J8:J11" si="0">H8*I8</f>
        <v>3.3028167289405136E-2</v>
      </c>
      <c r="K8">
        <f t="shared" ref="K8:L11" si="1">H8^2</f>
        <v>1.6639274714577254E-2</v>
      </c>
      <c r="L8">
        <f t="shared" si="1"/>
        <v>6.5559337964488096E-2</v>
      </c>
    </row>
    <row r="9" spans="1:12" ht="14.25" thickBot="1" x14ac:dyDescent="0.2">
      <c r="A9" s="3">
        <v>74.8</v>
      </c>
      <c r="B9" s="4">
        <v>3.4594460894545116</v>
      </c>
      <c r="C9">
        <v>4.3148178849804317</v>
      </c>
      <c r="D9">
        <f>B9*C9</f>
        <v>14.926879858903941</v>
      </c>
      <c r="E9">
        <f>B9^2</f>
        <v>11.967767245842113</v>
      </c>
      <c r="F9">
        <v>4.2561276977189557</v>
      </c>
      <c r="G9">
        <v>3.3379260810243112</v>
      </c>
      <c r="H9">
        <f>C9-F9</f>
        <v>5.8690187261476012E-2</v>
      </c>
      <c r="I9">
        <f>B9-G9</f>
        <v>0.12152000843020039</v>
      </c>
      <c r="J9">
        <f t="shared" si="0"/>
        <v>7.1320320507846048E-3</v>
      </c>
      <c r="K9">
        <f t="shared" si="1"/>
        <v>3.4445380807871214E-3</v>
      </c>
      <c r="L9">
        <f t="shared" si="1"/>
        <v>1.4767112448875973E-2</v>
      </c>
    </row>
    <row r="10" spans="1:12" ht="14.25" thickBot="1" x14ac:dyDescent="0.2">
      <c r="A10" s="3">
        <v>85.9</v>
      </c>
      <c r="B10" s="4">
        <v>3.7328809718514444</v>
      </c>
      <c r="C10">
        <v>4.4531838289902099</v>
      </c>
      <c r="D10">
        <f>B10*C10</f>
        <v>16.623205179394112</v>
      </c>
      <c r="E10">
        <f>B10^2</f>
        <v>13.934400350010584</v>
      </c>
      <c r="F10">
        <v>4.2561276977189557</v>
      </c>
      <c r="G10">
        <v>3.3379260810243112</v>
      </c>
      <c r="H10">
        <f>C10-F10</f>
        <v>0.19705613127125421</v>
      </c>
      <c r="I10">
        <f>B10-G10</f>
        <v>0.3949548908271332</v>
      </c>
      <c r="J10">
        <f t="shared" si="0"/>
        <v>7.7828282813055441E-2</v>
      </c>
      <c r="K10">
        <f t="shared" si="1"/>
        <v>3.8831118871593774E-2</v>
      </c>
      <c r="L10">
        <f t="shared" si="1"/>
        <v>0.15598936578827272</v>
      </c>
    </row>
    <row r="11" spans="1:12" ht="14.25" thickBot="1" x14ac:dyDescent="0.2">
      <c r="A11" s="3">
        <v>95.7</v>
      </c>
      <c r="B11" s="4">
        <v>3.9473777483380155</v>
      </c>
      <c r="C11">
        <v>4.5612182984589085</v>
      </c>
      <c r="D11">
        <f>B11*C11</f>
        <v>18.004851616648882</v>
      </c>
      <c r="E11">
        <f>B11^2</f>
        <v>15.581791088074102</v>
      </c>
      <c r="F11">
        <v>4.2561276977189557</v>
      </c>
      <c r="G11">
        <v>3.3379260810243112</v>
      </c>
      <c r="H11">
        <f>C11-F11</f>
        <v>0.30509060073995276</v>
      </c>
      <c r="I11">
        <f>B11-G11</f>
        <v>0.60945166731370426</v>
      </c>
      <c r="J11">
        <f t="shared" si="0"/>
        <v>0.18593797530270387</v>
      </c>
      <c r="K11">
        <f t="shared" si="1"/>
        <v>9.3080274659865264E-2</v>
      </c>
      <c r="L11">
        <f t="shared" si="1"/>
        <v>0.37143133479145407</v>
      </c>
    </row>
    <row r="12" spans="1:12" x14ac:dyDescent="0.15">
      <c r="B12">
        <f>SUM(B7:B11)</f>
        <v>16.689630405121555</v>
      </c>
      <c r="C12">
        <f>SUM(C7:C11)</f>
        <v>21.280638488594779</v>
      </c>
      <c r="D12">
        <f t="shared" ref="D12" si="2">SUM(D7:D11)</f>
        <v>71.712777232843706</v>
      </c>
      <c r="E12">
        <f>SUM(E7:E11)</f>
        <v>57.073192697348006</v>
      </c>
      <c r="J12">
        <f>SUM(J7:J11)</f>
        <v>0.67957900091341961</v>
      </c>
      <c r="K12">
        <f>SUM(K7:K11)</f>
        <v>0.33848410688709696</v>
      </c>
      <c r="L12">
        <f>SUM(L7:L11)</f>
        <v>1.3644400854364371</v>
      </c>
    </row>
    <row r="14" spans="1:12" x14ac:dyDescent="0.15">
      <c r="A14" t="s">
        <v>0</v>
      </c>
      <c r="B14">
        <f>(D12*B12-C12*E12)/(B12^2-5*E12)</f>
        <v>2.5936256241744293</v>
      </c>
      <c r="C14">
        <v>1</v>
      </c>
      <c r="D14" t="s">
        <v>2</v>
      </c>
      <c r="E14">
        <f>B15</f>
        <v>0.49806437685832572</v>
      </c>
      <c r="G14" t="s">
        <v>4</v>
      </c>
      <c r="H14">
        <f>J12/(K12^0.5*L12^0.5)</f>
        <v>0.9999852055901105</v>
      </c>
    </row>
    <row r="15" spans="1:12" x14ac:dyDescent="0.15">
      <c r="A15" t="s">
        <v>1</v>
      </c>
      <c r="B15">
        <f>(B12*C12-5*D12)/(B12^2-5*E12)</f>
        <v>0.49806437685832572</v>
      </c>
      <c r="D15" t="s">
        <v>5</v>
      </c>
      <c r="E15">
        <f>EXP(B14)</f>
        <v>13.378188062265371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34" workbookViewId="0">
      <selection activeCell="E50" sqref="E50"/>
    </sheetView>
  </sheetViews>
  <sheetFormatPr defaultRowHeight="13.5" x14ac:dyDescent="0.15"/>
  <cols>
    <col min="5" max="5" width="15.5" customWidth="1"/>
    <col min="19" max="19" width="14.5" customWidth="1"/>
  </cols>
  <sheetData>
    <row r="1" spans="1:26" ht="14.25" thickBot="1" x14ac:dyDescent="0.2">
      <c r="A1" s="1">
        <v>57.3</v>
      </c>
      <c r="B1" s="2">
        <v>10</v>
      </c>
      <c r="C1">
        <f>A1^2</f>
        <v>3283.2899999999995</v>
      </c>
      <c r="D1">
        <f>B1*C1</f>
        <v>32832.899999999994</v>
      </c>
      <c r="E1">
        <f>C1^2</f>
        <v>10779993.224099997</v>
      </c>
      <c r="F1">
        <f>AVERAGE(C1:C5)</f>
        <v>8819.8140000000003</v>
      </c>
      <c r="G1">
        <f>AVERAGE(B1:B5)</f>
        <v>30</v>
      </c>
      <c r="H1">
        <f>C1-F1</f>
        <v>-5536.5240000000013</v>
      </c>
      <c r="I1">
        <f>B1-G1</f>
        <v>-20</v>
      </c>
      <c r="J1">
        <f>H1*I1</f>
        <v>110730.48000000003</v>
      </c>
      <c r="K1">
        <f>H1^2</f>
        <v>30653098.002576012</v>
      </c>
      <c r="L1">
        <f>I1^2</f>
        <v>400</v>
      </c>
      <c r="O1" s="1">
        <v>175.2</v>
      </c>
      <c r="P1" s="2">
        <v>10</v>
      </c>
      <c r="Q1">
        <f>O1^2</f>
        <v>30695.039999999997</v>
      </c>
      <c r="R1">
        <f>P1*Q1</f>
        <v>306950.39999999997</v>
      </c>
      <c r="S1">
        <f>Q1^2</f>
        <v>942185480.60159981</v>
      </c>
      <c r="T1">
        <f>AVERAGE(Q1:Q5)</f>
        <v>80330.455999999991</v>
      </c>
      <c r="U1">
        <f>AVERAGE(P1:P5)</f>
        <v>30</v>
      </c>
      <c r="V1">
        <f>Q1-T1</f>
        <v>-49635.415999999997</v>
      </c>
      <c r="W1">
        <f>P1-U1</f>
        <v>-20</v>
      </c>
      <c r="X1">
        <f>V1*W1</f>
        <v>992708.32</v>
      </c>
      <c r="Y1">
        <f>V1^2</f>
        <v>2463674521.4930558</v>
      </c>
      <c r="Z1">
        <f>W1^2</f>
        <v>400</v>
      </c>
    </row>
    <row r="2" spans="1:26" ht="14.25" thickBot="1" x14ac:dyDescent="0.2">
      <c r="A2" s="3">
        <v>77.900000000000006</v>
      </c>
      <c r="B2" s="4">
        <v>20</v>
      </c>
      <c r="C2">
        <f t="shared" ref="C2:C5" si="0">A2^2</f>
        <v>6068.4100000000008</v>
      </c>
      <c r="D2">
        <f t="shared" ref="D2:D5" si="1">B2*C2</f>
        <v>121368.20000000001</v>
      </c>
      <c r="E2">
        <f t="shared" ref="E2:E5" si="2">C2^2</f>
        <v>36825599.928100012</v>
      </c>
      <c r="F2">
        <v>8819.8140000000003</v>
      </c>
      <c r="G2">
        <v>30</v>
      </c>
      <c r="H2">
        <f t="shared" ref="H2:H5" si="3">C2-F2</f>
        <v>-2751.4039999999995</v>
      </c>
      <c r="I2">
        <f t="shared" ref="I2:I5" si="4">B2-G2</f>
        <v>-10</v>
      </c>
      <c r="J2">
        <f t="shared" ref="J2:J5" si="5">H2*I2</f>
        <v>27514.039999999994</v>
      </c>
      <c r="K2">
        <f t="shared" ref="K2:L5" si="6">H2^2</f>
        <v>7570223.9712159978</v>
      </c>
      <c r="L2">
        <f t="shared" si="6"/>
        <v>100</v>
      </c>
      <c r="O2" s="3">
        <v>235.7</v>
      </c>
      <c r="P2" s="4">
        <v>20</v>
      </c>
      <c r="Q2">
        <f t="shared" ref="Q2:Q5" si="7">O2^2</f>
        <v>55554.49</v>
      </c>
      <c r="R2">
        <f t="shared" ref="R2:R5" si="8">P2*Q2</f>
        <v>1111089.8</v>
      </c>
      <c r="S2">
        <f t="shared" ref="S2:S5" si="9">Q2^2</f>
        <v>3086301359.1601</v>
      </c>
      <c r="T2">
        <v>80330.455999999991</v>
      </c>
      <c r="U2">
        <v>30</v>
      </c>
      <c r="V2">
        <f t="shared" ref="V2:V5" si="10">Q2-T2</f>
        <v>-24775.965999999993</v>
      </c>
      <c r="W2">
        <f t="shared" ref="W2:W5" si="11">P2-U2</f>
        <v>-10</v>
      </c>
      <c r="X2">
        <f t="shared" ref="X2:X5" si="12">V2*W2</f>
        <v>247759.65999999992</v>
      </c>
      <c r="Y2">
        <f t="shared" ref="Y2:Z5" si="13">V2^2</f>
        <v>613848491.23315561</v>
      </c>
      <c r="Z2">
        <f t="shared" si="13"/>
        <v>100</v>
      </c>
    </row>
    <row r="3" spans="1:26" ht="14.25" thickBot="1" x14ac:dyDescent="0.2">
      <c r="A3" s="3">
        <v>93.8</v>
      </c>
      <c r="B3" s="4">
        <v>30</v>
      </c>
      <c r="C3">
        <f t="shared" si="0"/>
        <v>8798.4399999999987</v>
      </c>
      <c r="D3">
        <f t="shared" si="1"/>
        <v>263953.19999999995</v>
      </c>
      <c r="E3">
        <f t="shared" si="2"/>
        <v>77412546.433599979</v>
      </c>
      <c r="F3">
        <v>8819.8140000000003</v>
      </c>
      <c r="G3">
        <v>30</v>
      </c>
      <c r="H3">
        <f t="shared" si="3"/>
        <v>-21.374000000001615</v>
      </c>
      <c r="I3">
        <f t="shared" si="4"/>
        <v>0</v>
      </c>
      <c r="J3">
        <f t="shared" si="5"/>
        <v>0</v>
      </c>
      <c r="K3">
        <f t="shared" si="6"/>
        <v>456.84787600006905</v>
      </c>
      <c r="L3">
        <f t="shared" si="6"/>
        <v>0</v>
      </c>
      <c r="O3" s="3">
        <v>283.5</v>
      </c>
      <c r="P3" s="4">
        <v>30</v>
      </c>
      <c r="Q3">
        <f t="shared" si="7"/>
        <v>80372.25</v>
      </c>
      <c r="R3">
        <f t="shared" si="8"/>
        <v>2411167.5</v>
      </c>
      <c r="S3">
        <f t="shared" si="9"/>
        <v>6459698570.0625</v>
      </c>
      <c r="T3">
        <v>80330.455999999991</v>
      </c>
      <c r="U3">
        <v>30</v>
      </c>
      <c r="V3">
        <f t="shared" si="10"/>
        <v>41.794000000008964</v>
      </c>
      <c r="W3">
        <f t="shared" si="11"/>
        <v>0</v>
      </c>
      <c r="X3">
        <f t="shared" si="12"/>
        <v>0</v>
      </c>
      <c r="Y3">
        <f t="shared" si="13"/>
        <v>1746.7384360007493</v>
      </c>
      <c r="Z3">
        <f t="shared" si="13"/>
        <v>0</v>
      </c>
    </row>
    <row r="4" spans="1:26" ht="14.25" thickBot="1" x14ac:dyDescent="0.2">
      <c r="A4" s="3">
        <v>107.8</v>
      </c>
      <c r="B4" s="4">
        <v>40</v>
      </c>
      <c r="C4">
        <f t="shared" si="0"/>
        <v>11620.84</v>
      </c>
      <c r="D4">
        <f t="shared" si="1"/>
        <v>464833.6</v>
      </c>
      <c r="E4">
        <f t="shared" si="2"/>
        <v>135043922.30560002</v>
      </c>
      <c r="F4">
        <v>8819.8140000000003</v>
      </c>
      <c r="G4">
        <v>30</v>
      </c>
      <c r="H4">
        <f t="shared" si="3"/>
        <v>2801.0259999999998</v>
      </c>
      <c r="I4">
        <f t="shared" si="4"/>
        <v>10</v>
      </c>
      <c r="J4">
        <f t="shared" si="5"/>
        <v>28010.26</v>
      </c>
      <c r="K4">
        <f t="shared" si="6"/>
        <v>7845746.6526759993</v>
      </c>
      <c r="L4">
        <f t="shared" si="6"/>
        <v>100</v>
      </c>
      <c r="O4" s="3">
        <v>323.7</v>
      </c>
      <c r="P4" s="4">
        <v>40</v>
      </c>
      <c r="Q4">
        <f t="shared" si="7"/>
        <v>104781.68999999999</v>
      </c>
      <c r="R4">
        <f t="shared" si="8"/>
        <v>4191267.5999999996</v>
      </c>
      <c r="S4">
        <f t="shared" si="9"/>
        <v>10979202559.256098</v>
      </c>
      <c r="T4">
        <v>80330.455999999991</v>
      </c>
      <c r="U4">
        <v>30</v>
      </c>
      <c r="V4">
        <f t="shared" si="10"/>
        <v>24451.233999999997</v>
      </c>
      <c r="W4">
        <f t="shared" si="11"/>
        <v>10</v>
      </c>
      <c r="X4">
        <f t="shared" si="12"/>
        <v>244512.33999999997</v>
      </c>
      <c r="Y4">
        <f t="shared" si="13"/>
        <v>597862844.12275589</v>
      </c>
      <c r="Z4">
        <f t="shared" si="13"/>
        <v>100</v>
      </c>
    </row>
    <row r="5" spans="1:26" ht="14.25" thickBot="1" x14ac:dyDescent="0.2">
      <c r="A5" s="3">
        <v>119.7</v>
      </c>
      <c r="B5" s="4">
        <v>50</v>
      </c>
      <c r="C5">
        <f t="shared" si="0"/>
        <v>14328.09</v>
      </c>
      <c r="D5">
        <f t="shared" si="1"/>
        <v>716404.5</v>
      </c>
      <c r="E5">
        <f t="shared" si="2"/>
        <v>205294163.04809999</v>
      </c>
      <c r="F5">
        <v>8819.8140000000003</v>
      </c>
      <c r="G5">
        <v>30</v>
      </c>
      <c r="H5">
        <f t="shared" si="3"/>
        <v>5508.2759999999998</v>
      </c>
      <c r="I5">
        <f t="shared" si="4"/>
        <v>20</v>
      </c>
      <c r="J5">
        <f t="shared" si="5"/>
        <v>110165.51999999999</v>
      </c>
      <c r="K5">
        <f t="shared" si="6"/>
        <v>30341104.492176</v>
      </c>
      <c r="L5">
        <f t="shared" si="6"/>
        <v>400</v>
      </c>
      <c r="O5" s="3">
        <v>360.9</v>
      </c>
      <c r="P5" s="4">
        <v>50</v>
      </c>
      <c r="Q5">
        <f t="shared" si="7"/>
        <v>130248.80999999998</v>
      </c>
      <c r="R5">
        <f t="shared" si="8"/>
        <v>6512440.4999999991</v>
      </c>
      <c r="S5">
        <f t="shared" si="9"/>
        <v>16964752506.416096</v>
      </c>
      <c r="T5">
        <v>80330.455999999991</v>
      </c>
      <c r="U5">
        <v>30</v>
      </c>
      <c r="V5">
        <f t="shared" si="10"/>
        <v>49918.353999999992</v>
      </c>
      <c r="W5">
        <f t="shared" si="11"/>
        <v>20</v>
      </c>
      <c r="X5">
        <f t="shared" si="12"/>
        <v>998367.07999999984</v>
      </c>
      <c r="Y5">
        <f t="shared" si="13"/>
        <v>2491842066.0693154</v>
      </c>
      <c r="Z5">
        <f t="shared" si="13"/>
        <v>400</v>
      </c>
    </row>
    <row r="6" spans="1:26" x14ac:dyDescent="0.15">
      <c r="B6">
        <f>SUM(B1:B5)</f>
        <v>150</v>
      </c>
      <c r="C6">
        <f t="shared" ref="C6:D6" si="14">SUM(C1:C5)</f>
        <v>44099.07</v>
      </c>
      <c r="D6">
        <f t="shared" si="14"/>
        <v>1599392.4</v>
      </c>
      <c r="E6">
        <f>SUM(E1:E5)</f>
        <v>465356224.93949997</v>
      </c>
      <c r="J6">
        <f>SUM(J1:J5)</f>
        <v>276420.30000000005</v>
      </c>
      <c r="K6">
        <f>SUM(K1:K5)</f>
        <v>76410629.966520011</v>
      </c>
      <c r="L6">
        <f>SUM(L1:L5)</f>
        <v>1000</v>
      </c>
      <c r="P6">
        <f>SUM(P1:P5)</f>
        <v>150</v>
      </c>
      <c r="Q6">
        <f t="shared" ref="Q6:R6" si="15">SUM(Q1:Q5)</f>
        <v>401652.27999999997</v>
      </c>
      <c r="R6">
        <f t="shared" si="15"/>
        <v>14532915.799999999</v>
      </c>
      <c r="S6">
        <f>SUM(S1:S5)</f>
        <v>38432140475.496399</v>
      </c>
      <c r="X6">
        <f>SUM(X1:X5)</f>
        <v>2483347.3999999994</v>
      </c>
      <c r="Y6">
        <f>SUM(Y1:Y5)</f>
        <v>6167229669.6567192</v>
      </c>
      <c r="Z6">
        <f>SUM(Z1:Z5)</f>
        <v>1000</v>
      </c>
    </row>
    <row r="8" spans="1:26" x14ac:dyDescent="0.15">
      <c r="A8" t="s">
        <v>0</v>
      </c>
      <c r="B8">
        <f>(D6*C6-B6*E6)/(C6^2-5*E6)</f>
        <v>-1.9062365130665573</v>
      </c>
      <c r="C8">
        <v>1</v>
      </c>
      <c r="D8" t="s">
        <v>2</v>
      </c>
      <c r="E8">
        <f>(C8/0.8)^2*B9</f>
        <v>5.6524428464893427E-3</v>
      </c>
      <c r="G8" t="s">
        <v>4</v>
      </c>
      <c r="H8">
        <f>J6/(K6^0.5*L6^0.5)</f>
        <v>0.9999839830267484</v>
      </c>
      <c r="O8" t="s">
        <v>0</v>
      </c>
      <c r="P8">
        <f>(R6*Q6-P6*S6)/(Q6^2-5*S6)</f>
        <v>-2.3465218151212772</v>
      </c>
      <c r="Q8">
        <v>3</v>
      </c>
      <c r="R8" t="s">
        <v>2</v>
      </c>
      <c r="S8">
        <f>(Q8/0.8)^2*P9</f>
        <v>5.6625218587722575E-3</v>
      </c>
      <c r="U8" t="s">
        <v>4</v>
      </c>
      <c r="V8">
        <f>X6/(Y6^0.5*Z6^0.5)</f>
        <v>0.99998253977380158</v>
      </c>
    </row>
    <row r="9" spans="1:26" x14ac:dyDescent="0.15">
      <c r="A9" t="s">
        <v>1</v>
      </c>
      <c r="B9">
        <f>(B6*C6-5*D6)/(C6^2-5*E6)</f>
        <v>3.6175634217531791E-3</v>
      </c>
      <c r="D9" t="s">
        <v>3</v>
      </c>
      <c r="E9">
        <f>-B8</f>
        <v>1.9062365130665573</v>
      </c>
      <c r="O9" t="s">
        <v>1</v>
      </c>
      <c r="P9">
        <f>(P6*Q6-5*R6)/(Q6^2-5*S6)</f>
        <v>4.0266822106824944E-4</v>
      </c>
      <c r="R9" t="s">
        <v>3</v>
      </c>
      <c r="S9">
        <f>-P8</f>
        <v>2.3465218151212772</v>
      </c>
    </row>
    <row r="10" spans="1:26" ht="14.25" thickBot="1" x14ac:dyDescent="0.2"/>
    <row r="11" spans="1:26" ht="14.25" thickBot="1" x14ac:dyDescent="0.2">
      <c r="A11" s="5">
        <v>116.2</v>
      </c>
      <c r="B11" s="2">
        <v>10</v>
      </c>
      <c r="C11">
        <f>A11^2</f>
        <v>13502.44</v>
      </c>
      <c r="D11">
        <f>B11*C11</f>
        <v>135024.4</v>
      </c>
      <c r="E11">
        <f>C11^2</f>
        <v>182315885.95360002</v>
      </c>
      <c r="F11">
        <f>AVERAGE(C11:C15)</f>
        <v>35557.112000000001</v>
      </c>
      <c r="G11">
        <f>AVERAGE(B11:B15)</f>
        <v>30</v>
      </c>
      <c r="H11">
        <f>C11-F11</f>
        <v>-22054.671999999999</v>
      </c>
      <c r="I11">
        <f>B11-G11</f>
        <v>-20</v>
      </c>
      <c r="J11">
        <f>H11*I11</f>
        <v>441093.43999999994</v>
      </c>
      <c r="K11">
        <f>H11^2</f>
        <v>486408557.02758396</v>
      </c>
      <c r="L11">
        <f>I11^2</f>
        <v>400</v>
      </c>
      <c r="O11" s="5">
        <v>232.9</v>
      </c>
      <c r="P11" s="2">
        <v>10</v>
      </c>
      <c r="Q11">
        <f>O11^2</f>
        <v>54242.41</v>
      </c>
      <c r="R11">
        <f>P11*Q11</f>
        <v>542424.10000000009</v>
      </c>
      <c r="S11">
        <f>Q11^2</f>
        <v>2942239042.6081004</v>
      </c>
      <c r="T11">
        <f>AVERAGE(Q11:Q15)</f>
        <v>143378.984</v>
      </c>
      <c r="U11">
        <f>AVERAGE(P11:P15)</f>
        <v>30</v>
      </c>
      <c r="V11">
        <f>Q11-T11</f>
        <v>-89136.573999999993</v>
      </c>
      <c r="W11">
        <f>P11-U11</f>
        <v>-20</v>
      </c>
      <c r="X11">
        <f>V11*W11</f>
        <v>1782731.48</v>
      </c>
      <c r="Y11">
        <f>V11^2</f>
        <v>7945328824.4574747</v>
      </c>
      <c r="Z11">
        <f>W11^2</f>
        <v>400</v>
      </c>
    </row>
    <row r="12" spans="1:26" ht="14.25" thickBot="1" x14ac:dyDescent="0.2">
      <c r="A12" s="3">
        <v>157</v>
      </c>
      <c r="B12" s="4">
        <v>20</v>
      </c>
      <c r="C12">
        <f t="shared" ref="C12:C15" si="16">A12^2</f>
        <v>24649</v>
      </c>
      <c r="D12">
        <f t="shared" ref="D12:D15" si="17">B12*C12</f>
        <v>492980</v>
      </c>
      <c r="E12">
        <f t="shared" ref="E12:E15" si="18">C12^2</f>
        <v>607573201</v>
      </c>
      <c r="F12">
        <v>35557.112000000001</v>
      </c>
      <c r="G12">
        <v>30</v>
      </c>
      <c r="H12">
        <f t="shared" ref="H12:H15" si="19">C12-F12</f>
        <v>-10908.112000000001</v>
      </c>
      <c r="I12">
        <f t="shared" ref="I12:I15" si="20">B12-G12</f>
        <v>-10</v>
      </c>
      <c r="J12">
        <f t="shared" ref="J12:J15" si="21">H12*I12</f>
        <v>109081.12000000001</v>
      </c>
      <c r="K12">
        <f t="shared" ref="K12:L15" si="22">H12^2</f>
        <v>118986907.40454403</v>
      </c>
      <c r="L12">
        <f t="shared" si="22"/>
        <v>100</v>
      </c>
      <c r="O12" s="3">
        <v>314.7</v>
      </c>
      <c r="P12" s="4">
        <v>20</v>
      </c>
      <c r="Q12">
        <f t="shared" ref="Q12:Q15" si="23">O12^2</f>
        <v>99036.09</v>
      </c>
      <c r="R12">
        <f t="shared" ref="R12:R15" si="24">P12*Q12</f>
        <v>1980721.7999999998</v>
      </c>
      <c r="S12">
        <f t="shared" ref="S12:S15" si="25">Q12^2</f>
        <v>9808147122.4881001</v>
      </c>
      <c r="T12">
        <v>143378.984</v>
      </c>
      <c r="U12">
        <v>30</v>
      </c>
      <c r="V12">
        <f t="shared" ref="V12:V15" si="26">Q12-T12</f>
        <v>-44342.894</v>
      </c>
      <c r="W12">
        <f t="shared" ref="W12:W15" si="27">P12-U12</f>
        <v>-10</v>
      </c>
      <c r="X12">
        <f t="shared" ref="X12:X15" si="28">V12*W12</f>
        <v>443428.94</v>
      </c>
      <c r="Y12">
        <f t="shared" ref="Y12:Z15" si="29">V12^2</f>
        <v>1966292248.2952361</v>
      </c>
      <c r="Z12">
        <f t="shared" si="29"/>
        <v>100</v>
      </c>
    </row>
    <row r="13" spans="1:26" ht="14.25" thickBot="1" x14ac:dyDescent="0.2">
      <c r="A13" s="3">
        <v>188.6</v>
      </c>
      <c r="B13" s="4">
        <v>30</v>
      </c>
      <c r="C13">
        <f t="shared" si="16"/>
        <v>35569.96</v>
      </c>
      <c r="D13">
        <f t="shared" si="17"/>
        <v>1067098.8</v>
      </c>
      <c r="E13">
        <f t="shared" si="18"/>
        <v>1265222054.4015999</v>
      </c>
      <c r="F13">
        <v>35557.112000000001</v>
      </c>
      <c r="G13">
        <v>30</v>
      </c>
      <c r="H13">
        <f t="shared" si="19"/>
        <v>12.847999999998137</v>
      </c>
      <c r="I13">
        <f t="shared" si="20"/>
        <v>0</v>
      </c>
      <c r="J13">
        <f t="shared" si="21"/>
        <v>0</v>
      </c>
      <c r="K13">
        <f t="shared" si="22"/>
        <v>165.07110399995213</v>
      </c>
      <c r="L13">
        <f t="shared" si="22"/>
        <v>0</v>
      </c>
      <c r="O13" s="3">
        <v>379.1</v>
      </c>
      <c r="P13" s="4">
        <v>30</v>
      </c>
      <c r="Q13">
        <f t="shared" si="23"/>
        <v>143716.81000000003</v>
      </c>
      <c r="R13">
        <f t="shared" si="24"/>
        <v>4311504.3000000007</v>
      </c>
      <c r="S13">
        <f t="shared" si="25"/>
        <v>20654521476.576107</v>
      </c>
      <c r="T13">
        <v>143378.984</v>
      </c>
      <c r="U13">
        <v>30</v>
      </c>
      <c r="V13">
        <f t="shared" si="26"/>
        <v>337.82600000003004</v>
      </c>
      <c r="W13">
        <f t="shared" si="27"/>
        <v>0</v>
      </c>
      <c r="X13">
        <f t="shared" si="28"/>
        <v>0</v>
      </c>
      <c r="Y13">
        <f t="shared" si="29"/>
        <v>114126.40627602029</v>
      </c>
      <c r="Z13">
        <f t="shared" si="29"/>
        <v>0</v>
      </c>
    </row>
    <row r="14" spans="1:26" ht="14.25" thickBot="1" x14ac:dyDescent="0.2">
      <c r="A14" s="3">
        <v>216</v>
      </c>
      <c r="B14" s="4">
        <v>40</v>
      </c>
      <c r="C14">
        <f t="shared" si="16"/>
        <v>46656</v>
      </c>
      <c r="D14">
        <f t="shared" si="17"/>
        <v>1866240</v>
      </c>
      <c r="E14">
        <f t="shared" si="18"/>
        <v>2176782336</v>
      </c>
      <c r="F14">
        <v>35557.112000000001</v>
      </c>
      <c r="G14">
        <v>30</v>
      </c>
      <c r="H14">
        <f t="shared" si="19"/>
        <v>11098.887999999999</v>
      </c>
      <c r="I14">
        <f t="shared" si="20"/>
        <v>10</v>
      </c>
      <c r="J14">
        <f t="shared" si="21"/>
        <v>110988.87999999999</v>
      </c>
      <c r="K14">
        <f t="shared" si="22"/>
        <v>123185314.83654398</v>
      </c>
      <c r="L14">
        <f t="shared" si="22"/>
        <v>100</v>
      </c>
      <c r="O14" s="3">
        <v>433.1</v>
      </c>
      <c r="P14" s="4">
        <v>40</v>
      </c>
      <c r="Q14">
        <f t="shared" si="23"/>
        <v>187575.61000000002</v>
      </c>
      <c r="R14">
        <f t="shared" si="24"/>
        <v>7503024.4000000004</v>
      </c>
      <c r="S14">
        <f t="shared" si="25"/>
        <v>35184609466.872108</v>
      </c>
      <c r="T14">
        <v>143378.984</v>
      </c>
      <c r="U14">
        <v>30</v>
      </c>
      <c r="V14">
        <f t="shared" si="26"/>
        <v>44196.626000000018</v>
      </c>
      <c r="W14">
        <f t="shared" si="27"/>
        <v>10</v>
      </c>
      <c r="X14">
        <f t="shared" si="28"/>
        <v>441966.26000000018</v>
      </c>
      <c r="Y14">
        <f t="shared" si="29"/>
        <v>1953341749.7838776</v>
      </c>
      <c r="Z14">
        <f t="shared" si="29"/>
        <v>100</v>
      </c>
    </row>
    <row r="15" spans="1:26" ht="14.25" thickBot="1" x14ac:dyDescent="0.2">
      <c r="A15" s="3">
        <v>239.6</v>
      </c>
      <c r="B15" s="4">
        <v>50</v>
      </c>
      <c r="C15">
        <f t="shared" si="16"/>
        <v>57408.159999999996</v>
      </c>
      <c r="D15">
        <f t="shared" si="17"/>
        <v>2870408</v>
      </c>
      <c r="E15">
        <f t="shared" si="18"/>
        <v>3295696834.5855994</v>
      </c>
      <c r="F15">
        <v>35557.112000000001</v>
      </c>
      <c r="G15">
        <v>30</v>
      </c>
      <c r="H15">
        <f t="shared" si="19"/>
        <v>21851.047999999995</v>
      </c>
      <c r="I15">
        <f t="shared" si="20"/>
        <v>20</v>
      </c>
      <c r="J15">
        <f t="shared" si="21"/>
        <v>437020.9599999999</v>
      </c>
      <c r="K15">
        <f t="shared" si="22"/>
        <v>477468298.69830382</v>
      </c>
      <c r="L15">
        <f t="shared" si="22"/>
        <v>400</v>
      </c>
      <c r="O15" s="3">
        <v>482</v>
      </c>
      <c r="P15" s="4">
        <v>50</v>
      </c>
      <c r="Q15">
        <f t="shared" si="23"/>
        <v>232324</v>
      </c>
      <c r="R15">
        <f t="shared" si="24"/>
        <v>11616200</v>
      </c>
      <c r="S15">
        <f t="shared" si="25"/>
        <v>53974440976</v>
      </c>
      <c r="T15">
        <v>143378.984</v>
      </c>
      <c r="U15">
        <v>30</v>
      </c>
      <c r="V15">
        <f t="shared" si="26"/>
        <v>88945.016000000003</v>
      </c>
      <c r="W15">
        <f t="shared" si="27"/>
        <v>20</v>
      </c>
      <c r="X15">
        <f t="shared" si="28"/>
        <v>1778900.32</v>
      </c>
      <c r="Y15">
        <f t="shared" si="29"/>
        <v>7911215871.2402563</v>
      </c>
      <c r="Z15">
        <f t="shared" si="29"/>
        <v>400</v>
      </c>
    </row>
    <row r="16" spans="1:26" x14ac:dyDescent="0.15">
      <c r="B16">
        <f>SUM(B11:B15)</f>
        <v>150</v>
      </c>
      <c r="C16">
        <f t="shared" ref="C16:D16" si="30">SUM(C11:C15)</f>
        <v>177785.56</v>
      </c>
      <c r="D16">
        <f t="shared" si="30"/>
        <v>6431751.2000000002</v>
      </c>
      <c r="E16">
        <f>SUM(E11:E15)</f>
        <v>7527590311.9407997</v>
      </c>
      <c r="J16">
        <f>SUM(J11:J15)</f>
        <v>1098184.3999999999</v>
      </c>
      <c r="K16">
        <f>SUM(K11:K15)</f>
        <v>1206049243.0380797</v>
      </c>
      <c r="L16">
        <f>SUM(L11:L15)</f>
        <v>1000</v>
      </c>
      <c r="P16">
        <f>SUM(P11:P15)</f>
        <v>150</v>
      </c>
      <c r="Q16">
        <f t="shared" ref="Q16:R16" si="31">SUM(Q11:Q15)</f>
        <v>716894.92</v>
      </c>
      <c r="R16">
        <f t="shared" si="31"/>
        <v>25953874.600000001</v>
      </c>
      <c r="S16">
        <f>SUM(S11:S15)</f>
        <v>122563958084.54442</v>
      </c>
      <c r="X16">
        <f>SUM(X11:X15)</f>
        <v>4447027</v>
      </c>
      <c r="Y16">
        <f>SUM(Y11:Y15)</f>
        <v>19776292820.183121</v>
      </c>
      <c r="Z16">
        <f>SUM(Z11:Z15)</f>
        <v>1000</v>
      </c>
    </row>
    <row r="18" spans="1:22" x14ac:dyDescent="0.15">
      <c r="A18" t="s">
        <v>0</v>
      </c>
      <c r="B18">
        <f>(D16*C16-B16*E16)/(C16^2-5*E16)</f>
        <v>-2.3770077655278086</v>
      </c>
      <c r="C18">
        <v>2</v>
      </c>
      <c r="D18" t="s">
        <v>2</v>
      </c>
      <c r="E18">
        <f>(C18/0.8)^2*B19</f>
        <v>5.6910217718061217E-3</v>
      </c>
      <c r="G18" t="s">
        <v>4</v>
      </c>
      <c r="H18">
        <f>J16/(K16^0.5*L16^0.5)</f>
        <v>0.99998330624928644</v>
      </c>
      <c r="O18" t="s">
        <v>0</v>
      </c>
      <c r="P18">
        <f>(R16*Q16-P16*S16)/(Q16^2-5*S16)</f>
        <v>-2.2411393721800601</v>
      </c>
      <c r="Q18">
        <v>4</v>
      </c>
      <c r="R18" t="s">
        <v>2</v>
      </c>
      <c r="S18">
        <f>(Q18/0.8)^2*P19</f>
        <v>5.6216640808704702E-3</v>
      </c>
      <c r="U18" t="s">
        <v>4</v>
      </c>
      <c r="V18">
        <f>X16/(Y16^0.5*Z16^0.5)</f>
        <v>0.99999383903224448</v>
      </c>
    </row>
    <row r="19" spans="1:22" x14ac:dyDescent="0.15">
      <c r="A19" t="s">
        <v>1</v>
      </c>
      <c r="B19">
        <f>(B16*C16-5*D16)/(C16^2-5*E16)</f>
        <v>9.1056348348897941E-4</v>
      </c>
      <c r="D19" t="s">
        <v>3</v>
      </c>
      <c r="E19">
        <f>-B18</f>
        <v>2.3770077655278086</v>
      </c>
      <c r="O19" t="s">
        <v>1</v>
      </c>
      <c r="P19">
        <f>(P16*Q16-5*R16)/(Q16^2-5*S16)</f>
        <v>2.2486656323481881E-4</v>
      </c>
      <c r="R19" t="s">
        <v>3</v>
      </c>
      <c r="S19">
        <f>-P18</f>
        <v>2.2411393721800601</v>
      </c>
    </row>
    <row r="41" spans="1:12" ht="14.25" thickBot="1" x14ac:dyDescent="0.2"/>
    <row r="42" spans="1:12" ht="14.25" thickBot="1" x14ac:dyDescent="0.2">
      <c r="A42" s="1">
        <v>45.8</v>
      </c>
      <c r="B42" s="2">
        <v>10</v>
      </c>
      <c r="C42">
        <f>A42^2</f>
        <v>2097.64</v>
      </c>
      <c r="D42">
        <f>B42*C42</f>
        <v>20976.399999999998</v>
      </c>
      <c r="E42">
        <f>C42^2</f>
        <v>4400093.5695999991</v>
      </c>
      <c r="F42">
        <f>AVERAGE(C42:C46)</f>
        <v>5614.7960000000003</v>
      </c>
      <c r="G42">
        <f>AVERAGE(B42:B46)</f>
        <v>30</v>
      </c>
      <c r="H42">
        <f>C42-F42</f>
        <v>-3517.1560000000004</v>
      </c>
      <c r="I42">
        <f>B42-G42</f>
        <v>-20</v>
      </c>
      <c r="J42">
        <f>H42*I42</f>
        <v>70343.12000000001</v>
      </c>
      <c r="K42">
        <f>H42^2</f>
        <v>12370386.328336002</v>
      </c>
      <c r="L42">
        <f>I42^2</f>
        <v>400</v>
      </c>
    </row>
    <row r="43" spans="1:12" ht="14.25" thickBot="1" x14ac:dyDescent="0.2">
      <c r="A43" s="3">
        <v>62</v>
      </c>
      <c r="B43" s="4">
        <v>20</v>
      </c>
      <c r="C43">
        <f t="shared" ref="C43:C46" si="32">A43^2</f>
        <v>3844</v>
      </c>
      <c r="D43">
        <f t="shared" ref="D43:D46" si="33">B43*C43</f>
        <v>76880</v>
      </c>
      <c r="E43">
        <f t="shared" ref="E43:E46" si="34">C43^2</f>
        <v>14776336</v>
      </c>
      <c r="F43">
        <v>5614.7960000000003</v>
      </c>
      <c r="G43">
        <v>30</v>
      </c>
      <c r="H43">
        <f t="shared" ref="H43:H46" si="35">C43-F43</f>
        <v>-1770.7960000000003</v>
      </c>
      <c r="I43">
        <f t="shared" ref="I43:I46" si="36">B43-G43</f>
        <v>-10</v>
      </c>
      <c r="J43">
        <f t="shared" ref="J43:J46" si="37">H43*I43</f>
        <v>17707.960000000003</v>
      </c>
      <c r="K43">
        <f t="shared" ref="K43:K46" si="38">H43^2</f>
        <v>3135718.4736160012</v>
      </c>
      <c r="L43">
        <f t="shared" ref="L43:L46" si="39">I43^2</f>
        <v>100</v>
      </c>
    </row>
    <row r="44" spans="1:12" ht="14.25" thickBot="1" x14ac:dyDescent="0.2">
      <c r="A44" s="3">
        <v>74.8</v>
      </c>
      <c r="B44" s="4">
        <v>30</v>
      </c>
      <c r="C44">
        <f t="shared" si="32"/>
        <v>5595.04</v>
      </c>
      <c r="D44">
        <f t="shared" si="33"/>
        <v>167851.2</v>
      </c>
      <c r="E44">
        <f t="shared" si="34"/>
        <v>31304472.601599999</v>
      </c>
      <c r="F44">
        <v>5614.7960000000003</v>
      </c>
      <c r="G44">
        <v>30</v>
      </c>
      <c r="H44">
        <f t="shared" si="35"/>
        <v>-19.756000000000313</v>
      </c>
      <c r="I44">
        <f t="shared" si="36"/>
        <v>0</v>
      </c>
      <c r="J44">
        <f t="shared" si="37"/>
        <v>0</v>
      </c>
      <c r="K44">
        <f t="shared" si="38"/>
        <v>390.29953600001238</v>
      </c>
      <c r="L44">
        <f t="shared" si="39"/>
        <v>0</v>
      </c>
    </row>
    <row r="45" spans="1:12" ht="14.25" thickBot="1" x14ac:dyDescent="0.2">
      <c r="A45" s="3">
        <v>85.9</v>
      </c>
      <c r="B45" s="4">
        <v>40</v>
      </c>
      <c r="C45">
        <f t="shared" si="32"/>
        <v>7378.8100000000013</v>
      </c>
      <c r="D45">
        <f t="shared" si="33"/>
        <v>295152.40000000002</v>
      </c>
      <c r="E45">
        <f t="shared" si="34"/>
        <v>54446837.016100019</v>
      </c>
      <c r="F45">
        <v>5614.7960000000003</v>
      </c>
      <c r="G45">
        <v>30</v>
      </c>
      <c r="H45">
        <f t="shared" si="35"/>
        <v>1764.014000000001</v>
      </c>
      <c r="I45">
        <f t="shared" si="36"/>
        <v>10</v>
      </c>
      <c r="J45">
        <f t="shared" si="37"/>
        <v>17640.14000000001</v>
      </c>
      <c r="K45">
        <f t="shared" si="38"/>
        <v>3111745.3921960038</v>
      </c>
      <c r="L45">
        <f t="shared" si="39"/>
        <v>100</v>
      </c>
    </row>
    <row r="46" spans="1:12" ht="14.25" thickBot="1" x14ac:dyDescent="0.2">
      <c r="A46" s="3">
        <v>95.7</v>
      </c>
      <c r="B46" s="4">
        <v>50</v>
      </c>
      <c r="C46">
        <f t="shared" si="32"/>
        <v>9158.49</v>
      </c>
      <c r="D46">
        <f t="shared" si="33"/>
        <v>457924.5</v>
      </c>
      <c r="E46">
        <f t="shared" si="34"/>
        <v>83877939.0801</v>
      </c>
      <c r="F46">
        <v>5614.7960000000003</v>
      </c>
      <c r="G46">
        <v>30</v>
      </c>
      <c r="H46">
        <f t="shared" si="35"/>
        <v>3543.6939999999995</v>
      </c>
      <c r="I46">
        <f t="shared" si="36"/>
        <v>20</v>
      </c>
      <c r="J46">
        <f t="shared" si="37"/>
        <v>70873.87999999999</v>
      </c>
      <c r="K46">
        <f t="shared" si="38"/>
        <v>12557767.165635996</v>
      </c>
      <c r="L46">
        <f t="shared" si="39"/>
        <v>400</v>
      </c>
    </row>
    <row r="47" spans="1:12" x14ac:dyDescent="0.15">
      <c r="B47">
        <f>SUM(B42:B46)</f>
        <v>150</v>
      </c>
      <c r="C47">
        <f t="shared" ref="C47:D47" si="40">SUM(C42:C46)</f>
        <v>28073.980000000003</v>
      </c>
      <c r="D47">
        <f t="shared" si="40"/>
        <v>1018784.5</v>
      </c>
      <c r="E47">
        <f>SUM(E42:E46)</f>
        <v>188805678.26740003</v>
      </c>
      <c r="J47">
        <f>SUM(J42:J46)</f>
        <v>176565.10000000003</v>
      </c>
      <c r="K47">
        <f>SUM(K42:K46)</f>
        <v>31176007.659320004</v>
      </c>
      <c r="L47">
        <f>SUM(L42:L46)</f>
        <v>1000</v>
      </c>
    </row>
    <row r="49" spans="1:8" x14ac:dyDescent="0.15">
      <c r="A49" t="s">
        <v>0</v>
      </c>
      <c r="B49">
        <f>(D47*C47-B47*E47)/(C47^2-5*E47)</f>
        <v>-1.7993576359425028</v>
      </c>
      <c r="C49">
        <v>1</v>
      </c>
      <c r="D49" t="s">
        <v>2</v>
      </c>
      <c r="E49">
        <f>(C49/0.8)^2*B50</f>
        <v>8.849207755038677E-3</v>
      </c>
      <c r="G49" t="s">
        <v>4</v>
      </c>
      <c r="H49">
        <f>J47/(K47^0.5*L47^0.5)</f>
        <v>0.99998760062366587</v>
      </c>
    </row>
    <row r="50" spans="1:8" x14ac:dyDescent="0.15">
      <c r="A50" t="s">
        <v>1</v>
      </c>
      <c r="B50">
        <f>(B47*C47-5*D47)/(C47^2-5*E47)</f>
        <v>5.6634929632247534E-3</v>
      </c>
      <c r="D50" t="s">
        <v>3</v>
      </c>
      <c r="E50">
        <f>-B49</f>
        <v>1.7993576359425028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2010-11-22T18:03:32Z</dcterms:modified>
</cp:coreProperties>
</file>