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5075" windowHeight="468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61" i="3" l="1"/>
  <c r="K61" i="3"/>
  <c r="L61" i="3"/>
  <c r="M61" i="3"/>
  <c r="N61" i="3"/>
  <c r="J61" i="3"/>
  <c r="H84" i="3"/>
  <c r="G84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59" i="3"/>
  <c r="E84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D59" i="3"/>
  <c r="C59" i="3"/>
  <c r="Y23" i="2"/>
  <c r="B23" i="2"/>
  <c r="D32" i="2"/>
  <c r="D33" i="2" s="1"/>
  <c r="F32" i="2"/>
  <c r="F33" i="2" s="1"/>
  <c r="H32" i="2"/>
  <c r="H33" i="2" s="1"/>
  <c r="J32" i="2"/>
  <c r="J33" i="2" s="1"/>
  <c r="L32" i="2"/>
  <c r="L33" i="2" s="1"/>
  <c r="N32" i="2"/>
  <c r="N33" i="2" s="1"/>
  <c r="P30" i="2"/>
  <c r="P32" i="2" s="1"/>
  <c r="P33" i="2" s="1"/>
  <c r="Q30" i="2"/>
  <c r="Q32" i="2" s="1"/>
  <c r="Q33" i="2" s="1"/>
  <c r="R30" i="2"/>
  <c r="R32" i="2" s="1"/>
  <c r="R33" i="2" s="1"/>
  <c r="S30" i="2"/>
  <c r="S32" i="2" s="1"/>
  <c r="S33" i="2" s="1"/>
  <c r="T30" i="2"/>
  <c r="T32" i="2" s="1"/>
  <c r="T33" i="2" s="1"/>
  <c r="U30" i="2"/>
  <c r="U32" i="2" s="1"/>
  <c r="U33" i="2" s="1"/>
  <c r="V30" i="2"/>
  <c r="V32" i="2" s="1"/>
  <c r="V33" i="2" s="1"/>
  <c r="W30" i="2"/>
  <c r="W32" i="2" s="1"/>
  <c r="W33" i="2" s="1"/>
  <c r="X30" i="2"/>
  <c r="X32" i="2" s="1"/>
  <c r="X33" i="2" s="1"/>
  <c r="O30" i="2"/>
  <c r="O32" i="2" s="1"/>
  <c r="O33" i="2" s="1"/>
  <c r="C30" i="2"/>
  <c r="C32" i="2" s="1"/>
  <c r="C33" i="2" s="1"/>
  <c r="D30" i="2"/>
  <c r="E30" i="2"/>
  <c r="E32" i="2" s="1"/>
  <c r="E33" i="2" s="1"/>
  <c r="F30" i="2"/>
  <c r="G30" i="2"/>
  <c r="G32" i="2" s="1"/>
  <c r="G33" i="2" s="1"/>
  <c r="H30" i="2"/>
  <c r="I30" i="2"/>
  <c r="I32" i="2" s="1"/>
  <c r="I33" i="2" s="1"/>
  <c r="J30" i="2"/>
  <c r="K30" i="2"/>
  <c r="K32" i="2" s="1"/>
  <c r="K33" i="2" s="1"/>
  <c r="L30" i="2"/>
  <c r="M30" i="2"/>
  <c r="M32" i="2" s="1"/>
  <c r="M33" i="2" s="1"/>
  <c r="N30" i="2"/>
  <c r="B30" i="2"/>
  <c r="B32" i="2" s="1"/>
  <c r="B33" i="2" s="1"/>
  <c r="Y33" i="2" s="1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B29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B27" i="2"/>
  <c r="E23" i="2"/>
  <c r="I23" i="2"/>
  <c r="M23" i="2"/>
  <c r="C22" i="2"/>
  <c r="C23" i="2" s="1"/>
  <c r="E22" i="2"/>
  <c r="F22" i="2"/>
  <c r="F23" i="2" s="1"/>
  <c r="G22" i="2"/>
  <c r="G23" i="2" s="1"/>
  <c r="I22" i="2"/>
  <c r="J22" i="2"/>
  <c r="J23" i="2" s="1"/>
  <c r="K22" i="2"/>
  <c r="K23" i="2" s="1"/>
  <c r="M22" i="2"/>
  <c r="N22" i="2"/>
  <c r="N23" i="2" s="1"/>
  <c r="C20" i="2"/>
  <c r="D20" i="2"/>
  <c r="D22" i="2" s="1"/>
  <c r="D23" i="2" s="1"/>
  <c r="E20" i="2"/>
  <c r="F20" i="2"/>
  <c r="G20" i="2"/>
  <c r="H20" i="2"/>
  <c r="H22" i="2" s="1"/>
  <c r="H23" i="2" s="1"/>
  <c r="I20" i="2"/>
  <c r="J20" i="2"/>
  <c r="K20" i="2"/>
  <c r="L20" i="2"/>
  <c r="L22" i="2" s="1"/>
  <c r="L23" i="2" s="1"/>
  <c r="M20" i="2"/>
  <c r="N20" i="2"/>
  <c r="B20" i="2"/>
  <c r="B22" i="2" s="1"/>
  <c r="O20" i="2"/>
  <c r="O22" i="2" s="1"/>
  <c r="O23" i="2" s="1"/>
  <c r="P20" i="2"/>
  <c r="P22" i="2" s="1"/>
  <c r="P23" i="2" s="1"/>
  <c r="Q20" i="2"/>
  <c r="Q22" i="2" s="1"/>
  <c r="Q23" i="2" s="1"/>
  <c r="R20" i="2"/>
  <c r="R22" i="2" s="1"/>
  <c r="R23" i="2" s="1"/>
  <c r="S20" i="2"/>
  <c r="S22" i="2" s="1"/>
  <c r="S23" i="2" s="1"/>
  <c r="T20" i="2"/>
  <c r="T22" i="2" s="1"/>
  <c r="T23" i="2" s="1"/>
  <c r="U20" i="2"/>
  <c r="U22" i="2" s="1"/>
  <c r="U23" i="2" s="1"/>
  <c r="V20" i="2"/>
  <c r="V22" i="2" s="1"/>
  <c r="V23" i="2" s="1"/>
  <c r="W20" i="2"/>
  <c r="W22" i="2" s="1"/>
  <c r="W23" i="2" s="1"/>
  <c r="X20" i="2"/>
  <c r="X22" i="2" s="1"/>
  <c r="X23" i="2" s="1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B19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B17" i="2"/>
  <c r="D12" i="2"/>
  <c r="E12" i="2"/>
  <c r="F12" i="2"/>
  <c r="G12" i="2"/>
  <c r="H12" i="2"/>
  <c r="C13" i="2"/>
  <c r="D13" i="2"/>
  <c r="E13" i="2"/>
  <c r="F13" i="2"/>
  <c r="G13" i="2"/>
  <c r="H13" i="2"/>
  <c r="C12" i="2"/>
  <c r="E7" i="2"/>
  <c r="E9" i="2" s="1"/>
  <c r="H7" i="2"/>
  <c r="H9" i="2" s="1"/>
  <c r="D7" i="2"/>
  <c r="D9" i="2" s="1"/>
  <c r="C7" i="2"/>
  <c r="F7" i="2"/>
  <c r="F9" i="2" s="1"/>
  <c r="G7" i="2"/>
  <c r="G9" i="2" s="1"/>
  <c r="C8" i="2" l="1"/>
  <c r="C9" i="2" s="1"/>
  <c r="I9" i="2" s="1"/>
  <c r="J9" i="2" s="1"/>
  <c r="K9" i="2" s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B37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B30" i="1"/>
  <c r="O22" i="1"/>
  <c r="O17" i="1"/>
</calcChain>
</file>

<file path=xl/sharedStrings.xml><?xml version="1.0" encoding="utf-8"?>
<sst xmlns="http://schemas.openxmlformats.org/spreadsheetml/2006/main" count="80" uniqueCount="47">
  <si>
    <t>阻尼为0</t>
    <phoneticPr fontId="1" type="noConversion"/>
  </si>
  <si>
    <t>西塔</t>
    <phoneticPr fontId="1" type="noConversion"/>
  </si>
  <si>
    <t>Td</t>
    <phoneticPr fontId="1" type="noConversion"/>
  </si>
  <si>
    <t>阻尼为2</t>
    <phoneticPr fontId="1" type="noConversion"/>
  </si>
  <si>
    <t>阻尼为3</t>
    <phoneticPr fontId="1" type="noConversion"/>
  </si>
  <si>
    <t>受迫振动阻尼2</t>
    <phoneticPr fontId="1" type="noConversion"/>
  </si>
  <si>
    <t>振幅</t>
    <phoneticPr fontId="1" type="noConversion"/>
  </si>
  <si>
    <t>受迫周期</t>
    <phoneticPr fontId="1" type="noConversion"/>
  </si>
  <si>
    <t>相差</t>
    <phoneticPr fontId="1" type="noConversion"/>
  </si>
  <si>
    <t>受迫阻尼振动3</t>
    <phoneticPr fontId="1" type="noConversion"/>
  </si>
  <si>
    <t>相差</t>
    <phoneticPr fontId="1" type="noConversion"/>
  </si>
  <si>
    <t>固有周期</t>
    <phoneticPr fontId="1" type="noConversion"/>
  </si>
  <si>
    <t>w/w0</t>
    <phoneticPr fontId="1" type="noConversion"/>
  </si>
  <si>
    <t>受迫周期T</t>
    <phoneticPr fontId="1" type="noConversion"/>
  </si>
  <si>
    <t>固有周期T0</t>
    <phoneticPr fontId="1" type="noConversion"/>
  </si>
  <si>
    <t>阻尼为2</t>
    <phoneticPr fontId="1" type="noConversion"/>
  </si>
  <si>
    <t>阻尼为3</t>
    <phoneticPr fontId="1" type="noConversion"/>
  </si>
  <si>
    <t>β</t>
  </si>
  <si>
    <t>β</t>
    <phoneticPr fontId="1" type="noConversion"/>
  </si>
  <si>
    <t>ω</t>
  </si>
  <si>
    <t>ω</t>
    <phoneticPr fontId="1" type="noConversion"/>
  </si>
  <si>
    <t>ω0</t>
  </si>
  <si>
    <t>ω0</t>
    <phoneticPr fontId="1" type="noConversion"/>
  </si>
  <si>
    <t>φ</t>
  </si>
  <si>
    <t>φtheory</t>
  </si>
  <si>
    <t>φ</t>
    <phoneticPr fontId="1" type="noConversion"/>
  </si>
  <si>
    <t>Δφ</t>
  </si>
  <si>
    <t>Δφ</t>
    <phoneticPr fontId="1" type="noConversion"/>
  </si>
  <si>
    <t>φtheory</t>
    <phoneticPr fontId="1" type="noConversion"/>
  </si>
  <si>
    <t>Δφ/φtheory</t>
  </si>
  <si>
    <t>Δφ/φtheory</t>
    <phoneticPr fontId="1" type="noConversion"/>
  </si>
  <si>
    <t>阻尼为2</t>
  </si>
  <si>
    <t>阻尼为2</t>
    <phoneticPr fontId="1" type="noConversion"/>
  </si>
  <si>
    <t>阻尼为3</t>
  </si>
  <si>
    <t>阻尼为3</t>
    <phoneticPr fontId="1" type="noConversion"/>
  </si>
  <si>
    <t>Td</t>
  </si>
  <si>
    <t>Td</t>
    <phoneticPr fontId="1" type="noConversion"/>
  </si>
  <si>
    <t>θ</t>
    <phoneticPr fontId="1" type="noConversion"/>
  </si>
  <si>
    <t>受迫振动阻尼2</t>
  </si>
  <si>
    <t>振幅</t>
  </si>
  <si>
    <t>受迫周期T</t>
  </si>
  <si>
    <t>相差</t>
  </si>
  <si>
    <t>固有周期T0</t>
  </si>
  <si>
    <t>w/w0</t>
  </si>
  <si>
    <t>受迫阻尼振动3</t>
  </si>
  <si>
    <t>受迫周期</t>
  </si>
  <si>
    <t>固有周期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</si>
</sst>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000_ "/>
    <numFmt numFmtId="177" formatCode="0.000_ "/>
    <numFmt numFmtId="178" formatCode="0.0000_ "/>
    <numFmt numFmtId="179" formatCode="0.00_ "/>
    <numFmt numFmtId="180" formatCode="0.0000_);[Red]\(0.000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179" fontId="0" fillId="0" borderId="1" xfId="0" applyNumberFormat="1" applyBorder="1">
      <alignment vertical="center"/>
    </xf>
    <xf numFmtId="179" fontId="0" fillId="0" borderId="1" xfId="0" applyNumberFormat="1" applyBorder="1" applyAlignment="1">
      <alignment horizontal="right" vertical="center"/>
    </xf>
    <xf numFmtId="178" fontId="0" fillId="0" borderId="1" xfId="0" applyNumberFormat="1" applyBorder="1" applyAlignment="1">
      <alignment horizontal="right"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177" fontId="3" fillId="0" borderId="1" xfId="0" applyNumberFormat="1" applyFont="1" applyBorder="1">
      <alignment vertical="center"/>
    </xf>
    <xf numFmtId="179" fontId="3" fillId="0" borderId="1" xfId="0" applyNumberFormat="1" applyFont="1" applyBorder="1">
      <alignment vertical="center"/>
    </xf>
    <xf numFmtId="178" fontId="3" fillId="0" borderId="1" xfId="0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80" fontId="3" fillId="0" borderId="1" xfId="0" applyNumberFormat="1" applyFont="1" applyBorder="1">
      <alignment vertical="center"/>
    </xf>
    <xf numFmtId="0" fontId="0" fillId="0" borderId="3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阻尼2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trendline>
            <c:name>阻尼2幅频曲线</c:name>
            <c:spPr>
              <a:ln w="19050" cmpd="sng">
                <a:solidFill>
                  <a:schemeClr val="tx1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xVal>
            <c:numRef>
              <c:f>Sheet1!$B$30:$X$30</c:f>
              <c:numCache>
                <c:formatCode>General</c:formatCode>
                <c:ptCount val="23"/>
                <c:pt idx="0">
                  <c:v>1.0380339035667105</c:v>
                </c:pt>
                <c:pt idx="1">
                  <c:v>1.0352986363636363</c:v>
                </c:pt>
                <c:pt idx="2">
                  <c:v>1.0258376827676239</c:v>
                </c:pt>
                <c:pt idx="3">
                  <c:v>1.0191850389105057</c:v>
                </c:pt>
                <c:pt idx="4">
                  <c:v>1.0126181249999999</c:v>
                </c:pt>
                <c:pt idx="5">
                  <c:v>1.0093663005780347</c:v>
                </c:pt>
                <c:pt idx="6">
                  <c:v>1.0054915738963532</c:v>
                </c:pt>
                <c:pt idx="7">
                  <c:v>1.0029249074664965</c:v>
                </c:pt>
                <c:pt idx="8">
                  <c:v>1.0022852869897958</c:v>
                </c:pt>
                <c:pt idx="9">
                  <c:v>1.0016464818355642</c:v>
                </c:pt>
                <c:pt idx="10">
                  <c:v>1.0010084904458598</c:v>
                </c:pt>
                <c:pt idx="11">
                  <c:v>1.0003713112667092</c:v>
                </c:pt>
                <c:pt idx="12">
                  <c:v>1.0003713112667092</c:v>
                </c:pt>
                <c:pt idx="13">
                  <c:v>0.99973494274809149</c:v>
                </c:pt>
                <c:pt idx="14">
                  <c:v>0.99783068571428568</c:v>
                </c:pt>
                <c:pt idx="15">
                  <c:v>0.99783068571428568</c:v>
                </c:pt>
                <c:pt idx="16">
                  <c:v>0.99341550568900117</c:v>
                </c:pt>
                <c:pt idx="17">
                  <c:v>0.98966204659949619</c:v>
                </c:pt>
                <c:pt idx="18">
                  <c:v>0.98593684441656204</c:v>
                </c:pt>
                <c:pt idx="19">
                  <c:v>0.97979010598503735</c:v>
                </c:pt>
                <c:pt idx="20">
                  <c:v>0.97492762406947886</c:v>
                </c:pt>
                <c:pt idx="21">
                  <c:v>0.96653341328413289</c:v>
                </c:pt>
                <c:pt idx="22">
                  <c:v>0.96297998161764709</c:v>
                </c:pt>
              </c:numCache>
            </c:numRef>
          </c:xVal>
          <c:yVal>
            <c:numRef>
              <c:f>Sheet1!$B$26:$X$26</c:f>
              <c:numCache>
                <c:formatCode>General</c:formatCode>
                <c:ptCount val="23"/>
                <c:pt idx="0">
                  <c:v>52</c:v>
                </c:pt>
                <c:pt idx="1">
                  <c:v>56</c:v>
                </c:pt>
                <c:pt idx="2">
                  <c:v>72</c:v>
                </c:pt>
                <c:pt idx="3">
                  <c:v>90</c:v>
                </c:pt>
                <c:pt idx="4">
                  <c:v>105</c:v>
                </c:pt>
                <c:pt idx="5">
                  <c:v>119</c:v>
                </c:pt>
                <c:pt idx="6">
                  <c:v>127</c:v>
                </c:pt>
                <c:pt idx="7">
                  <c:v>131</c:v>
                </c:pt>
                <c:pt idx="8">
                  <c:v>133</c:v>
                </c:pt>
                <c:pt idx="9">
                  <c:v>133</c:v>
                </c:pt>
                <c:pt idx="10">
                  <c:v>133</c:v>
                </c:pt>
                <c:pt idx="11">
                  <c:v>133</c:v>
                </c:pt>
                <c:pt idx="12">
                  <c:v>132</c:v>
                </c:pt>
                <c:pt idx="13">
                  <c:v>131</c:v>
                </c:pt>
                <c:pt idx="14">
                  <c:v>131</c:v>
                </c:pt>
                <c:pt idx="15">
                  <c:v>129</c:v>
                </c:pt>
                <c:pt idx="16">
                  <c:v>123</c:v>
                </c:pt>
                <c:pt idx="17">
                  <c:v>112</c:v>
                </c:pt>
                <c:pt idx="18">
                  <c:v>100</c:v>
                </c:pt>
                <c:pt idx="19">
                  <c:v>84</c:v>
                </c:pt>
                <c:pt idx="20">
                  <c:v>74</c:v>
                </c:pt>
                <c:pt idx="21">
                  <c:v>60</c:v>
                </c:pt>
                <c:pt idx="22">
                  <c:v>54</c:v>
                </c:pt>
              </c:numCache>
            </c:numRef>
          </c:yVal>
          <c:smooth val="1"/>
        </c:ser>
        <c:ser>
          <c:idx val="1"/>
          <c:order val="1"/>
          <c:tx>
            <c:v>阻尼3</c:v>
          </c:tx>
          <c:spPr>
            <a:ln>
              <a:noFill/>
            </a:ln>
          </c:spPr>
          <c:marker>
            <c:symbol val="x"/>
            <c:size val="5"/>
            <c:spPr>
              <a:ln w="15875">
                <a:solidFill>
                  <a:schemeClr val="tx1"/>
                </a:solidFill>
              </a:ln>
            </c:spPr>
          </c:marker>
          <c:trendline>
            <c:name>阻尼3幅频曲线</c:name>
            <c:spPr>
              <a:ln w="19050">
                <a:prstDash val="sysDash"/>
              </a:ln>
            </c:spPr>
            <c:trendlineType val="poly"/>
            <c:order val="6"/>
            <c:dispRSqr val="0"/>
            <c:dispEq val="0"/>
          </c:trendline>
          <c:xVal>
            <c:numRef>
              <c:f>Sheet1!$B$37:$X$37</c:f>
              <c:numCache>
                <c:formatCode>General</c:formatCode>
                <c:ptCount val="23"/>
                <c:pt idx="0">
                  <c:v>1.0380339035667105</c:v>
                </c:pt>
                <c:pt idx="1">
                  <c:v>1.0352986363636363</c:v>
                </c:pt>
                <c:pt idx="2">
                  <c:v>1.0258376827676239</c:v>
                </c:pt>
                <c:pt idx="3">
                  <c:v>1.0191850389105057</c:v>
                </c:pt>
                <c:pt idx="4">
                  <c:v>1.0126181249999999</c:v>
                </c:pt>
                <c:pt idx="5">
                  <c:v>1.0093663005780347</c:v>
                </c:pt>
                <c:pt idx="6">
                  <c:v>1.0054915738963532</c:v>
                </c:pt>
                <c:pt idx="7">
                  <c:v>1.0035653448275861</c:v>
                </c:pt>
                <c:pt idx="8">
                  <c:v>1.0022852869897958</c:v>
                </c:pt>
                <c:pt idx="9">
                  <c:v>1.0010084904458598</c:v>
                </c:pt>
                <c:pt idx="10">
                  <c:v>1.0010084904458598</c:v>
                </c:pt>
                <c:pt idx="11">
                  <c:v>1.0010084904458598</c:v>
                </c:pt>
                <c:pt idx="12">
                  <c:v>1.0010084904458598</c:v>
                </c:pt>
                <c:pt idx="13">
                  <c:v>0.99973494274809149</c:v>
                </c:pt>
                <c:pt idx="14">
                  <c:v>0.9984646315120711</c:v>
                </c:pt>
                <c:pt idx="15">
                  <c:v>0.99783068571428568</c:v>
                </c:pt>
                <c:pt idx="16">
                  <c:v>0.99341550568900117</c:v>
                </c:pt>
                <c:pt idx="17">
                  <c:v>0.98966204659949619</c:v>
                </c:pt>
                <c:pt idx="18">
                  <c:v>0.98593684441656204</c:v>
                </c:pt>
                <c:pt idx="19">
                  <c:v>0.97979010598503735</c:v>
                </c:pt>
                <c:pt idx="20">
                  <c:v>0.97553279329608933</c:v>
                </c:pt>
                <c:pt idx="21">
                  <c:v>0.96653341328413289</c:v>
                </c:pt>
                <c:pt idx="22">
                  <c:v>0.96297998161764709</c:v>
                </c:pt>
              </c:numCache>
            </c:numRef>
          </c:xVal>
          <c:yVal>
            <c:numRef>
              <c:f>Sheet1!$B$33:$X$33</c:f>
              <c:numCache>
                <c:formatCode>General</c:formatCode>
                <c:ptCount val="23"/>
                <c:pt idx="0">
                  <c:v>52</c:v>
                </c:pt>
                <c:pt idx="1">
                  <c:v>56</c:v>
                </c:pt>
                <c:pt idx="2">
                  <c:v>71</c:v>
                </c:pt>
                <c:pt idx="3">
                  <c:v>87</c:v>
                </c:pt>
                <c:pt idx="4">
                  <c:v>101</c:v>
                </c:pt>
                <c:pt idx="5">
                  <c:v>113</c:v>
                </c:pt>
                <c:pt idx="6">
                  <c:v>121</c:v>
                </c:pt>
                <c:pt idx="7">
                  <c:v>124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124</c:v>
                </c:pt>
                <c:pt idx="15">
                  <c:v>124</c:v>
                </c:pt>
                <c:pt idx="16">
                  <c:v>117</c:v>
                </c:pt>
                <c:pt idx="17">
                  <c:v>108</c:v>
                </c:pt>
                <c:pt idx="18">
                  <c:v>97</c:v>
                </c:pt>
                <c:pt idx="19">
                  <c:v>82</c:v>
                </c:pt>
                <c:pt idx="20">
                  <c:v>73</c:v>
                </c:pt>
                <c:pt idx="21">
                  <c:v>60</c:v>
                </c:pt>
                <c:pt idx="22">
                  <c:v>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30560"/>
        <c:axId val="140152832"/>
      </c:scatterChart>
      <c:valAx>
        <c:axId val="140130560"/>
        <c:scaling>
          <c:orientation val="minMax"/>
          <c:max val="1.03"/>
          <c:min val="0.96500000000000008"/>
        </c:scaling>
        <c:delete val="0"/>
        <c:axPos val="b"/>
        <c:numFmt formatCode="General" sourceLinked="1"/>
        <c:majorTickMark val="out"/>
        <c:minorTickMark val="none"/>
        <c:tickLblPos val="nextTo"/>
        <c:crossAx val="140152832"/>
        <c:crosses val="autoZero"/>
        <c:crossBetween val="midCat"/>
        <c:majorUnit val="5.000000000000001E-3"/>
        <c:minorUnit val="4.000000000000001E-3"/>
      </c:valAx>
      <c:valAx>
        <c:axId val="140152832"/>
        <c:scaling>
          <c:orientation val="minMax"/>
          <c:max val="14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130560"/>
        <c:crosses val="autoZero"/>
        <c:crossBetween val="midCat"/>
        <c:majorUnit val="10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阻尼2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trendline>
            <c:name>阻尼2相频曲线</c:name>
            <c:spPr>
              <a:ln w="19050">
                <a:prstDash val="solid"/>
              </a:ln>
            </c:spPr>
            <c:trendlineType val="poly"/>
            <c:order val="6"/>
            <c:dispRSqr val="0"/>
            <c:dispEq val="0"/>
          </c:trendline>
          <c:xVal>
            <c:numRef>
              <c:f>Sheet1!$B$30:$X$30</c:f>
              <c:numCache>
                <c:formatCode>General</c:formatCode>
                <c:ptCount val="23"/>
                <c:pt idx="0">
                  <c:v>1.0380339035667105</c:v>
                </c:pt>
                <c:pt idx="1">
                  <c:v>1.0352986363636363</c:v>
                </c:pt>
                <c:pt idx="2">
                  <c:v>1.0258376827676239</c:v>
                </c:pt>
                <c:pt idx="3">
                  <c:v>1.0191850389105057</c:v>
                </c:pt>
                <c:pt idx="4">
                  <c:v>1.0126181249999999</c:v>
                </c:pt>
                <c:pt idx="5">
                  <c:v>1.0093663005780347</c:v>
                </c:pt>
                <c:pt idx="6">
                  <c:v>1.0054915738963532</c:v>
                </c:pt>
                <c:pt idx="7">
                  <c:v>1.0029249074664965</c:v>
                </c:pt>
                <c:pt idx="8">
                  <c:v>1.0022852869897958</c:v>
                </c:pt>
                <c:pt idx="9">
                  <c:v>1.0016464818355642</c:v>
                </c:pt>
                <c:pt idx="10">
                  <c:v>1.0010084904458598</c:v>
                </c:pt>
                <c:pt idx="11">
                  <c:v>1.0003713112667092</c:v>
                </c:pt>
                <c:pt idx="12">
                  <c:v>1.0003713112667092</c:v>
                </c:pt>
                <c:pt idx="13">
                  <c:v>0.99973494274809149</c:v>
                </c:pt>
                <c:pt idx="14">
                  <c:v>0.99783068571428568</c:v>
                </c:pt>
                <c:pt idx="15">
                  <c:v>0.99783068571428568</c:v>
                </c:pt>
                <c:pt idx="16">
                  <c:v>0.99341550568900117</c:v>
                </c:pt>
                <c:pt idx="17">
                  <c:v>0.98966204659949619</c:v>
                </c:pt>
                <c:pt idx="18">
                  <c:v>0.98593684441656204</c:v>
                </c:pt>
                <c:pt idx="19">
                  <c:v>0.97979010598503735</c:v>
                </c:pt>
                <c:pt idx="20">
                  <c:v>0.97492762406947886</c:v>
                </c:pt>
                <c:pt idx="21">
                  <c:v>0.96653341328413289</c:v>
                </c:pt>
                <c:pt idx="22">
                  <c:v>0.96297998161764709</c:v>
                </c:pt>
              </c:numCache>
            </c:numRef>
          </c:xVal>
          <c:yVal>
            <c:numRef>
              <c:f>Sheet1!$B$28:$X$28</c:f>
              <c:numCache>
                <c:formatCode>General</c:formatCode>
                <c:ptCount val="23"/>
                <c:pt idx="0">
                  <c:v>158</c:v>
                </c:pt>
                <c:pt idx="1">
                  <c:v>156</c:v>
                </c:pt>
                <c:pt idx="2">
                  <c:v>149</c:v>
                </c:pt>
                <c:pt idx="3">
                  <c:v>140</c:v>
                </c:pt>
                <c:pt idx="4">
                  <c:v>128</c:v>
                </c:pt>
                <c:pt idx="5">
                  <c:v>117</c:v>
                </c:pt>
                <c:pt idx="6">
                  <c:v>106</c:v>
                </c:pt>
                <c:pt idx="7">
                  <c:v>99</c:v>
                </c:pt>
                <c:pt idx="8">
                  <c:v>95</c:v>
                </c:pt>
                <c:pt idx="9">
                  <c:v>92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85</c:v>
                </c:pt>
                <c:pt idx="14">
                  <c:v>81</c:v>
                </c:pt>
                <c:pt idx="15">
                  <c:v>80</c:v>
                </c:pt>
                <c:pt idx="16">
                  <c:v>67</c:v>
                </c:pt>
                <c:pt idx="17">
                  <c:v>58</c:v>
                </c:pt>
                <c:pt idx="18">
                  <c:v>49</c:v>
                </c:pt>
                <c:pt idx="19">
                  <c:v>39</c:v>
                </c:pt>
                <c:pt idx="20">
                  <c:v>34</c:v>
                </c:pt>
                <c:pt idx="21">
                  <c:v>26</c:v>
                </c:pt>
                <c:pt idx="22">
                  <c:v>24</c:v>
                </c:pt>
              </c:numCache>
            </c:numRef>
          </c:yVal>
          <c:smooth val="0"/>
        </c:ser>
        <c:ser>
          <c:idx val="1"/>
          <c:order val="1"/>
          <c:tx>
            <c:v>阻尼3</c:v>
          </c:tx>
          <c:spPr>
            <a:ln>
              <a:noFill/>
            </a:ln>
          </c:spPr>
          <c:marker>
            <c:symbol val="x"/>
            <c:size val="5"/>
            <c:spPr>
              <a:ln w="15875"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marker>
          <c:trendline>
            <c:name>阻尼3相频曲线</c:name>
            <c:spPr>
              <a:ln w="6350">
                <a:prstDash val="sysDash"/>
              </a:ln>
            </c:spPr>
            <c:trendlineType val="poly"/>
            <c:order val="6"/>
            <c:dispRSqr val="0"/>
            <c:dispEq val="0"/>
          </c:trendline>
          <c:xVal>
            <c:numRef>
              <c:f>Sheet1!$B$37:$X$37</c:f>
              <c:numCache>
                <c:formatCode>General</c:formatCode>
                <c:ptCount val="23"/>
                <c:pt idx="0">
                  <c:v>1.0380339035667105</c:v>
                </c:pt>
                <c:pt idx="1">
                  <c:v>1.0352986363636363</c:v>
                </c:pt>
                <c:pt idx="2">
                  <c:v>1.0258376827676239</c:v>
                </c:pt>
                <c:pt idx="3">
                  <c:v>1.0191850389105057</c:v>
                </c:pt>
                <c:pt idx="4">
                  <c:v>1.0126181249999999</c:v>
                </c:pt>
                <c:pt idx="5">
                  <c:v>1.0093663005780347</c:v>
                </c:pt>
                <c:pt idx="6">
                  <c:v>1.0054915738963532</c:v>
                </c:pt>
                <c:pt idx="7">
                  <c:v>1.0035653448275861</c:v>
                </c:pt>
                <c:pt idx="8">
                  <c:v>1.0022852869897958</c:v>
                </c:pt>
                <c:pt idx="9">
                  <c:v>1.0010084904458598</c:v>
                </c:pt>
                <c:pt idx="10">
                  <c:v>1.0010084904458598</c:v>
                </c:pt>
                <c:pt idx="11">
                  <c:v>1.0010084904458598</c:v>
                </c:pt>
                <c:pt idx="12">
                  <c:v>1.0010084904458598</c:v>
                </c:pt>
                <c:pt idx="13">
                  <c:v>0.99973494274809149</c:v>
                </c:pt>
                <c:pt idx="14">
                  <c:v>0.9984646315120711</c:v>
                </c:pt>
                <c:pt idx="15">
                  <c:v>0.99783068571428568</c:v>
                </c:pt>
                <c:pt idx="16">
                  <c:v>0.99341550568900117</c:v>
                </c:pt>
                <c:pt idx="17">
                  <c:v>0.98966204659949619</c:v>
                </c:pt>
                <c:pt idx="18">
                  <c:v>0.98593684441656204</c:v>
                </c:pt>
                <c:pt idx="19">
                  <c:v>0.97979010598503735</c:v>
                </c:pt>
                <c:pt idx="20">
                  <c:v>0.97553279329608933</c:v>
                </c:pt>
                <c:pt idx="21">
                  <c:v>0.96653341328413289</c:v>
                </c:pt>
                <c:pt idx="22">
                  <c:v>0.96297998161764709</c:v>
                </c:pt>
              </c:numCache>
            </c:numRef>
          </c:xVal>
          <c:yVal>
            <c:numRef>
              <c:f>Sheet1!$B$35:$X$35</c:f>
              <c:numCache>
                <c:formatCode>General</c:formatCode>
                <c:ptCount val="23"/>
                <c:pt idx="0">
                  <c:v>157</c:v>
                </c:pt>
                <c:pt idx="1">
                  <c:v>155</c:v>
                </c:pt>
                <c:pt idx="2">
                  <c:v>147</c:v>
                </c:pt>
                <c:pt idx="3">
                  <c:v>138</c:v>
                </c:pt>
                <c:pt idx="4">
                  <c:v>126</c:v>
                </c:pt>
                <c:pt idx="5">
                  <c:v>116</c:v>
                </c:pt>
                <c:pt idx="6">
                  <c:v>106</c:v>
                </c:pt>
                <c:pt idx="7">
                  <c:v>99</c:v>
                </c:pt>
                <c:pt idx="8">
                  <c:v>96</c:v>
                </c:pt>
                <c:pt idx="9">
                  <c:v>92</c:v>
                </c:pt>
                <c:pt idx="10">
                  <c:v>91</c:v>
                </c:pt>
                <c:pt idx="11">
                  <c:v>91</c:v>
                </c:pt>
                <c:pt idx="12">
                  <c:v>90</c:v>
                </c:pt>
                <c:pt idx="13">
                  <c:v>86</c:v>
                </c:pt>
                <c:pt idx="14">
                  <c:v>83</c:v>
                </c:pt>
                <c:pt idx="15">
                  <c:v>80</c:v>
                </c:pt>
                <c:pt idx="16">
                  <c:v>68</c:v>
                </c:pt>
                <c:pt idx="17">
                  <c:v>59</c:v>
                </c:pt>
                <c:pt idx="18">
                  <c:v>51</c:v>
                </c:pt>
                <c:pt idx="19">
                  <c:v>41</c:v>
                </c:pt>
                <c:pt idx="20">
                  <c:v>36</c:v>
                </c:pt>
                <c:pt idx="21">
                  <c:v>29</c:v>
                </c:pt>
                <c:pt idx="22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9328"/>
        <c:axId val="140180864"/>
      </c:scatterChart>
      <c:valAx>
        <c:axId val="140179328"/>
        <c:scaling>
          <c:orientation val="minMax"/>
          <c:max val="1.03"/>
          <c:min val="0.96000000000000008"/>
        </c:scaling>
        <c:delete val="0"/>
        <c:axPos val="b"/>
        <c:numFmt formatCode="General" sourceLinked="1"/>
        <c:majorTickMark val="out"/>
        <c:minorTickMark val="none"/>
        <c:tickLblPos val="nextTo"/>
        <c:crossAx val="140180864"/>
        <c:crosses val="autoZero"/>
        <c:crossBetween val="midCat"/>
        <c:majorUnit val="5.000000000000001E-3"/>
        <c:minorUnit val="1.0000000000000002E-3"/>
      </c:valAx>
      <c:valAx>
        <c:axId val="140180864"/>
        <c:scaling>
          <c:orientation val="minMax"/>
          <c:max val="160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179328"/>
        <c:crosses val="autoZero"/>
        <c:crossBetween val="midCat"/>
        <c:majorUnit val="10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38</xdr:row>
      <xdr:rowOff>47625</xdr:rowOff>
    </xdr:from>
    <xdr:to>
      <xdr:col>9</xdr:col>
      <xdr:colOff>447674</xdr:colOff>
      <xdr:row>59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38</xdr:row>
      <xdr:rowOff>57150</xdr:rowOff>
    </xdr:from>
    <xdr:to>
      <xdr:col>20</xdr:col>
      <xdr:colOff>419100</xdr:colOff>
      <xdr:row>59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workbookViewId="0">
      <selection activeCell="B12" sqref="B12:F12"/>
    </sheetView>
  </sheetViews>
  <sheetFormatPr defaultRowHeight="13.5" x14ac:dyDescent="0.15"/>
  <cols>
    <col min="1" max="1" width="13" customWidth="1"/>
  </cols>
  <sheetData>
    <row r="1" spans="1:20" x14ac:dyDescent="0.15">
      <c r="A1" s="1"/>
      <c r="B1" s="5" t="s">
        <v>0</v>
      </c>
      <c r="C1" s="5"/>
      <c r="D1" s="5"/>
      <c r="E1" s="5"/>
      <c r="F1" s="5"/>
      <c r="G1" s="1" t="s">
        <v>15</v>
      </c>
      <c r="H1">
        <v>1</v>
      </c>
      <c r="I1" s="1">
        <v>2</v>
      </c>
      <c r="J1">
        <v>3</v>
      </c>
      <c r="K1" s="1">
        <v>4</v>
      </c>
      <c r="L1">
        <v>5</v>
      </c>
      <c r="M1" s="1">
        <v>6</v>
      </c>
      <c r="N1">
        <v>7</v>
      </c>
      <c r="O1" s="1">
        <v>8</v>
      </c>
      <c r="P1">
        <v>9</v>
      </c>
      <c r="Q1" s="1">
        <v>10</v>
      </c>
      <c r="R1">
        <v>11</v>
      </c>
      <c r="S1" s="1">
        <v>12</v>
      </c>
      <c r="T1" s="1">
        <v>13</v>
      </c>
    </row>
    <row r="2" spans="1:20" x14ac:dyDescent="0.15">
      <c r="A2" s="8" t="s">
        <v>37</v>
      </c>
      <c r="B2" s="1">
        <v>152</v>
      </c>
      <c r="C2" s="1">
        <v>140</v>
      </c>
      <c r="D2" s="1">
        <v>129</v>
      </c>
      <c r="E2" s="1">
        <v>119</v>
      </c>
      <c r="F2" s="1">
        <v>110</v>
      </c>
      <c r="G2" s="1"/>
      <c r="H2" s="1">
        <v>149</v>
      </c>
      <c r="I2" s="1">
        <v>134</v>
      </c>
      <c r="J2" s="1">
        <v>121</v>
      </c>
      <c r="K2" s="1">
        <v>109</v>
      </c>
      <c r="L2" s="1">
        <v>99</v>
      </c>
      <c r="M2" s="1">
        <v>89</v>
      </c>
      <c r="N2" s="1">
        <v>79</v>
      </c>
      <c r="O2" s="1">
        <v>71</v>
      </c>
      <c r="P2" s="1">
        <v>69</v>
      </c>
      <c r="Q2" s="1">
        <v>58</v>
      </c>
      <c r="R2" s="1">
        <v>52</v>
      </c>
      <c r="S2" s="1">
        <v>47</v>
      </c>
      <c r="T2" s="1">
        <v>42</v>
      </c>
    </row>
    <row r="3" spans="1:20" x14ac:dyDescent="0.15">
      <c r="A3" s="9"/>
      <c r="B3" s="1">
        <v>151</v>
      </c>
      <c r="C3" s="1">
        <v>139</v>
      </c>
      <c r="D3" s="1">
        <v>129</v>
      </c>
      <c r="E3" s="1">
        <v>119</v>
      </c>
      <c r="F3" s="1">
        <v>109</v>
      </c>
      <c r="G3" s="1"/>
      <c r="H3" s="1">
        <v>1.57</v>
      </c>
      <c r="I3" s="1">
        <v>1.571</v>
      </c>
      <c r="J3" s="1">
        <v>1.571</v>
      </c>
      <c r="K3" s="1">
        <v>1.571</v>
      </c>
      <c r="L3" s="1">
        <v>1.5720000000000001</v>
      </c>
      <c r="M3" s="1">
        <v>1.5720000000000001</v>
      </c>
      <c r="N3" s="1">
        <v>1.5720000000000001</v>
      </c>
      <c r="O3" s="1">
        <v>1.5720000000000001</v>
      </c>
      <c r="P3" s="1">
        <v>1.5720000000000001</v>
      </c>
      <c r="Q3" s="1">
        <v>1.5720000000000001</v>
      </c>
      <c r="R3" s="1">
        <v>1.571</v>
      </c>
      <c r="S3" s="1">
        <v>1.571</v>
      </c>
      <c r="T3" s="1">
        <v>1.5720000000000001</v>
      </c>
    </row>
    <row r="4" spans="1:20" x14ac:dyDescent="0.15">
      <c r="A4" s="9"/>
      <c r="B4" s="1">
        <v>149</v>
      </c>
      <c r="C4" s="1">
        <v>138</v>
      </c>
      <c r="D4" s="1">
        <v>127</v>
      </c>
      <c r="E4" s="1">
        <v>117</v>
      </c>
      <c r="F4" s="1">
        <v>109</v>
      </c>
    </row>
    <row r="5" spans="1:20" x14ac:dyDescent="0.15">
      <c r="A5" s="9"/>
      <c r="B5" s="1">
        <v>149</v>
      </c>
      <c r="C5" s="1">
        <v>137</v>
      </c>
      <c r="D5" s="1">
        <v>127</v>
      </c>
      <c r="E5" s="1">
        <v>117</v>
      </c>
      <c r="F5" s="1">
        <v>107</v>
      </c>
      <c r="G5" s="1" t="s">
        <v>16</v>
      </c>
      <c r="H5" s="1">
        <v>1</v>
      </c>
      <c r="I5" s="1">
        <v>2</v>
      </c>
      <c r="J5" s="1">
        <v>3</v>
      </c>
      <c r="K5" s="1">
        <v>4</v>
      </c>
      <c r="L5" s="1">
        <v>5</v>
      </c>
      <c r="M5" s="1">
        <v>6</v>
      </c>
    </row>
    <row r="6" spans="1:20" x14ac:dyDescent="0.15">
      <c r="A6" s="9"/>
      <c r="B6" s="1">
        <v>147</v>
      </c>
      <c r="C6" s="1">
        <v>136</v>
      </c>
      <c r="D6" s="1">
        <v>125</v>
      </c>
      <c r="E6" s="1">
        <v>115</v>
      </c>
      <c r="F6" s="1">
        <v>107</v>
      </c>
      <c r="G6" s="1"/>
      <c r="H6" s="1">
        <v>142</v>
      </c>
      <c r="I6" s="1">
        <v>127</v>
      </c>
      <c r="J6" s="1">
        <v>114</v>
      </c>
      <c r="K6" s="1">
        <v>102</v>
      </c>
      <c r="L6" s="1">
        <v>91</v>
      </c>
      <c r="M6" s="1">
        <v>81</v>
      </c>
    </row>
    <row r="7" spans="1:20" x14ac:dyDescent="0.15">
      <c r="A7" s="9"/>
      <c r="B7" s="1">
        <v>146</v>
      </c>
      <c r="C7" s="1">
        <v>135</v>
      </c>
      <c r="D7" s="1">
        <v>125</v>
      </c>
      <c r="E7" s="1">
        <v>115</v>
      </c>
      <c r="F7" s="1">
        <v>106</v>
      </c>
      <c r="G7" s="1"/>
      <c r="H7" s="1">
        <v>1.569</v>
      </c>
      <c r="I7" s="1">
        <v>1.57</v>
      </c>
      <c r="J7" s="1">
        <v>1.571</v>
      </c>
      <c r="K7" s="1">
        <v>1.5720000000000001</v>
      </c>
      <c r="L7" s="1">
        <v>1.571</v>
      </c>
      <c r="M7" s="1">
        <v>1.571</v>
      </c>
    </row>
    <row r="8" spans="1:20" x14ac:dyDescent="0.15">
      <c r="A8" s="9"/>
      <c r="B8" s="1">
        <v>145</v>
      </c>
      <c r="C8" s="1">
        <v>134</v>
      </c>
      <c r="D8" s="1">
        <v>123</v>
      </c>
      <c r="E8" s="1">
        <v>114</v>
      </c>
      <c r="F8" s="1">
        <v>105</v>
      </c>
      <c r="G8" s="1">
        <v>7</v>
      </c>
      <c r="H8" s="1">
        <v>8</v>
      </c>
      <c r="I8" s="1">
        <v>9</v>
      </c>
      <c r="J8" s="1">
        <v>10</v>
      </c>
      <c r="K8" s="1">
        <v>11</v>
      </c>
      <c r="L8" s="1">
        <v>12</v>
      </c>
      <c r="M8" s="1">
        <v>13</v>
      </c>
    </row>
    <row r="9" spans="1:20" x14ac:dyDescent="0.15">
      <c r="A9" s="9"/>
      <c r="B9" s="1">
        <v>144</v>
      </c>
      <c r="C9" s="1">
        <v>133</v>
      </c>
      <c r="D9" s="1">
        <v>123</v>
      </c>
      <c r="E9" s="1">
        <v>113</v>
      </c>
      <c r="F9" s="1">
        <v>104</v>
      </c>
      <c r="G9" s="1">
        <v>74</v>
      </c>
      <c r="H9" s="1">
        <v>66</v>
      </c>
      <c r="I9" s="1">
        <v>59</v>
      </c>
      <c r="J9" s="1">
        <v>53</v>
      </c>
      <c r="K9" s="1">
        <v>47</v>
      </c>
      <c r="L9" s="1">
        <v>42</v>
      </c>
      <c r="M9" s="1">
        <v>38</v>
      </c>
    </row>
    <row r="10" spans="1:20" x14ac:dyDescent="0.15">
      <c r="A10" s="9"/>
      <c r="B10" s="1">
        <v>143</v>
      </c>
      <c r="C10" s="1">
        <v>131</v>
      </c>
      <c r="D10" s="1">
        <v>121</v>
      </c>
      <c r="E10" s="1">
        <v>112</v>
      </c>
      <c r="F10" s="1">
        <v>103</v>
      </c>
      <c r="G10" s="1">
        <v>1.5720000000000001</v>
      </c>
      <c r="H10" s="1">
        <v>1.5720000000000001</v>
      </c>
      <c r="I10" s="1">
        <v>1.5720000000000001</v>
      </c>
      <c r="J10" s="1">
        <v>1.5720000000000001</v>
      </c>
      <c r="K10" s="1">
        <v>1.5720000000000001</v>
      </c>
      <c r="L10" s="1">
        <v>1.5720000000000001</v>
      </c>
      <c r="M10" s="1">
        <v>1.5720000000000001</v>
      </c>
    </row>
    <row r="11" spans="1:20" x14ac:dyDescent="0.15">
      <c r="A11" s="10"/>
      <c r="B11" s="1">
        <v>141</v>
      </c>
      <c r="C11" s="1">
        <v>131</v>
      </c>
      <c r="D11" s="1">
        <v>121</v>
      </c>
      <c r="E11" s="1">
        <v>111</v>
      </c>
      <c r="F11" s="1">
        <v>103</v>
      </c>
    </row>
    <row r="12" spans="1:20" x14ac:dyDescent="0.15">
      <c r="A12" s="4" t="s">
        <v>2</v>
      </c>
      <c r="B12" s="1">
        <v>15.695</v>
      </c>
      <c r="C12" s="1">
        <v>15.7</v>
      </c>
      <c r="D12" s="1">
        <v>15.705</v>
      </c>
      <c r="E12" s="1">
        <v>15.707000000000001</v>
      </c>
      <c r="F12" s="1">
        <v>15.71</v>
      </c>
    </row>
    <row r="13" spans="1:20" x14ac:dyDescent="0.15">
      <c r="A13" s="2"/>
      <c r="B13" s="2"/>
      <c r="C13" s="2"/>
      <c r="D13" s="2"/>
      <c r="E13" s="2"/>
      <c r="F13" s="2"/>
    </row>
    <row r="14" spans="1:20" x14ac:dyDescent="0.15">
      <c r="A14" s="2"/>
      <c r="B14" s="2"/>
      <c r="C14" s="2"/>
      <c r="D14" s="2"/>
      <c r="E14" s="2"/>
      <c r="F14" s="2"/>
    </row>
    <row r="15" spans="1:20" x14ac:dyDescent="0.15">
      <c r="A15" s="2" t="s">
        <v>3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v>6</v>
      </c>
      <c r="H15" s="3">
        <v>7</v>
      </c>
      <c r="I15" s="3">
        <v>8</v>
      </c>
      <c r="J15" s="3">
        <v>9</v>
      </c>
      <c r="K15" s="3">
        <v>10</v>
      </c>
      <c r="L15" s="3">
        <v>11</v>
      </c>
      <c r="M15" s="3">
        <v>12</v>
      </c>
      <c r="N15" s="3">
        <v>13</v>
      </c>
    </row>
    <row r="16" spans="1:20" x14ac:dyDescent="0.15">
      <c r="A16" t="s">
        <v>1</v>
      </c>
      <c r="B16">
        <v>149</v>
      </c>
      <c r="C16">
        <v>134</v>
      </c>
      <c r="D16">
        <v>121</v>
      </c>
      <c r="E16">
        <v>109</v>
      </c>
      <c r="F16">
        <v>99</v>
      </c>
      <c r="G16">
        <v>89</v>
      </c>
      <c r="H16">
        <v>79</v>
      </c>
      <c r="I16">
        <v>71</v>
      </c>
      <c r="J16">
        <v>64</v>
      </c>
      <c r="K16">
        <v>58</v>
      </c>
      <c r="L16">
        <v>52</v>
      </c>
      <c r="M16">
        <v>47</v>
      </c>
      <c r="N16">
        <v>42</v>
      </c>
    </row>
    <row r="17" spans="1:33" x14ac:dyDescent="0.15">
      <c r="A17" t="s">
        <v>2</v>
      </c>
      <c r="B17">
        <v>1.57</v>
      </c>
      <c r="C17">
        <v>1.571</v>
      </c>
      <c r="D17">
        <v>1.571</v>
      </c>
      <c r="E17">
        <v>1.571</v>
      </c>
      <c r="F17">
        <v>1.5720000000000001</v>
      </c>
      <c r="G17">
        <v>1.5720000000000001</v>
      </c>
      <c r="H17">
        <v>1.5720000000000001</v>
      </c>
      <c r="I17">
        <v>1.5720000000000001</v>
      </c>
      <c r="J17">
        <v>1.5720000000000001</v>
      </c>
      <c r="K17">
        <v>1.5720000000000001</v>
      </c>
      <c r="L17">
        <v>1.571</v>
      </c>
      <c r="M17">
        <v>1.571</v>
      </c>
      <c r="N17">
        <v>1.5720000000000001</v>
      </c>
      <c r="O17">
        <f>AVERAGE(B17:N17)</f>
        <v>1.5714615384615382</v>
      </c>
    </row>
    <row r="19" spans="1:33" x14ac:dyDescent="0.15">
      <c r="B19" s="2"/>
      <c r="C19" s="2"/>
      <c r="D19" s="2"/>
      <c r="E19" s="2"/>
      <c r="F19" s="2"/>
    </row>
    <row r="20" spans="1:33" x14ac:dyDescent="0.15">
      <c r="A20" s="2" t="s">
        <v>4</v>
      </c>
      <c r="B20" s="3">
        <v>1</v>
      </c>
      <c r="C20" s="3">
        <v>2</v>
      </c>
      <c r="D20" s="3">
        <v>3</v>
      </c>
      <c r="E20" s="3">
        <v>4</v>
      </c>
      <c r="F20" s="3">
        <v>5</v>
      </c>
      <c r="G20" s="3">
        <v>6</v>
      </c>
      <c r="H20" s="3">
        <v>7</v>
      </c>
      <c r="I20" s="3">
        <v>8</v>
      </c>
      <c r="J20" s="3">
        <v>9</v>
      </c>
      <c r="K20" s="3">
        <v>10</v>
      </c>
      <c r="L20" s="3">
        <v>11</v>
      </c>
      <c r="M20" s="3">
        <v>12</v>
      </c>
      <c r="N20" s="3">
        <v>13</v>
      </c>
    </row>
    <row r="21" spans="1:33" x14ac:dyDescent="0.15">
      <c r="A21" t="s">
        <v>1</v>
      </c>
      <c r="B21">
        <v>142</v>
      </c>
      <c r="C21">
        <v>127</v>
      </c>
      <c r="D21">
        <v>114</v>
      </c>
      <c r="E21">
        <v>102</v>
      </c>
      <c r="F21">
        <v>91</v>
      </c>
      <c r="G21">
        <v>81</v>
      </c>
      <c r="H21">
        <v>74</v>
      </c>
      <c r="I21" s="3">
        <v>66</v>
      </c>
      <c r="J21">
        <v>59</v>
      </c>
      <c r="K21">
        <v>53</v>
      </c>
      <c r="L21">
        <v>47</v>
      </c>
      <c r="M21">
        <v>42</v>
      </c>
      <c r="N21">
        <v>38</v>
      </c>
    </row>
    <row r="22" spans="1:33" x14ac:dyDescent="0.15">
      <c r="A22" t="s">
        <v>2</v>
      </c>
      <c r="B22">
        <v>1.569</v>
      </c>
      <c r="C22">
        <v>1.57</v>
      </c>
      <c r="D22">
        <v>1.571</v>
      </c>
      <c r="E22">
        <v>1.5720000000000001</v>
      </c>
      <c r="F22">
        <v>1.571</v>
      </c>
      <c r="G22">
        <v>1.571</v>
      </c>
      <c r="H22">
        <v>1.5720000000000001</v>
      </c>
      <c r="I22">
        <v>1.5720000000000001</v>
      </c>
      <c r="J22">
        <v>1.5720000000000001</v>
      </c>
      <c r="K22">
        <v>1.5720000000000001</v>
      </c>
      <c r="L22">
        <v>1.5720000000000001</v>
      </c>
      <c r="M22">
        <v>1.5720000000000001</v>
      </c>
      <c r="N22">
        <v>1.5720000000000001</v>
      </c>
      <c r="O22">
        <f>AVERAGE(B22:N22)</f>
        <v>1.5713846153846149</v>
      </c>
    </row>
    <row r="24" spans="1:33" x14ac:dyDescent="0.15">
      <c r="A24" t="s">
        <v>5</v>
      </c>
    </row>
    <row r="25" spans="1:33" x14ac:dyDescent="0.15">
      <c r="A25" t="s">
        <v>5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  <c r="W25">
        <v>22</v>
      </c>
      <c r="X25">
        <v>23</v>
      </c>
      <c r="Y25">
        <v>24</v>
      </c>
      <c r="Z25">
        <v>25</v>
      </c>
      <c r="AA25">
        <v>26</v>
      </c>
      <c r="AB25">
        <v>27</v>
      </c>
      <c r="AC25">
        <v>28</v>
      </c>
      <c r="AD25">
        <v>29</v>
      </c>
      <c r="AE25">
        <v>30</v>
      </c>
      <c r="AF25">
        <v>31</v>
      </c>
      <c r="AG25">
        <v>32</v>
      </c>
    </row>
    <row r="26" spans="1:33" x14ac:dyDescent="0.15">
      <c r="A26" t="s">
        <v>6</v>
      </c>
      <c r="B26">
        <v>52</v>
      </c>
      <c r="C26">
        <v>56</v>
      </c>
      <c r="D26">
        <v>72</v>
      </c>
      <c r="E26">
        <v>90</v>
      </c>
      <c r="F26">
        <v>105</v>
      </c>
      <c r="G26">
        <v>119</v>
      </c>
      <c r="H26">
        <v>127</v>
      </c>
      <c r="I26">
        <v>131</v>
      </c>
      <c r="J26">
        <v>133</v>
      </c>
      <c r="K26">
        <v>133</v>
      </c>
      <c r="L26">
        <v>133</v>
      </c>
      <c r="M26">
        <v>133</v>
      </c>
      <c r="N26">
        <v>132</v>
      </c>
      <c r="O26">
        <v>131</v>
      </c>
      <c r="P26">
        <v>131</v>
      </c>
      <c r="Q26">
        <v>129</v>
      </c>
      <c r="R26">
        <v>123</v>
      </c>
      <c r="S26">
        <v>112</v>
      </c>
      <c r="T26">
        <v>100</v>
      </c>
      <c r="U26">
        <v>84</v>
      </c>
      <c r="V26">
        <v>74</v>
      </c>
      <c r="W26">
        <v>60</v>
      </c>
      <c r="X26">
        <v>54</v>
      </c>
    </row>
    <row r="27" spans="1:33" x14ac:dyDescent="0.15">
      <c r="A27" t="s">
        <v>13</v>
      </c>
      <c r="B27">
        <v>1.514</v>
      </c>
      <c r="C27">
        <v>1.518</v>
      </c>
      <c r="D27">
        <v>1.532</v>
      </c>
      <c r="E27">
        <v>1.542</v>
      </c>
      <c r="F27">
        <v>1.552</v>
      </c>
      <c r="G27">
        <v>1.5569999999999999</v>
      </c>
      <c r="H27">
        <v>1.5629999999999999</v>
      </c>
      <c r="I27">
        <v>1.5669999999999999</v>
      </c>
      <c r="J27">
        <v>1.5680000000000001</v>
      </c>
      <c r="K27">
        <v>1.569</v>
      </c>
      <c r="L27">
        <v>1.57</v>
      </c>
      <c r="M27">
        <v>1.571</v>
      </c>
      <c r="N27">
        <v>1.571</v>
      </c>
      <c r="O27">
        <v>1.5720000000000001</v>
      </c>
      <c r="P27">
        <v>1.575</v>
      </c>
      <c r="Q27">
        <v>1.575</v>
      </c>
      <c r="R27">
        <v>1.5820000000000001</v>
      </c>
      <c r="S27">
        <v>1.5880000000000001</v>
      </c>
      <c r="T27">
        <v>1.5940000000000001</v>
      </c>
      <c r="U27">
        <v>1.6040000000000001</v>
      </c>
      <c r="V27">
        <v>1.6120000000000001</v>
      </c>
      <c r="W27">
        <v>1.6259999999999999</v>
      </c>
      <c r="X27">
        <v>1.6319999999999999</v>
      </c>
    </row>
    <row r="28" spans="1:33" x14ac:dyDescent="0.15">
      <c r="A28" t="s">
        <v>8</v>
      </c>
      <c r="B28">
        <v>158</v>
      </c>
      <c r="C28">
        <v>156</v>
      </c>
      <c r="D28">
        <v>149</v>
      </c>
      <c r="E28">
        <v>140</v>
      </c>
      <c r="F28">
        <v>128</v>
      </c>
      <c r="G28">
        <v>117</v>
      </c>
      <c r="H28">
        <v>106</v>
      </c>
      <c r="I28">
        <v>99</v>
      </c>
      <c r="J28">
        <v>95</v>
      </c>
      <c r="K28">
        <v>92</v>
      </c>
      <c r="L28">
        <v>90</v>
      </c>
      <c r="M28">
        <v>89</v>
      </c>
      <c r="N28">
        <v>88</v>
      </c>
      <c r="O28">
        <v>85</v>
      </c>
      <c r="P28">
        <v>81</v>
      </c>
      <c r="Q28">
        <v>80</v>
      </c>
      <c r="R28">
        <v>67</v>
      </c>
      <c r="S28">
        <v>58</v>
      </c>
      <c r="T28">
        <v>49</v>
      </c>
      <c r="U28">
        <v>39</v>
      </c>
      <c r="V28">
        <v>34</v>
      </c>
      <c r="W28">
        <v>26</v>
      </c>
      <c r="X28">
        <v>24</v>
      </c>
    </row>
    <row r="29" spans="1:33" x14ac:dyDescent="0.15">
      <c r="A29" t="s">
        <v>14</v>
      </c>
      <c r="B29">
        <v>1.5715833299999999</v>
      </c>
      <c r="C29">
        <v>1.5715833299999999</v>
      </c>
      <c r="D29">
        <v>1.5715833299999999</v>
      </c>
      <c r="E29">
        <v>1.5715833299999999</v>
      </c>
      <c r="F29">
        <v>1.5715833299999999</v>
      </c>
      <c r="G29">
        <v>1.5715833299999999</v>
      </c>
      <c r="H29">
        <v>1.5715833299999999</v>
      </c>
      <c r="I29">
        <v>1.5715833299999999</v>
      </c>
      <c r="J29">
        <v>1.5715833299999999</v>
      </c>
      <c r="K29">
        <v>1.5715833299999999</v>
      </c>
      <c r="L29">
        <v>1.5715833299999999</v>
      </c>
      <c r="M29">
        <v>1.5715833299999999</v>
      </c>
      <c r="N29">
        <v>1.5715833299999999</v>
      </c>
      <c r="O29">
        <v>1.5715833299999999</v>
      </c>
      <c r="P29">
        <v>1.5715833299999999</v>
      </c>
      <c r="Q29">
        <v>1.5715833299999999</v>
      </c>
      <c r="R29">
        <v>1.5715833299999999</v>
      </c>
      <c r="S29">
        <v>1.5715833299999999</v>
      </c>
      <c r="T29">
        <v>1.5715833299999999</v>
      </c>
      <c r="U29">
        <v>1.5715833299999999</v>
      </c>
      <c r="V29">
        <v>1.5715833299999999</v>
      </c>
      <c r="W29">
        <v>1.5715833299999999</v>
      </c>
      <c r="X29">
        <v>1.5715833299999999</v>
      </c>
    </row>
    <row r="30" spans="1:33" x14ac:dyDescent="0.15">
      <c r="A30" t="s">
        <v>12</v>
      </c>
      <c r="B30">
        <f>B29/B27</f>
        <v>1.0380339035667105</v>
      </c>
      <c r="C30">
        <f t="shared" ref="C30:X30" si="0">C29/C27</f>
        <v>1.0352986363636363</v>
      </c>
      <c r="D30">
        <f t="shared" si="0"/>
        <v>1.0258376827676239</v>
      </c>
      <c r="E30">
        <f t="shared" si="0"/>
        <v>1.0191850389105057</v>
      </c>
      <c r="F30">
        <f t="shared" si="0"/>
        <v>1.0126181249999999</v>
      </c>
      <c r="G30">
        <f t="shared" si="0"/>
        <v>1.0093663005780347</v>
      </c>
      <c r="H30">
        <f t="shared" si="0"/>
        <v>1.0054915738963532</v>
      </c>
      <c r="I30">
        <f t="shared" si="0"/>
        <v>1.0029249074664965</v>
      </c>
      <c r="J30">
        <f t="shared" si="0"/>
        <v>1.0022852869897958</v>
      </c>
      <c r="K30">
        <f t="shared" si="0"/>
        <v>1.0016464818355642</v>
      </c>
      <c r="L30">
        <f t="shared" si="0"/>
        <v>1.0010084904458598</v>
      </c>
      <c r="M30">
        <f t="shared" si="0"/>
        <v>1.0003713112667092</v>
      </c>
      <c r="N30">
        <f t="shared" si="0"/>
        <v>1.0003713112667092</v>
      </c>
      <c r="O30">
        <f t="shared" si="0"/>
        <v>0.99973494274809149</v>
      </c>
      <c r="P30">
        <f t="shared" si="0"/>
        <v>0.99783068571428568</v>
      </c>
      <c r="Q30">
        <f t="shared" si="0"/>
        <v>0.99783068571428568</v>
      </c>
      <c r="R30">
        <f t="shared" si="0"/>
        <v>0.99341550568900117</v>
      </c>
      <c r="S30">
        <f t="shared" si="0"/>
        <v>0.98966204659949619</v>
      </c>
      <c r="T30">
        <f t="shared" si="0"/>
        <v>0.98593684441656204</v>
      </c>
      <c r="U30">
        <f t="shared" si="0"/>
        <v>0.97979010598503735</v>
      </c>
      <c r="V30">
        <f t="shared" si="0"/>
        <v>0.97492762406947886</v>
      </c>
      <c r="W30">
        <f t="shared" si="0"/>
        <v>0.96653341328413289</v>
      </c>
      <c r="X30">
        <f t="shared" si="0"/>
        <v>0.96297998161764709</v>
      </c>
    </row>
    <row r="32" spans="1:33" x14ac:dyDescent="0.15">
      <c r="A32" t="s">
        <v>9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  <c r="U32">
        <v>20</v>
      </c>
      <c r="V32">
        <v>21</v>
      </c>
      <c r="W32">
        <v>22</v>
      </c>
      <c r="X32">
        <v>23</v>
      </c>
    </row>
    <row r="33" spans="1:24" x14ac:dyDescent="0.15">
      <c r="A33" t="s">
        <v>6</v>
      </c>
      <c r="B33">
        <v>52</v>
      </c>
      <c r="C33">
        <v>56</v>
      </c>
      <c r="D33">
        <v>71</v>
      </c>
      <c r="E33">
        <v>87</v>
      </c>
      <c r="F33">
        <v>101</v>
      </c>
      <c r="G33">
        <v>113</v>
      </c>
      <c r="H33">
        <v>121</v>
      </c>
      <c r="I33">
        <v>124</v>
      </c>
      <c r="J33">
        <v>125</v>
      </c>
      <c r="K33">
        <v>125</v>
      </c>
      <c r="L33">
        <v>125</v>
      </c>
      <c r="M33">
        <v>125</v>
      </c>
      <c r="N33">
        <v>125</v>
      </c>
      <c r="O33">
        <v>125</v>
      </c>
      <c r="P33">
        <v>124</v>
      </c>
      <c r="Q33">
        <v>124</v>
      </c>
      <c r="R33">
        <v>117</v>
      </c>
      <c r="S33">
        <v>108</v>
      </c>
      <c r="T33">
        <v>97</v>
      </c>
      <c r="U33">
        <v>82</v>
      </c>
      <c r="V33">
        <v>73</v>
      </c>
      <c r="W33">
        <v>60</v>
      </c>
      <c r="X33">
        <v>54</v>
      </c>
    </row>
    <row r="34" spans="1:24" x14ac:dyDescent="0.15">
      <c r="A34" t="s">
        <v>7</v>
      </c>
      <c r="B34">
        <v>1.514</v>
      </c>
      <c r="C34">
        <v>1.518</v>
      </c>
      <c r="D34">
        <v>1.532</v>
      </c>
      <c r="E34">
        <v>1.542</v>
      </c>
      <c r="F34">
        <v>1.552</v>
      </c>
      <c r="G34">
        <v>1.5569999999999999</v>
      </c>
      <c r="H34">
        <v>1.5629999999999999</v>
      </c>
      <c r="I34">
        <v>1.5660000000000001</v>
      </c>
      <c r="J34">
        <v>1.5680000000000001</v>
      </c>
      <c r="K34">
        <v>1.57</v>
      </c>
      <c r="L34">
        <v>1.57</v>
      </c>
      <c r="M34">
        <v>1.57</v>
      </c>
      <c r="N34">
        <v>1.57</v>
      </c>
      <c r="O34">
        <v>1.5720000000000001</v>
      </c>
      <c r="P34">
        <v>1.5740000000000001</v>
      </c>
      <c r="Q34">
        <v>1.575</v>
      </c>
      <c r="R34">
        <v>1.5820000000000001</v>
      </c>
      <c r="S34">
        <v>1.5880000000000001</v>
      </c>
      <c r="T34">
        <v>1.5940000000000001</v>
      </c>
      <c r="U34">
        <v>1.6040000000000001</v>
      </c>
      <c r="V34">
        <v>1.611</v>
      </c>
      <c r="W34">
        <v>1.6259999999999999</v>
      </c>
      <c r="X34">
        <v>1.6319999999999999</v>
      </c>
    </row>
    <row r="35" spans="1:24" x14ac:dyDescent="0.15">
      <c r="A35" t="s">
        <v>10</v>
      </c>
      <c r="B35">
        <v>157</v>
      </c>
      <c r="C35">
        <v>155</v>
      </c>
      <c r="D35">
        <v>147</v>
      </c>
      <c r="E35">
        <v>138</v>
      </c>
      <c r="F35">
        <v>126</v>
      </c>
      <c r="G35">
        <v>116</v>
      </c>
      <c r="H35">
        <v>106</v>
      </c>
      <c r="I35">
        <v>99</v>
      </c>
      <c r="J35">
        <v>96</v>
      </c>
      <c r="K35">
        <v>92</v>
      </c>
      <c r="L35">
        <v>91</v>
      </c>
      <c r="M35">
        <v>91</v>
      </c>
      <c r="N35">
        <v>90</v>
      </c>
      <c r="O35">
        <v>86</v>
      </c>
      <c r="P35">
        <v>83</v>
      </c>
      <c r="Q35">
        <v>80</v>
      </c>
      <c r="R35">
        <v>68</v>
      </c>
      <c r="S35">
        <v>59</v>
      </c>
      <c r="T35">
        <v>51</v>
      </c>
      <c r="U35">
        <v>41</v>
      </c>
      <c r="V35">
        <v>36</v>
      </c>
      <c r="W35">
        <v>29</v>
      </c>
      <c r="X35">
        <v>25</v>
      </c>
    </row>
    <row r="36" spans="1:24" x14ac:dyDescent="0.15">
      <c r="A36" t="s">
        <v>11</v>
      </c>
      <c r="B36">
        <v>1.5715833299999999</v>
      </c>
      <c r="C36">
        <v>1.5715833299999999</v>
      </c>
      <c r="D36">
        <v>1.5715833299999999</v>
      </c>
      <c r="E36">
        <v>1.5715833299999999</v>
      </c>
      <c r="F36">
        <v>1.5715833299999999</v>
      </c>
      <c r="G36">
        <v>1.5715833299999999</v>
      </c>
      <c r="H36">
        <v>1.5715833299999999</v>
      </c>
      <c r="I36">
        <v>1.5715833299999999</v>
      </c>
      <c r="J36">
        <v>1.5715833299999999</v>
      </c>
      <c r="K36">
        <v>1.5715833299999999</v>
      </c>
      <c r="L36">
        <v>1.5715833299999999</v>
      </c>
      <c r="M36">
        <v>1.5715833299999999</v>
      </c>
      <c r="N36">
        <v>1.5715833299999999</v>
      </c>
      <c r="O36">
        <v>1.5715833299999999</v>
      </c>
      <c r="P36">
        <v>1.5715833299999999</v>
      </c>
      <c r="Q36">
        <v>1.5715833299999999</v>
      </c>
      <c r="R36">
        <v>1.5715833299999999</v>
      </c>
      <c r="S36">
        <v>1.5715833299999999</v>
      </c>
      <c r="T36">
        <v>1.5715833299999999</v>
      </c>
      <c r="U36">
        <v>1.5715833299999999</v>
      </c>
      <c r="V36">
        <v>1.5715833299999999</v>
      </c>
      <c r="W36">
        <v>1.5715833299999999</v>
      </c>
      <c r="X36">
        <v>1.5715833299999999</v>
      </c>
    </row>
    <row r="37" spans="1:24" x14ac:dyDescent="0.15">
      <c r="A37" t="s">
        <v>12</v>
      </c>
      <c r="B37">
        <f>B36/B34</f>
        <v>1.0380339035667105</v>
      </c>
      <c r="C37">
        <f t="shared" ref="C37:X37" si="1">C36/C34</f>
        <v>1.0352986363636363</v>
      </c>
      <c r="D37">
        <f t="shared" si="1"/>
        <v>1.0258376827676239</v>
      </c>
      <c r="E37">
        <f t="shared" si="1"/>
        <v>1.0191850389105057</v>
      </c>
      <c r="F37">
        <f t="shared" si="1"/>
        <v>1.0126181249999999</v>
      </c>
      <c r="G37">
        <f t="shared" si="1"/>
        <v>1.0093663005780347</v>
      </c>
      <c r="H37">
        <f t="shared" si="1"/>
        <v>1.0054915738963532</v>
      </c>
      <c r="I37">
        <f t="shared" si="1"/>
        <v>1.0035653448275861</v>
      </c>
      <c r="J37">
        <f t="shared" si="1"/>
        <v>1.0022852869897958</v>
      </c>
      <c r="K37">
        <f t="shared" si="1"/>
        <v>1.0010084904458598</v>
      </c>
      <c r="L37">
        <f t="shared" si="1"/>
        <v>1.0010084904458598</v>
      </c>
      <c r="M37">
        <f t="shared" si="1"/>
        <v>1.0010084904458598</v>
      </c>
      <c r="N37">
        <f t="shared" si="1"/>
        <v>1.0010084904458598</v>
      </c>
      <c r="O37">
        <f t="shared" si="1"/>
        <v>0.99973494274809149</v>
      </c>
      <c r="P37">
        <f t="shared" si="1"/>
        <v>0.9984646315120711</v>
      </c>
      <c r="Q37">
        <f t="shared" si="1"/>
        <v>0.99783068571428568</v>
      </c>
      <c r="R37">
        <f t="shared" si="1"/>
        <v>0.99341550568900117</v>
      </c>
      <c r="S37">
        <f t="shared" si="1"/>
        <v>0.98966204659949619</v>
      </c>
      <c r="T37">
        <f t="shared" si="1"/>
        <v>0.98593684441656204</v>
      </c>
      <c r="U37">
        <f t="shared" si="1"/>
        <v>0.97979010598503735</v>
      </c>
      <c r="V37">
        <f t="shared" si="1"/>
        <v>0.97553279329608933</v>
      </c>
      <c r="W37">
        <f t="shared" si="1"/>
        <v>0.96653341328413289</v>
      </c>
      <c r="X37">
        <f t="shared" si="1"/>
        <v>0.96297998161764709</v>
      </c>
    </row>
  </sheetData>
  <mergeCells count="2">
    <mergeCell ref="B1:F1"/>
    <mergeCell ref="A2:A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opLeftCell="H10" workbookViewId="0">
      <selection activeCell="Y33" sqref="Y33"/>
    </sheetView>
  </sheetViews>
  <sheetFormatPr defaultRowHeight="13.5" x14ac:dyDescent="0.15"/>
  <cols>
    <col min="1" max="1" width="13.375" customWidth="1"/>
    <col min="9" max="9" width="9" customWidth="1"/>
    <col min="10" max="10" width="9.125" customWidth="1"/>
    <col min="11" max="11" width="9" customWidth="1"/>
  </cols>
  <sheetData>
    <row r="1" spans="1:24" x14ac:dyDescent="0.15">
      <c r="A1" s="2" t="s">
        <v>3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</row>
    <row r="2" spans="1:24" x14ac:dyDescent="0.15">
      <c r="A2" t="s">
        <v>1</v>
      </c>
      <c r="B2">
        <v>149</v>
      </c>
      <c r="C2">
        <v>134</v>
      </c>
      <c r="D2">
        <v>121</v>
      </c>
      <c r="E2">
        <v>109</v>
      </c>
      <c r="F2">
        <v>99</v>
      </c>
      <c r="G2">
        <v>89</v>
      </c>
      <c r="H2">
        <v>79</v>
      </c>
      <c r="I2">
        <v>71</v>
      </c>
      <c r="J2">
        <v>64</v>
      </c>
      <c r="K2">
        <v>58</v>
      </c>
      <c r="L2">
        <v>52</v>
      </c>
      <c r="M2">
        <v>47</v>
      </c>
      <c r="N2">
        <v>42</v>
      </c>
    </row>
    <row r="3" spans="1:24" x14ac:dyDescent="0.15">
      <c r="A3" t="s">
        <v>2</v>
      </c>
      <c r="B3">
        <v>1.57</v>
      </c>
      <c r="C3">
        <v>1.571</v>
      </c>
      <c r="D3">
        <v>1.571</v>
      </c>
      <c r="E3">
        <v>1.571</v>
      </c>
      <c r="F3">
        <v>1.5720000000000001</v>
      </c>
      <c r="G3">
        <v>1.5720000000000001</v>
      </c>
      <c r="H3">
        <v>1.5720000000000001</v>
      </c>
      <c r="I3">
        <v>1.5720000000000001</v>
      </c>
      <c r="J3">
        <v>1.5720000000000001</v>
      </c>
      <c r="K3">
        <v>1.5720000000000001</v>
      </c>
      <c r="L3">
        <v>1.571</v>
      </c>
      <c r="M3">
        <v>1.571</v>
      </c>
      <c r="N3">
        <v>1.5720000000000001</v>
      </c>
    </row>
    <row r="5" spans="1:24" x14ac:dyDescent="0.15">
      <c r="C5">
        <v>4.8978397999509111</v>
      </c>
      <c r="D5">
        <v>4.7957905455967413</v>
      </c>
      <c r="E5">
        <v>4.6913478822291435</v>
      </c>
      <c r="F5">
        <v>4.5951198501345898</v>
      </c>
      <c r="G5">
        <v>4.4886363697321396</v>
      </c>
      <c r="H5">
        <v>4.3694478524670215</v>
      </c>
    </row>
    <row r="6" spans="1:24" x14ac:dyDescent="0.15">
      <c r="C6">
        <v>4.2626798770413155</v>
      </c>
      <c r="D6">
        <v>4.1588830833596715</v>
      </c>
      <c r="E6">
        <v>4.0604430105464191</v>
      </c>
      <c r="F6">
        <v>3.9512437185814275</v>
      </c>
      <c r="G6">
        <v>3.8501476017100584</v>
      </c>
      <c r="H6">
        <v>3.7376696182833684</v>
      </c>
    </row>
    <row r="7" spans="1:24" x14ac:dyDescent="0.15">
      <c r="C7">
        <f>C6-C5</f>
        <v>-0.63515992290959566</v>
      </c>
      <c r="D7">
        <f t="shared" ref="D7:H7" si="0">D6-D5</f>
        <v>-0.63690746223706984</v>
      </c>
      <c r="E7">
        <f t="shared" si="0"/>
        <v>-0.63090487168272436</v>
      </c>
      <c r="F7">
        <f t="shared" si="0"/>
        <v>-0.64387613155316226</v>
      </c>
      <c r="G7">
        <f t="shared" si="0"/>
        <v>-0.63848876802208121</v>
      </c>
      <c r="H7">
        <f t="shared" si="0"/>
        <v>-0.63177823418365309</v>
      </c>
    </row>
    <row r="8" spans="1:24" x14ac:dyDescent="0.15">
      <c r="C8">
        <f>AVERAGE(C7:H7)</f>
        <v>-0.63618589843138107</v>
      </c>
      <c r="D8">
        <v>-0.63618589843138107</v>
      </c>
      <c r="E8">
        <v>-0.63618589843138107</v>
      </c>
      <c r="F8">
        <v>-0.63618589843138107</v>
      </c>
      <c r="G8">
        <v>-0.63618589843138107</v>
      </c>
      <c r="H8">
        <v>-0.63618589843138107</v>
      </c>
    </row>
    <row r="9" spans="1:24" x14ac:dyDescent="0.15">
      <c r="C9">
        <f>(C7-C8)^2</f>
        <v>1.0526257713028341E-6</v>
      </c>
      <c r="D9">
        <f>(D7-D8)^2</f>
        <v>5.2065432568006694E-7</v>
      </c>
      <c r="E9">
        <f t="shared" ref="D9:H9" si="1">(E7-E8)^2</f>
        <v>2.7889243520027707E-5</v>
      </c>
      <c r="F9">
        <f t="shared" si="1"/>
        <v>5.9139685467340418E-5</v>
      </c>
      <c r="G9">
        <f t="shared" si="1"/>
        <v>5.3032083517714334E-6</v>
      </c>
      <c r="H9">
        <f t="shared" si="1"/>
        <v>1.9427504120699482E-5</v>
      </c>
      <c r="I9" s="6">
        <f>SUM(C9:H9)</f>
        <v>1.1333292155682195E-4</v>
      </c>
      <c r="J9">
        <f>(I9/5)^0.5/6</f>
        <v>7.9349060610844294E-4</v>
      </c>
      <c r="K9">
        <f>J9*0.6</f>
        <v>4.7609436366506577E-4</v>
      </c>
    </row>
    <row r="11" spans="1:24" x14ac:dyDescent="0.15">
      <c r="C11">
        <v>134</v>
      </c>
      <c r="D11">
        <v>121</v>
      </c>
      <c r="E11">
        <v>109</v>
      </c>
      <c r="F11">
        <v>99</v>
      </c>
      <c r="G11">
        <v>89</v>
      </c>
      <c r="H11">
        <v>79</v>
      </c>
      <c r="I11">
        <v>71</v>
      </c>
      <c r="J11">
        <v>64</v>
      </c>
      <c r="K11">
        <v>58</v>
      </c>
      <c r="L11">
        <v>52</v>
      </c>
      <c r="M11">
        <v>47</v>
      </c>
      <c r="N11">
        <v>42</v>
      </c>
    </row>
    <row r="12" spans="1:24" x14ac:dyDescent="0.15">
      <c r="C12">
        <f>LN(C11)</f>
        <v>4.8978397999509111</v>
      </c>
      <c r="D12">
        <f t="shared" ref="D12:N12" si="2">LN(D11)</f>
        <v>4.7957905455967413</v>
      </c>
      <c r="E12">
        <f t="shared" si="2"/>
        <v>4.6913478822291435</v>
      </c>
      <c r="F12">
        <f t="shared" si="2"/>
        <v>4.5951198501345898</v>
      </c>
      <c r="G12">
        <f t="shared" si="2"/>
        <v>4.4886363697321396</v>
      </c>
      <c r="H12">
        <f t="shared" si="2"/>
        <v>4.3694478524670215</v>
      </c>
    </row>
    <row r="13" spans="1:24" x14ac:dyDescent="0.15">
      <c r="C13">
        <f>LN(I11)</f>
        <v>4.2626798770413155</v>
      </c>
      <c r="D13">
        <f>LN(J11)</f>
        <v>4.1588830833596715</v>
      </c>
      <c r="E13">
        <f>LN(K11)</f>
        <v>4.0604430105464191</v>
      </c>
      <c r="F13">
        <f>LN(L11)</f>
        <v>3.9512437185814275</v>
      </c>
      <c r="G13">
        <f>LN(M11)</f>
        <v>3.8501476017100584</v>
      </c>
      <c r="H13">
        <f>LN(N11)</f>
        <v>3.7376696182833684</v>
      </c>
    </row>
    <row r="14" spans="1:24" x14ac:dyDescent="0.15">
      <c r="A14" s="1" t="s">
        <v>32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  <c r="N14" s="1">
        <v>13</v>
      </c>
      <c r="O14" s="1">
        <v>14</v>
      </c>
      <c r="P14" s="1">
        <v>15</v>
      </c>
      <c r="Q14" s="1">
        <v>16</v>
      </c>
      <c r="R14" s="1">
        <v>17</v>
      </c>
      <c r="S14" s="1">
        <v>18</v>
      </c>
      <c r="T14" s="1">
        <v>19</v>
      </c>
      <c r="U14" s="1">
        <v>20</v>
      </c>
      <c r="V14" s="1">
        <v>21</v>
      </c>
      <c r="W14" s="1">
        <v>22</v>
      </c>
      <c r="X14" s="1">
        <v>23</v>
      </c>
    </row>
    <row r="15" spans="1:24" x14ac:dyDescent="0.15">
      <c r="A15" s="7" t="s">
        <v>18</v>
      </c>
      <c r="B15" s="1">
        <v>6.7400000000000002E-2</v>
      </c>
      <c r="C15" s="1">
        <v>6.7400000000000002E-2</v>
      </c>
      <c r="D15" s="1">
        <v>6.7400000000000002E-2</v>
      </c>
      <c r="E15" s="1">
        <v>6.7400000000000002E-2</v>
      </c>
      <c r="F15" s="1">
        <v>6.7400000000000002E-2</v>
      </c>
      <c r="G15" s="1">
        <v>6.7400000000000002E-2</v>
      </c>
      <c r="H15" s="1">
        <v>6.7400000000000002E-2</v>
      </c>
      <c r="I15" s="1">
        <v>6.7400000000000002E-2</v>
      </c>
      <c r="J15" s="1">
        <v>6.7400000000000002E-2</v>
      </c>
      <c r="K15" s="1">
        <v>6.7400000000000002E-2</v>
      </c>
      <c r="L15" s="1">
        <v>6.7400000000000002E-2</v>
      </c>
      <c r="M15" s="1">
        <v>6.7400000000000002E-2</v>
      </c>
      <c r="N15" s="1">
        <v>6.7400000000000002E-2</v>
      </c>
      <c r="O15" s="1">
        <v>6.7400000000000002E-2</v>
      </c>
      <c r="P15" s="1">
        <v>6.7400000000000002E-2</v>
      </c>
      <c r="Q15" s="1">
        <v>6.7400000000000002E-2</v>
      </c>
      <c r="R15" s="1">
        <v>6.7400000000000002E-2</v>
      </c>
      <c r="S15" s="1">
        <v>6.7400000000000002E-2</v>
      </c>
      <c r="T15" s="1">
        <v>6.7400000000000002E-2</v>
      </c>
      <c r="U15" s="1">
        <v>6.7400000000000002E-2</v>
      </c>
      <c r="V15" s="1">
        <v>6.7400000000000002E-2</v>
      </c>
      <c r="W15" s="1">
        <v>6.7400000000000002E-2</v>
      </c>
      <c r="X15" s="1">
        <v>6.7400000000000002E-2</v>
      </c>
    </row>
    <row r="16" spans="1:24" x14ac:dyDescent="0.15">
      <c r="A16" s="1" t="s">
        <v>36</v>
      </c>
      <c r="B16" s="1">
        <v>1.514</v>
      </c>
      <c r="C16" s="1">
        <v>1.518</v>
      </c>
      <c r="D16" s="1">
        <v>1.532</v>
      </c>
      <c r="E16" s="1">
        <v>1.542</v>
      </c>
      <c r="F16" s="1">
        <v>1.552</v>
      </c>
      <c r="G16" s="1">
        <v>1.5569999999999999</v>
      </c>
      <c r="H16" s="1">
        <v>1.5629999999999999</v>
      </c>
      <c r="I16" s="1">
        <v>1.5669999999999999</v>
      </c>
      <c r="J16" s="1">
        <v>1.5680000000000001</v>
      </c>
      <c r="K16" s="1">
        <v>1.569</v>
      </c>
      <c r="L16" s="1">
        <v>1.57</v>
      </c>
      <c r="M16" s="1">
        <v>1.571</v>
      </c>
      <c r="N16" s="1">
        <v>1.571</v>
      </c>
      <c r="O16" s="1">
        <v>1.5720000000000001</v>
      </c>
      <c r="P16" s="1">
        <v>1.575</v>
      </c>
      <c r="Q16" s="1">
        <v>1.575</v>
      </c>
      <c r="R16" s="1">
        <v>1.5820000000000001</v>
      </c>
      <c r="S16" s="1">
        <v>1.5880000000000001</v>
      </c>
      <c r="T16" s="1">
        <v>1.5940000000000001</v>
      </c>
      <c r="U16" s="1">
        <v>1.6040000000000001</v>
      </c>
      <c r="V16" s="1">
        <v>1.6120000000000001</v>
      </c>
      <c r="W16" s="1">
        <v>1.6259999999999999</v>
      </c>
      <c r="X16" s="1">
        <v>1.6319999999999999</v>
      </c>
    </row>
    <row r="17" spans="1:25" x14ac:dyDescent="0.15">
      <c r="A17" s="7" t="s">
        <v>20</v>
      </c>
      <c r="B17" s="1">
        <f>2*3.14159265358979/B16</f>
        <v>4.1500563455611497</v>
      </c>
      <c r="C17" s="1">
        <f t="shared" ref="C17:X17" si="3">2*3.14159265358979/C16</f>
        <v>4.1391207557177729</v>
      </c>
      <c r="D17" s="1">
        <f t="shared" si="3"/>
        <v>4.1012958924148695</v>
      </c>
      <c r="E17" s="1">
        <f t="shared" si="3"/>
        <v>4.0746986427883138</v>
      </c>
      <c r="F17" s="1">
        <f t="shared" si="3"/>
        <v>4.048444141223956</v>
      </c>
      <c r="G17" s="1">
        <f t="shared" si="3"/>
        <v>4.0354433572123192</v>
      </c>
      <c r="H17" s="1">
        <f t="shared" si="3"/>
        <v>4.0199522118871274</v>
      </c>
      <c r="I17" s="1">
        <f t="shared" si="3"/>
        <v>4.0096906874151754</v>
      </c>
      <c r="J17" s="1">
        <f t="shared" si="3"/>
        <v>4.0071334867216706</v>
      </c>
      <c r="K17" s="1">
        <f t="shared" si="3"/>
        <v>4.0045795456848818</v>
      </c>
      <c r="L17" s="1">
        <f t="shared" si="3"/>
        <v>4.0020288580761658</v>
      </c>
      <c r="M17" s="1">
        <f t="shared" si="3"/>
        <v>3.9994814176827371</v>
      </c>
      <c r="N17" s="1">
        <f t="shared" si="3"/>
        <v>3.9994814176827371</v>
      </c>
      <c r="O17" s="1">
        <f t="shared" si="3"/>
        <v>3.9969372183076208</v>
      </c>
      <c r="P17" s="1">
        <f t="shared" si="3"/>
        <v>3.9893240045584637</v>
      </c>
      <c r="Q17" s="1">
        <f t="shared" si="3"/>
        <v>3.9893240045584637</v>
      </c>
      <c r="R17" s="1">
        <f t="shared" si="3"/>
        <v>3.9716721284320986</v>
      </c>
      <c r="S17" s="1">
        <f t="shared" si="3"/>
        <v>3.956665810566486</v>
      </c>
      <c r="T17" s="1">
        <f t="shared" si="3"/>
        <v>3.9417724637262106</v>
      </c>
      <c r="U17" s="1">
        <f t="shared" si="3"/>
        <v>3.9171978224311594</v>
      </c>
      <c r="V17" s="1">
        <f t="shared" si="3"/>
        <v>3.8977576347267862</v>
      </c>
      <c r="W17" s="1">
        <f t="shared" si="3"/>
        <v>3.8641976058915009</v>
      </c>
      <c r="X17" s="1">
        <f t="shared" si="3"/>
        <v>3.8499909970463113</v>
      </c>
    </row>
    <row r="18" spans="1:25" x14ac:dyDescent="0.15">
      <c r="A18" s="7" t="s">
        <v>22</v>
      </c>
      <c r="B18" s="1">
        <v>3.9990000000000001</v>
      </c>
      <c r="C18" s="1">
        <v>3.9990000000000001</v>
      </c>
      <c r="D18" s="1">
        <v>3.9990000000000001</v>
      </c>
      <c r="E18" s="1">
        <v>3.9990000000000001</v>
      </c>
      <c r="F18" s="1">
        <v>3.9990000000000001</v>
      </c>
      <c r="G18" s="1">
        <v>3.9990000000000001</v>
      </c>
      <c r="H18" s="1">
        <v>3.9990000000000001</v>
      </c>
      <c r="I18" s="1">
        <v>3.9990000000000001</v>
      </c>
      <c r="J18" s="1">
        <v>3.9990000000000001</v>
      </c>
      <c r="K18" s="1">
        <v>3.9990000000000001</v>
      </c>
      <c r="L18" s="1">
        <v>3.9990000000000001</v>
      </c>
      <c r="M18" s="1">
        <v>3.9990000000000001</v>
      </c>
      <c r="N18" s="1">
        <v>3.9990000000000001</v>
      </c>
      <c r="O18" s="1">
        <v>3.9990000000000001</v>
      </c>
      <c r="P18" s="1">
        <v>3.9990000000000001</v>
      </c>
      <c r="Q18" s="1">
        <v>3.9990000000000001</v>
      </c>
      <c r="R18" s="1">
        <v>3.9990000000000001</v>
      </c>
      <c r="S18" s="1">
        <v>3.9990000000000001</v>
      </c>
      <c r="T18" s="1">
        <v>3.9990000000000001</v>
      </c>
      <c r="U18" s="1">
        <v>3.9990000000000001</v>
      </c>
      <c r="V18" s="1">
        <v>3.9990000000000001</v>
      </c>
      <c r="W18" s="1">
        <v>3.9990000000000001</v>
      </c>
      <c r="X18" s="1">
        <v>3.9990000000000001</v>
      </c>
    </row>
    <row r="19" spans="1:25" hidden="1" x14ac:dyDescent="0.15">
      <c r="A19" s="1"/>
      <c r="B19" s="1">
        <f>ATAN(2*B15*B17/(B18^2-B17^2))</f>
        <v>-0.42655834003145471</v>
      </c>
      <c r="C19" s="1">
        <f t="shared" ref="C19:X19" si="4">ATAN(2*C15*C17/(C18^2-C17^2))</f>
        <v>-0.45504754726108099</v>
      </c>
      <c r="D19" s="1">
        <f t="shared" si="4"/>
        <v>-0.58836736244920573</v>
      </c>
      <c r="E19" s="1">
        <f t="shared" si="4"/>
        <v>-0.73210787247423781</v>
      </c>
      <c r="F19" s="1">
        <f t="shared" si="4"/>
        <v>-0.94079753947518918</v>
      </c>
      <c r="G19" s="1">
        <f t="shared" si="4"/>
        <v>-1.0770103290816995</v>
      </c>
      <c r="H19" s="1">
        <f t="shared" si="4"/>
        <v>-1.2701417946492504</v>
      </c>
      <c r="I19" s="1">
        <f t="shared" si="4"/>
        <v>-1.4136975264166813</v>
      </c>
      <c r="J19" s="1">
        <f t="shared" si="4"/>
        <v>-1.4508228710092503</v>
      </c>
      <c r="K19" s="1">
        <f t="shared" si="4"/>
        <v>-1.48825935574077</v>
      </c>
      <c r="L19" s="1">
        <f t="shared" si="4"/>
        <v>-1.5259049649719472</v>
      </c>
      <c r="M19" s="1">
        <f t="shared" si="4"/>
        <v>-1.5636541825318251</v>
      </c>
      <c r="N19" s="1">
        <f t="shared" si="4"/>
        <v>-1.5636541825318251</v>
      </c>
      <c r="O19" s="1">
        <f t="shared" si="4"/>
        <v>1.5401929173262077</v>
      </c>
      <c r="P19" s="1">
        <f t="shared" si="4"/>
        <v>1.4280392108142259</v>
      </c>
      <c r="Q19" s="1">
        <f t="shared" si="4"/>
        <v>1.4280392108142259</v>
      </c>
      <c r="R19" s="1">
        <f t="shared" si="4"/>
        <v>1.1843962281970553</v>
      </c>
      <c r="S19" s="1">
        <f t="shared" si="4"/>
        <v>1.0075623212566385</v>
      </c>
      <c r="T19" s="1">
        <f t="shared" si="4"/>
        <v>0.86326990118019731</v>
      </c>
      <c r="U19" s="1">
        <f t="shared" si="4"/>
        <v>0.68407577145916021</v>
      </c>
      <c r="V19" s="1">
        <f t="shared" si="4"/>
        <v>0.58141594521489859</v>
      </c>
      <c r="W19" s="1">
        <f t="shared" si="4"/>
        <v>0.45675971176318075</v>
      </c>
      <c r="X19" s="1">
        <f t="shared" si="4"/>
        <v>0.417631393246361</v>
      </c>
    </row>
    <row r="20" spans="1:25" x14ac:dyDescent="0.15">
      <c r="A20" s="7" t="s">
        <v>28</v>
      </c>
      <c r="B20" s="1">
        <f>B19/PI()*180+180</f>
        <v>155.56000740009137</v>
      </c>
      <c r="C20" s="1">
        <f t="shared" ref="C20:N20" si="5">C19/PI()*180+180</f>
        <v>153.92769606416019</v>
      </c>
      <c r="D20" s="1">
        <f t="shared" si="5"/>
        <v>146.28903332841651</v>
      </c>
      <c r="E20" s="1">
        <f t="shared" si="5"/>
        <v>138.05330875892429</v>
      </c>
      <c r="F20" s="1">
        <f t="shared" si="5"/>
        <v>126.0962716117792</v>
      </c>
      <c r="G20" s="1">
        <f t="shared" si="5"/>
        <v>118.29185365162272</v>
      </c>
      <c r="H20" s="1">
        <f t="shared" si="5"/>
        <v>107.22623578342586</v>
      </c>
      <c r="I20" s="1">
        <f t="shared" si="5"/>
        <v>99.001098228239954</v>
      </c>
      <c r="J20" s="1">
        <f t="shared" si="5"/>
        <v>96.873972670116913</v>
      </c>
      <c r="K20" s="1">
        <f t="shared" si="5"/>
        <v>94.729020095194898</v>
      </c>
      <c r="L20" s="1">
        <f t="shared" si="5"/>
        <v>92.572085569049705</v>
      </c>
      <c r="M20" s="1">
        <f t="shared" si="5"/>
        <v>90.409214722947567</v>
      </c>
      <c r="N20" s="1">
        <f t="shared" si="5"/>
        <v>90.409214722947567</v>
      </c>
      <c r="O20" s="1">
        <f t="shared" ref="C20:X20" si="6">O19/PI()*180</f>
        <v>88.246553798733416</v>
      </c>
      <c r="P20" s="1">
        <f t="shared" si="6"/>
        <v>81.820619758847968</v>
      </c>
      <c r="Q20" s="1">
        <f t="shared" si="6"/>
        <v>81.820619758847968</v>
      </c>
      <c r="R20" s="1">
        <f t="shared" si="6"/>
        <v>67.860905146904813</v>
      </c>
      <c r="S20" s="1">
        <f t="shared" si="6"/>
        <v>57.729068604409782</v>
      </c>
      <c r="T20" s="1">
        <f t="shared" si="6"/>
        <v>49.461721918300945</v>
      </c>
      <c r="U20" s="1">
        <f t="shared" si="6"/>
        <v>39.194654571765739</v>
      </c>
      <c r="V20" s="1">
        <f t="shared" si="6"/>
        <v>33.312679802423183</v>
      </c>
      <c r="W20" s="1">
        <f t="shared" si="6"/>
        <v>26.170403735642239</v>
      </c>
      <c r="X20" s="1">
        <f t="shared" si="6"/>
        <v>23.928516225184875</v>
      </c>
    </row>
    <row r="21" spans="1:25" x14ac:dyDescent="0.15">
      <c r="A21" s="7" t="s">
        <v>25</v>
      </c>
      <c r="B21" s="1">
        <v>158</v>
      </c>
      <c r="C21" s="1">
        <v>156</v>
      </c>
      <c r="D21" s="1">
        <v>149</v>
      </c>
      <c r="E21" s="1">
        <v>140</v>
      </c>
      <c r="F21" s="1">
        <v>128</v>
      </c>
      <c r="G21" s="1">
        <v>117</v>
      </c>
      <c r="H21" s="1">
        <v>106</v>
      </c>
      <c r="I21" s="1">
        <v>99</v>
      </c>
      <c r="J21" s="1">
        <v>95</v>
      </c>
      <c r="K21" s="1">
        <v>92</v>
      </c>
      <c r="L21" s="1">
        <v>90</v>
      </c>
      <c r="M21" s="1">
        <v>89</v>
      </c>
      <c r="N21" s="1">
        <v>88</v>
      </c>
      <c r="O21" s="1">
        <v>85</v>
      </c>
      <c r="P21" s="1">
        <v>81</v>
      </c>
      <c r="Q21" s="1">
        <v>80</v>
      </c>
      <c r="R21" s="1">
        <v>67</v>
      </c>
      <c r="S21" s="1">
        <v>58</v>
      </c>
      <c r="T21" s="1">
        <v>49</v>
      </c>
      <c r="U21" s="1">
        <v>39</v>
      </c>
      <c r="V21" s="1">
        <v>34</v>
      </c>
      <c r="W21" s="1">
        <v>26</v>
      </c>
      <c r="X21" s="1">
        <v>24</v>
      </c>
    </row>
    <row r="22" spans="1:25" x14ac:dyDescent="0.15">
      <c r="A22" s="7" t="s">
        <v>27</v>
      </c>
      <c r="B22" s="1">
        <f>ABS(B21-B20)</f>
        <v>2.4399925999086349</v>
      </c>
      <c r="C22" s="1">
        <f t="shared" ref="C22:X22" si="7">ABS(C21-C20)</f>
        <v>2.0723039358398125</v>
      </c>
      <c r="D22" s="1">
        <f t="shared" si="7"/>
        <v>2.7109666715834919</v>
      </c>
      <c r="E22" s="1">
        <f t="shared" si="7"/>
        <v>1.9466912410757118</v>
      </c>
      <c r="F22" s="1">
        <f t="shared" si="7"/>
        <v>1.9037283882207987</v>
      </c>
      <c r="G22" s="1">
        <f t="shared" si="7"/>
        <v>1.2918536516227164</v>
      </c>
      <c r="H22" s="1">
        <f t="shared" si="7"/>
        <v>1.2262357834258637</v>
      </c>
      <c r="I22" s="1">
        <f t="shared" si="7"/>
        <v>1.098228239953869E-3</v>
      </c>
      <c r="J22" s="1">
        <f t="shared" si="7"/>
        <v>1.8739726701169133</v>
      </c>
      <c r="K22" s="1">
        <f t="shared" si="7"/>
        <v>2.7290200951948975</v>
      </c>
      <c r="L22" s="1">
        <f t="shared" si="7"/>
        <v>2.5720855690497046</v>
      </c>
      <c r="M22" s="1">
        <f t="shared" si="7"/>
        <v>1.4092147229475671</v>
      </c>
      <c r="N22" s="1">
        <f t="shared" si="7"/>
        <v>2.4092147229475671</v>
      </c>
      <c r="O22" s="1">
        <f t="shared" si="7"/>
        <v>3.2465537987334159</v>
      </c>
      <c r="P22" s="1">
        <f t="shared" si="7"/>
        <v>0.82061975884796823</v>
      </c>
      <c r="Q22" s="1">
        <f t="shared" si="7"/>
        <v>1.8206197588479682</v>
      </c>
      <c r="R22" s="1">
        <f t="shared" si="7"/>
        <v>0.86090514690481257</v>
      </c>
      <c r="S22" s="1">
        <f t="shared" si="7"/>
        <v>0.27093139559021751</v>
      </c>
      <c r="T22" s="1">
        <f t="shared" si="7"/>
        <v>0.46172191830094533</v>
      </c>
      <c r="U22" s="1">
        <f t="shared" si="7"/>
        <v>0.19465457176573864</v>
      </c>
      <c r="V22" s="1">
        <f t="shared" si="7"/>
        <v>0.68732019757681684</v>
      </c>
      <c r="W22" s="1">
        <f t="shared" si="7"/>
        <v>0.17040373564223898</v>
      </c>
      <c r="X22" s="1">
        <f t="shared" si="7"/>
        <v>7.148377481512469E-2</v>
      </c>
    </row>
    <row r="23" spans="1:25" x14ac:dyDescent="0.15">
      <c r="A23" s="7" t="s">
        <v>30</v>
      </c>
      <c r="B23" s="1">
        <f>B22/B20</f>
        <v>1.568521781844041E-2</v>
      </c>
      <c r="C23" s="1">
        <f t="shared" ref="C23:X23" si="8">C22/C20</f>
        <v>1.346283994906306E-2</v>
      </c>
      <c r="D23" s="1">
        <f t="shared" si="8"/>
        <v>1.8531578272838918E-2</v>
      </c>
      <c r="E23" s="1">
        <f t="shared" si="8"/>
        <v>1.4101011113577314E-2</v>
      </c>
      <c r="F23" s="1">
        <f t="shared" si="8"/>
        <v>1.5097420121047919E-2</v>
      </c>
      <c r="G23" s="1">
        <f t="shared" si="8"/>
        <v>1.092090124335451E-2</v>
      </c>
      <c r="H23" s="1">
        <f t="shared" si="8"/>
        <v>1.1435967834426256E-2</v>
      </c>
      <c r="I23" s="1">
        <f t="shared" si="8"/>
        <v>1.1093091486944745E-5</v>
      </c>
      <c r="J23" s="1">
        <f t="shared" si="8"/>
        <v>1.9344439155998244E-2</v>
      </c>
      <c r="K23" s="1">
        <f t="shared" si="8"/>
        <v>2.88087018365909E-2</v>
      </c>
      <c r="L23" s="1">
        <f t="shared" si="8"/>
        <v>2.7784677780983782E-2</v>
      </c>
      <c r="M23" s="1">
        <f t="shared" si="8"/>
        <v>1.5587069606411279E-2</v>
      </c>
      <c r="N23" s="1">
        <f t="shared" si="8"/>
        <v>2.664788904903587E-2</v>
      </c>
      <c r="O23" s="1">
        <f t="shared" si="8"/>
        <v>3.6789581677466175E-2</v>
      </c>
      <c r="P23" s="1">
        <f t="shared" si="8"/>
        <v>1.0029498203100907E-2</v>
      </c>
      <c r="Q23" s="1">
        <f t="shared" si="8"/>
        <v>2.2251356249976203E-2</v>
      </c>
      <c r="R23" s="1">
        <f t="shared" si="8"/>
        <v>1.2686319833800199E-2</v>
      </c>
      <c r="S23" s="1">
        <f t="shared" si="8"/>
        <v>4.6931537636053546E-3</v>
      </c>
      <c r="T23" s="1">
        <f t="shared" si="8"/>
        <v>9.3349341752315181E-3</v>
      </c>
      <c r="U23" s="1">
        <f t="shared" si="8"/>
        <v>4.9663550780712842E-3</v>
      </c>
      <c r="V23" s="1">
        <f t="shared" si="8"/>
        <v>2.0632389878367598E-2</v>
      </c>
      <c r="W23" s="1">
        <f t="shared" si="8"/>
        <v>6.511314741780661E-3</v>
      </c>
      <c r="X23" s="1">
        <f t="shared" si="8"/>
        <v>2.987388525991749E-3</v>
      </c>
      <c r="Y23" s="29">
        <f>AVERAGE(B23:X23)</f>
        <v>1.5143526043506394E-2</v>
      </c>
    </row>
    <row r="24" spans="1:25" x14ac:dyDescent="0.15">
      <c r="A24" s="7" t="s">
        <v>34</v>
      </c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L24" s="1">
        <v>11</v>
      </c>
      <c r="M24" s="1">
        <v>12</v>
      </c>
      <c r="N24" s="1">
        <v>13</v>
      </c>
      <c r="O24" s="1">
        <v>14</v>
      </c>
      <c r="P24" s="1">
        <v>15</v>
      </c>
      <c r="Q24" s="1">
        <v>16</v>
      </c>
      <c r="R24" s="1">
        <v>17</v>
      </c>
      <c r="S24" s="1">
        <v>18</v>
      </c>
      <c r="T24" s="1">
        <v>19</v>
      </c>
      <c r="U24" s="1">
        <v>20</v>
      </c>
      <c r="V24" s="1">
        <v>21</v>
      </c>
      <c r="W24" s="1">
        <v>22</v>
      </c>
      <c r="X24" s="1">
        <v>23</v>
      </c>
    </row>
    <row r="25" spans="1:25" x14ac:dyDescent="0.15">
      <c r="A25" s="7" t="s">
        <v>18</v>
      </c>
      <c r="B25" s="1">
        <v>6.9900000000000004E-2</v>
      </c>
      <c r="C25" s="1">
        <v>6.9900000000000004E-2</v>
      </c>
      <c r="D25" s="1">
        <v>6.9900000000000004E-2</v>
      </c>
      <c r="E25" s="1">
        <v>6.9900000000000004E-2</v>
      </c>
      <c r="F25" s="1">
        <v>6.9900000000000004E-2</v>
      </c>
      <c r="G25" s="1">
        <v>6.9900000000000004E-2</v>
      </c>
      <c r="H25" s="1">
        <v>6.9900000000000004E-2</v>
      </c>
      <c r="I25" s="1">
        <v>6.9900000000000004E-2</v>
      </c>
      <c r="J25" s="1">
        <v>6.9900000000000004E-2</v>
      </c>
      <c r="K25" s="1">
        <v>6.9900000000000004E-2</v>
      </c>
      <c r="L25" s="1">
        <v>6.9900000000000004E-2</v>
      </c>
      <c r="M25" s="1">
        <v>6.9900000000000004E-2</v>
      </c>
      <c r="N25" s="1">
        <v>6.9900000000000004E-2</v>
      </c>
      <c r="O25" s="1">
        <v>6.9900000000000004E-2</v>
      </c>
      <c r="P25" s="1">
        <v>6.9900000000000004E-2</v>
      </c>
      <c r="Q25" s="1">
        <v>6.9900000000000004E-2</v>
      </c>
      <c r="R25" s="1">
        <v>6.9900000000000004E-2</v>
      </c>
      <c r="S25" s="1">
        <v>6.9900000000000004E-2</v>
      </c>
      <c r="T25" s="1">
        <v>6.9900000000000004E-2</v>
      </c>
      <c r="U25" s="1">
        <v>6.9900000000000004E-2</v>
      </c>
      <c r="V25" s="1">
        <v>6.9900000000000004E-2</v>
      </c>
      <c r="W25" s="1">
        <v>6.9900000000000004E-2</v>
      </c>
      <c r="X25" s="1">
        <v>6.9900000000000004E-2</v>
      </c>
    </row>
    <row r="26" spans="1:25" x14ac:dyDescent="0.15">
      <c r="A26" s="7" t="s">
        <v>36</v>
      </c>
      <c r="B26" s="1">
        <v>1.514</v>
      </c>
      <c r="C26" s="1">
        <v>1.518</v>
      </c>
      <c r="D26" s="1">
        <v>1.532</v>
      </c>
      <c r="E26" s="1">
        <v>1.542</v>
      </c>
      <c r="F26" s="1">
        <v>1.552</v>
      </c>
      <c r="G26" s="1">
        <v>1.5569999999999999</v>
      </c>
      <c r="H26" s="1">
        <v>1.5629999999999999</v>
      </c>
      <c r="I26" s="1">
        <v>1.5660000000000001</v>
      </c>
      <c r="J26" s="1">
        <v>1.5680000000000001</v>
      </c>
      <c r="K26" s="1">
        <v>1.57</v>
      </c>
      <c r="L26" s="1">
        <v>1.57</v>
      </c>
      <c r="M26" s="1">
        <v>1.57</v>
      </c>
      <c r="N26" s="1">
        <v>1.57</v>
      </c>
      <c r="O26" s="1">
        <v>1.5720000000000001</v>
      </c>
      <c r="P26" s="1">
        <v>1.5740000000000001</v>
      </c>
      <c r="Q26" s="1">
        <v>1.575</v>
      </c>
      <c r="R26" s="1">
        <v>1.5820000000000001</v>
      </c>
      <c r="S26" s="1">
        <v>1.5880000000000001</v>
      </c>
      <c r="T26" s="1">
        <v>1.5940000000000001</v>
      </c>
      <c r="U26" s="1">
        <v>1.6040000000000001</v>
      </c>
      <c r="V26" s="1">
        <v>1.611</v>
      </c>
      <c r="W26" s="1">
        <v>1.6259999999999999</v>
      </c>
      <c r="X26" s="1">
        <v>1.6319999999999999</v>
      </c>
    </row>
    <row r="27" spans="1:25" x14ac:dyDescent="0.15">
      <c r="A27" s="7" t="s">
        <v>20</v>
      </c>
      <c r="B27" s="1">
        <f>2*PI()/B26</f>
        <v>4.1500563455611532</v>
      </c>
      <c r="C27" s="1">
        <f t="shared" ref="C27:X27" si="9">2*PI()/C26</f>
        <v>4.1391207557177774</v>
      </c>
      <c r="D27" s="1">
        <f t="shared" si="9"/>
        <v>4.101295892414873</v>
      </c>
      <c r="E27" s="1">
        <f t="shared" si="9"/>
        <v>4.0746986427883174</v>
      </c>
      <c r="F27" s="1">
        <f t="shared" si="9"/>
        <v>4.0484441412239605</v>
      </c>
      <c r="G27" s="1">
        <f t="shared" si="9"/>
        <v>4.0354433572123227</v>
      </c>
      <c r="H27" s="1">
        <f t="shared" si="9"/>
        <v>4.0199522118871318</v>
      </c>
      <c r="I27" s="1">
        <f t="shared" si="9"/>
        <v>4.0122511540099524</v>
      </c>
      <c r="J27" s="1">
        <f t="shared" si="9"/>
        <v>4.007133486721675</v>
      </c>
      <c r="K27" s="1">
        <f t="shared" si="9"/>
        <v>4.0020288580761694</v>
      </c>
      <c r="L27" s="1">
        <f t="shared" si="9"/>
        <v>4.0020288580761694</v>
      </c>
      <c r="M27" s="1">
        <f t="shared" si="9"/>
        <v>4.0020288580761694</v>
      </c>
      <c r="N27" s="1">
        <f t="shared" si="9"/>
        <v>4.0020288580761694</v>
      </c>
      <c r="O27" s="1">
        <f t="shared" si="9"/>
        <v>3.9969372183076248</v>
      </c>
      <c r="P27" s="1">
        <f t="shared" si="9"/>
        <v>3.9918585179031676</v>
      </c>
      <c r="Q27" s="1">
        <f t="shared" si="9"/>
        <v>3.9893240045584677</v>
      </c>
      <c r="R27" s="1">
        <f t="shared" si="9"/>
        <v>3.9716721284321022</v>
      </c>
      <c r="S27" s="1">
        <f t="shared" si="9"/>
        <v>3.95666581056649</v>
      </c>
      <c r="T27" s="1">
        <f t="shared" si="9"/>
        <v>3.9417724637262146</v>
      </c>
      <c r="U27" s="1">
        <f t="shared" si="9"/>
        <v>3.9171978224311634</v>
      </c>
      <c r="V27" s="1">
        <f t="shared" si="9"/>
        <v>3.9001770994286695</v>
      </c>
      <c r="W27" s="1">
        <f t="shared" si="9"/>
        <v>3.8641976058915048</v>
      </c>
      <c r="X27" s="1">
        <f t="shared" si="9"/>
        <v>3.8499909970463153</v>
      </c>
    </row>
    <row r="28" spans="1:25" ht="12.75" customHeight="1" x14ac:dyDescent="0.15">
      <c r="A28" s="7" t="s">
        <v>22</v>
      </c>
      <c r="B28" s="1">
        <v>3.9990000000000001</v>
      </c>
      <c r="C28" s="1">
        <v>3.9990000000000001</v>
      </c>
      <c r="D28" s="1">
        <v>3.9990000000000001</v>
      </c>
      <c r="E28" s="1">
        <v>3.9990000000000001</v>
      </c>
      <c r="F28" s="1">
        <v>3.9990000000000001</v>
      </c>
      <c r="G28" s="1">
        <v>3.9990000000000001</v>
      </c>
      <c r="H28" s="1">
        <v>3.9990000000000001</v>
      </c>
      <c r="I28" s="1">
        <v>3.9990000000000001</v>
      </c>
      <c r="J28" s="1">
        <v>3.9990000000000001</v>
      </c>
      <c r="K28" s="1">
        <v>3.9990000000000001</v>
      </c>
      <c r="L28" s="1">
        <v>3.9990000000000001</v>
      </c>
      <c r="M28" s="1">
        <v>3.9990000000000001</v>
      </c>
      <c r="N28" s="1">
        <v>3.9990000000000001</v>
      </c>
      <c r="O28" s="1">
        <v>3.9990000000000001</v>
      </c>
      <c r="P28" s="1">
        <v>3.9990000000000001</v>
      </c>
      <c r="Q28" s="1">
        <v>3.9990000000000001</v>
      </c>
      <c r="R28" s="1">
        <v>3.9990000000000001</v>
      </c>
      <c r="S28" s="1">
        <v>3.9990000000000001</v>
      </c>
      <c r="T28" s="1">
        <v>3.9990000000000001</v>
      </c>
      <c r="U28" s="1">
        <v>3.9990000000000001</v>
      </c>
      <c r="V28" s="1">
        <v>3.9990000000000001</v>
      </c>
      <c r="W28" s="1">
        <v>3.9990000000000001</v>
      </c>
      <c r="X28" s="1">
        <v>3.9990000000000001</v>
      </c>
    </row>
    <row r="29" spans="1:25" ht="0.75" hidden="1" customHeight="1" x14ac:dyDescent="0.15">
      <c r="A29" s="1"/>
      <c r="B29" s="1">
        <f>ATAN(2*B25*B27/(B28^2-B27^2))</f>
        <v>-0.4404406203720227</v>
      </c>
      <c r="C29" s="1">
        <f t="shared" ref="C29:X29" si="10">ATAN(2*C25*C27/(C28^2-C27^2))</f>
        <v>-0.46958556673723245</v>
      </c>
      <c r="D29" s="1">
        <f t="shared" si="10"/>
        <v>-0.60529687802740773</v>
      </c>
      <c r="E29" s="1">
        <f t="shared" si="10"/>
        <v>-0.7502460031162772</v>
      </c>
      <c r="F29" s="1">
        <f t="shared" si="10"/>
        <v>-0.95803576798758217</v>
      </c>
      <c r="G29" s="1">
        <f t="shared" si="10"/>
        <v>-1.0920566153521523</v>
      </c>
      <c r="H29" s="1">
        <f t="shared" si="10"/>
        <v>-1.2802899171476112</v>
      </c>
      <c r="I29" s="1">
        <f t="shared" si="10"/>
        <v>-1.3837487229416736</v>
      </c>
      <c r="J29" s="1">
        <f t="shared" si="10"/>
        <v>-1.4550748639305191</v>
      </c>
      <c r="K29" s="1">
        <f t="shared" si="10"/>
        <v>-1.5275084794895313</v>
      </c>
      <c r="L29" s="1">
        <f t="shared" si="10"/>
        <v>-1.5275084794895313</v>
      </c>
      <c r="M29" s="1">
        <f t="shared" si="10"/>
        <v>-1.5275084794895313</v>
      </c>
      <c r="N29" s="1">
        <f t="shared" si="10"/>
        <v>-1.5275084794895313</v>
      </c>
      <c r="O29" s="1">
        <f t="shared" si="10"/>
        <v>1.5412868127807418</v>
      </c>
      <c r="P29" s="1">
        <f t="shared" si="10"/>
        <v>1.4688920245419661</v>
      </c>
      <c r="Q29" s="1">
        <f t="shared" si="10"/>
        <v>1.4330794927122492</v>
      </c>
      <c r="R29" s="1">
        <f t="shared" si="10"/>
        <v>1.1969439792592302</v>
      </c>
      <c r="S29" s="1">
        <f t="shared" si="10"/>
        <v>1.0238734674340768</v>
      </c>
      <c r="T29" s="1">
        <f t="shared" si="10"/>
        <v>0.88120523471260559</v>
      </c>
      <c r="U29" s="1">
        <f t="shared" si="10"/>
        <v>0.70197518055646235</v>
      </c>
      <c r="V29" s="1">
        <f t="shared" si="10"/>
        <v>0.60970302234854956</v>
      </c>
      <c r="W29" s="1">
        <f t="shared" si="10"/>
        <v>0.47133560669053542</v>
      </c>
      <c r="X29" s="1">
        <f t="shared" si="10"/>
        <v>0.43129849238576673</v>
      </c>
    </row>
    <row r="30" spans="1:25" x14ac:dyDescent="0.15">
      <c r="A30" s="7" t="s">
        <v>28</v>
      </c>
      <c r="B30" s="1">
        <f>B29/PI()*180+180</f>
        <v>154.76461132655939</v>
      </c>
      <c r="C30" s="1">
        <f t="shared" ref="C30:N30" si="11">C29/PI()*180+180</f>
        <v>153.09472890569774</v>
      </c>
      <c r="D30" s="1">
        <f t="shared" si="11"/>
        <v>145.31904353658456</v>
      </c>
      <c r="E30" s="1">
        <f t="shared" si="11"/>
        <v>137.01407042487853</v>
      </c>
      <c r="F30" s="1">
        <f t="shared" si="11"/>
        <v>125.108593871737</v>
      </c>
      <c r="G30" s="1">
        <f t="shared" si="11"/>
        <v>117.42976495098014</v>
      </c>
      <c r="H30" s="1">
        <f t="shared" si="11"/>
        <v>106.64479119428803</v>
      </c>
      <c r="I30" s="1">
        <f t="shared" si="11"/>
        <v>100.71703826882462</v>
      </c>
      <c r="J30" s="1">
        <f t="shared" si="11"/>
        <v>96.630351421208715</v>
      </c>
      <c r="K30" s="1">
        <f t="shared" si="11"/>
        <v>92.480210954804178</v>
      </c>
      <c r="L30" s="1">
        <f t="shared" si="11"/>
        <v>92.480210954804178</v>
      </c>
      <c r="M30" s="1">
        <f t="shared" si="11"/>
        <v>92.480210954804178</v>
      </c>
      <c r="N30" s="1">
        <f t="shared" si="11"/>
        <v>92.480210954804178</v>
      </c>
      <c r="O30" s="1">
        <f t="shared" ref="O30" si="12">O29/PI()*180</f>
        <v>88.309229391506776</v>
      </c>
      <c r="P30" s="1">
        <f t="shared" ref="P30" si="13">P29/PI()*180</f>
        <v>84.161313566681599</v>
      </c>
      <c r="Q30" s="1">
        <f t="shared" ref="Q30" si="14">Q29/PI()*180</f>
        <v>82.109406639160895</v>
      </c>
      <c r="R30" s="1">
        <f t="shared" ref="R30" si="15">R29/PI()*180</f>
        <v>68.579838325148231</v>
      </c>
      <c r="S30" s="1">
        <f t="shared" ref="S30" si="16">S29/PI()*180</f>
        <v>58.663628439397939</v>
      </c>
      <c r="T30" s="1">
        <f t="shared" ref="T30" si="17">T29/PI()*180</f>
        <v>50.489340833867409</v>
      </c>
      <c r="U30" s="1">
        <f t="shared" ref="U30" si="18">U29/PI()*180</f>
        <v>40.220215168819223</v>
      </c>
      <c r="V30" s="1">
        <f t="shared" ref="V30" si="19">V29/PI()*180</f>
        <v>34.933409936942397</v>
      </c>
      <c r="W30" s="1">
        <f t="shared" ref="W30" si="20">W29/PI()*180</f>
        <v>27.005540997605806</v>
      </c>
      <c r="X30" s="1">
        <f t="shared" ref="X30" si="21">X29/PI()*180</f>
        <v>24.711583324059706</v>
      </c>
    </row>
    <row r="31" spans="1:25" x14ac:dyDescent="0.15">
      <c r="A31" s="7" t="s">
        <v>25</v>
      </c>
      <c r="B31" s="1">
        <v>157</v>
      </c>
      <c r="C31" s="1">
        <v>155</v>
      </c>
      <c r="D31" s="1">
        <v>147</v>
      </c>
      <c r="E31" s="1">
        <v>138</v>
      </c>
      <c r="F31" s="1">
        <v>126</v>
      </c>
      <c r="G31" s="1">
        <v>116</v>
      </c>
      <c r="H31" s="1">
        <v>106</v>
      </c>
      <c r="I31" s="1">
        <v>99</v>
      </c>
      <c r="J31" s="1">
        <v>96</v>
      </c>
      <c r="K31" s="1">
        <v>92</v>
      </c>
      <c r="L31" s="1">
        <v>91</v>
      </c>
      <c r="M31" s="1">
        <v>91</v>
      </c>
      <c r="N31" s="1">
        <v>90</v>
      </c>
      <c r="O31" s="1">
        <v>86</v>
      </c>
      <c r="P31" s="1">
        <v>83</v>
      </c>
      <c r="Q31" s="1">
        <v>80</v>
      </c>
      <c r="R31" s="1">
        <v>68</v>
      </c>
      <c r="S31" s="1">
        <v>59</v>
      </c>
      <c r="T31" s="1">
        <v>51</v>
      </c>
      <c r="U31" s="1">
        <v>41</v>
      </c>
      <c r="V31" s="1">
        <v>36</v>
      </c>
      <c r="W31" s="1">
        <v>29</v>
      </c>
      <c r="X31" s="1">
        <v>25</v>
      </c>
    </row>
    <row r="32" spans="1:25" x14ac:dyDescent="0.15">
      <c r="A32" s="7" t="s">
        <v>27</v>
      </c>
      <c r="B32" s="1">
        <f>ABS(B31-B30)</f>
        <v>2.2353886734406103</v>
      </c>
      <c r="C32" s="1">
        <f t="shared" ref="C32:X32" si="22">ABS(C31-C30)</f>
        <v>1.9052710943022646</v>
      </c>
      <c r="D32" s="1">
        <f t="shared" si="22"/>
        <v>1.6809564634154412</v>
      </c>
      <c r="E32" s="1">
        <f t="shared" si="22"/>
        <v>0.9859295751214745</v>
      </c>
      <c r="F32" s="1">
        <f t="shared" si="22"/>
        <v>0.89140612826300014</v>
      </c>
      <c r="G32" s="1">
        <f t="shared" si="22"/>
        <v>1.4297649509801431</v>
      </c>
      <c r="H32" s="1">
        <f t="shared" si="22"/>
        <v>0.64479119428803244</v>
      </c>
      <c r="I32" s="1">
        <f t="shared" si="22"/>
        <v>1.7170382688246235</v>
      </c>
      <c r="J32" s="1">
        <f t="shared" si="22"/>
        <v>0.63035142120871512</v>
      </c>
      <c r="K32" s="1">
        <f t="shared" si="22"/>
        <v>0.48021095480417841</v>
      </c>
      <c r="L32" s="1">
        <f t="shared" si="22"/>
        <v>1.4802109548041784</v>
      </c>
      <c r="M32" s="1">
        <f t="shared" si="22"/>
        <v>1.4802109548041784</v>
      </c>
      <c r="N32" s="1">
        <f t="shared" si="22"/>
        <v>2.4802109548041784</v>
      </c>
      <c r="O32" s="1">
        <f t="shared" si="22"/>
        <v>2.3092293915067756</v>
      </c>
      <c r="P32" s="1">
        <f t="shared" si="22"/>
        <v>1.1613135666815992</v>
      </c>
      <c r="Q32" s="1">
        <f t="shared" si="22"/>
        <v>2.1094066391608948</v>
      </c>
      <c r="R32" s="1">
        <f t="shared" si="22"/>
        <v>0.57983832514823064</v>
      </c>
      <c r="S32" s="1">
        <f t="shared" si="22"/>
        <v>0.33637156060206053</v>
      </c>
      <c r="T32" s="1">
        <f t="shared" si="22"/>
        <v>0.51065916613259077</v>
      </c>
      <c r="U32" s="1">
        <f t="shared" si="22"/>
        <v>0.77978483118077691</v>
      </c>
      <c r="V32" s="1">
        <f t="shared" si="22"/>
        <v>1.0665900630576033</v>
      </c>
      <c r="W32" s="1">
        <f t="shared" si="22"/>
        <v>1.9944590023941942</v>
      </c>
      <c r="X32" s="1">
        <f t="shared" si="22"/>
        <v>0.28841667594029374</v>
      </c>
    </row>
    <row r="33" spans="1:25" x14ac:dyDescent="0.15">
      <c r="A33" s="7" t="s">
        <v>30</v>
      </c>
      <c r="B33" s="1">
        <f>B32/B30</f>
        <v>1.4443797288540677E-2</v>
      </c>
      <c r="C33" s="1">
        <f t="shared" ref="C33:X33" si="23">C32/C30</f>
        <v>1.2445046984444911E-2</v>
      </c>
      <c r="D33" s="1">
        <f t="shared" si="23"/>
        <v>1.1567351549435809E-2</v>
      </c>
      <c r="E33" s="1">
        <f t="shared" si="23"/>
        <v>7.1958272027399959E-3</v>
      </c>
      <c r="F33" s="1">
        <f t="shared" si="23"/>
        <v>7.1250591240509149E-3</v>
      </c>
      <c r="G33" s="1">
        <f t="shared" si="23"/>
        <v>1.2175490188343508E-2</v>
      </c>
      <c r="H33" s="1">
        <f t="shared" si="23"/>
        <v>6.0461574078506698E-3</v>
      </c>
      <c r="I33" s="1">
        <f t="shared" si="23"/>
        <v>1.7048140993201798E-2</v>
      </c>
      <c r="J33" s="1">
        <f t="shared" si="23"/>
        <v>6.523327421847332E-3</v>
      </c>
      <c r="K33" s="1">
        <f t="shared" si="23"/>
        <v>5.1925806596490286E-3</v>
      </c>
      <c r="L33" s="1">
        <f t="shared" si="23"/>
        <v>1.6005704782913712E-2</v>
      </c>
      <c r="M33" s="1">
        <f t="shared" si="23"/>
        <v>1.6005704782913712E-2</v>
      </c>
      <c r="N33" s="1">
        <f t="shared" si="23"/>
        <v>2.6818828906178399E-2</v>
      </c>
      <c r="O33" s="1">
        <f t="shared" si="23"/>
        <v>2.6149355026858247E-2</v>
      </c>
      <c r="P33" s="1">
        <f t="shared" si="23"/>
        <v>1.3798662562003412E-2</v>
      </c>
      <c r="Q33" s="1">
        <f t="shared" si="23"/>
        <v>2.5690194650059055E-2</v>
      </c>
      <c r="R33" s="1">
        <f t="shared" si="23"/>
        <v>8.454938642449436E-3</v>
      </c>
      <c r="S33" s="1">
        <f t="shared" si="23"/>
        <v>5.7339030937976652E-3</v>
      </c>
      <c r="T33" s="1">
        <f t="shared" si="23"/>
        <v>1.0114197525629986E-2</v>
      </c>
      <c r="U33" s="1">
        <f t="shared" si="23"/>
        <v>1.9387883130603096E-2</v>
      </c>
      <c r="V33" s="1">
        <f t="shared" si="23"/>
        <v>3.0532091341294303E-2</v>
      </c>
      <c r="W33" s="1">
        <f t="shared" si="23"/>
        <v>7.3853695527559118E-2</v>
      </c>
      <c r="X33" s="1">
        <f t="shared" si="23"/>
        <v>1.1671315113972699E-2</v>
      </c>
      <c r="Y33" s="29">
        <f>AVERAGE(B33:X33)</f>
        <v>1.6694750169840757E-2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abSelected="1" topLeftCell="B47" workbookViewId="0">
      <selection activeCell="O62" sqref="O62"/>
    </sheetView>
  </sheetViews>
  <sheetFormatPr defaultRowHeight="13.5" x14ac:dyDescent="0.15"/>
  <cols>
    <col min="1" max="1" width="12.875" customWidth="1"/>
    <col min="2" max="6" width="10.5" bestFit="1" customWidth="1"/>
    <col min="7" max="7" width="12.75" bestFit="1" customWidth="1"/>
    <col min="8" max="8" width="17.125" customWidth="1"/>
    <col min="9" max="9" width="9.5" bestFit="1" customWidth="1"/>
    <col min="10" max="10" width="12.875" customWidth="1"/>
    <col min="11" max="24" width="9.5" bestFit="1" customWidth="1"/>
  </cols>
  <sheetData>
    <row r="1" spans="1:17" x14ac:dyDescent="0.15">
      <c r="A1" s="1" t="s">
        <v>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17" x14ac:dyDescent="0.15">
      <c r="A2" s="7" t="s">
        <v>37</v>
      </c>
      <c r="B2" s="1">
        <v>149</v>
      </c>
      <c r="C2" s="1">
        <v>134</v>
      </c>
      <c r="D2" s="1">
        <v>121</v>
      </c>
      <c r="E2" s="1">
        <v>109</v>
      </c>
      <c r="F2" s="1">
        <v>99</v>
      </c>
      <c r="G2" s="1">
        <v>89</v>
      </c>
    </row>
    <row r="3" spans="1:17" x14ac:dyDescent="0.15">
      <c r="A3" s="1" t="s">
        <v>36</v>
      </c>
      <c r="B3" s="1">
        <v>1.57</v>
      </c>
      <c r="C3" s="1">
        <v>1.571</v>
      </c>
      <c r="D3" s="1">
        <v>1.571</v>
      </c>
      <c r="E3" s="1">
        <v>1.571</v>
      </c>
      <c r="F3" s="1">
        <v>1.5720000000000001</v>
      </c>
      <c r="G3" s="1">
        <v>1.5720000000000001</v>
      </c>
    </row>
    <row r="4" spans="1:17" x14ac:dyDescent="0.15">
      <c r="A4" s="1">
        <v>7</v>
      </c>
      <c r="B4" s="1">
        <v>8</v>
      </c>
      <c r="C4" s="1">
        <v>9</v>
      </c>
      <c r="D4" s="1">
        <v>10</v>
      </c>
      <c r="E4" s="1">
        <v>11</v>
      </c>
      <c r="F4" s="1">
        <v>12</v>
      </c>
      <c r="G4" s="1">
        <v>13</v>
      </c>
    </row>
    <row r="5" spans="1:17" x14ac:dyDescent="0.15">
      <c r="A5" s="1">
        <v>79</v>
      </c>
      <c r="B5" s="1">
        <v>71</v>
      </c>
      <c r="C5" s="1">
        <v>69</v>
      </c>
      <c r="D5" s="1">
        <v>58</v>
      </c>
      <c r="E5" s="1">
        <v>52</v>
      </c>
      <c r="F5" s="1">
        <v>47</v>
      </c>
      <c r="G5" s="1">
        <v>42</v>
      </c>
    </row>
    <row r="6" spans="1:17" x14ac:dyDescent="0.15">
      <c r="A6" s="1">
        <v>1.5720000000000001</v>
      </c>
      <c r="B6" s="1">
        <v>1.5720000000000001</v>
      </c>
      <c r="C6" s="1">
        <v>1.5720000000000001</v>
      </c>
      <c r="D6" s="1">
        <v>1.5720000000000001</v>
      </c>
      <c r="E6" s="1">
        <v>1.571</v>
      </c>
      <c r="F6" s="1">
        <v>1.571</v>
      </c>
      <c r="G6" s="1">
        <v>1.5720000000000001</v>
      </c>
    </row>
    <row r="8" spans="1:17" x14ac:dyDescent="0.15">
      <c r="A8" s="1" t="s">
        <v>38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J8" s="21" t="s">
        <v>44</v>
      </c>
      <c r="K8" s="21">
        <v>1</v>
      </c>
      <c r="L8" s="21">
        <v>2</v>
      </c>
      <c r="M8" s="21">
        <v>3</v>
      </c>
      <c r="N8" s="21">
        <v>4</v>
      </c>
      <c r="O8" s="21">
        <v>5</v>
      </c>
      <c r="P8" s="21">
        <v>6</v>
      </c>
      <c r="Q8" s="21">
        <v>7</v>
      </c>
    </row>
    <row r="9" spans="1:17" x14ac:dyDescent="0.15">
      <c r="A9" s="1" t="s">
        <v>39</v>
      </c>
      <c r="B9" s="1">
        <v>52</v>
      </c>
      <c r="C9" s="1">
        <v>56</v>
      </c>
      <c r="D9" s="1">
        <v>72</v>
      </c>
      <c r="E9" s="1">
        <v>90</v>
      </c>
      <c r="F9" s="1">
        <v>105</v>
      </c>
      <c r="G9" s="1">
        <v>119</v>
      </c>
      <c r="H9" s="1">
        <v>127</v>
      </c>
      <c r="J9" s="21" t="s">
        <v>39</v>
      </c>
      <c r="K9" s="1">
        <v>52</v>
      </c>
      <c r="L9" s="1">
        <v>56</v>
      </c>
      <c r="M9" s="1">
        <v>71</v>
      </c>
      <c r="N9" s="1">
        <v>87</v>
      </c>
      <c r="O9" s="1">
        <v>101</v>
      </c>
      <c r="P9" s="1">
        <v>113</v>
      </c>
      <c r="Q9" s="1">
        <v>121</v>
      </c>
    </row>
    <row r="10" spans="1:17" s="11" customFormat="1" x14ac:dyDescent="0.15">
      <c r="A10" s="12" t="s">
        <v>40</v>
      </c>
      <c r="B10" s="12">
        <v>1.514</v>
      </c>
      <c r="C10" s="12">
        <v>1.518</v>
      </c>
      <c r="D10" s="12">
        <v>1.532</v>
      </c>
      <c r="E10" s="12">
        <v>1.542</v>
      </c>
      <c r="F10" s="12">
        <v>1.552</v>
      </c>
      <c r="G10" s="12">
        <v>1.5569999999999999</v>
      </c>
      <c r="H10" s="12">
        <v>1.5629999999999999</v>
      </c>
      <c r="J10" s="23" t="s">
        <v>45</v>
      </c>
      <c r="K10" s="12">
        <v>1.514</v>
      </c>
      <c r="L10" s="12">
        <v>1.518</v>
      </c>
      <c r="M10" s="12">
        <v>1.532</v>
      </c>
      <c r="N10" s="12">
        <v>1.542</v>
      </c>
      <c r="O10" s="12">
        <v>1.552</v>
      </c>
      <c r="P10" s="12">
        <v>1.5569999999999999</v>
      </c>
      <c r="Q10" s="12">
        <v>1.5629999999999999</v>
      </c>
    </row>
    <row r="11" spans="1:17" x14ac:dyDescent="0.15">
      <c r="A11" s="1" t="s">
        <v>41</v>
      </c>
      <c r="B11" s="1">
        <v>158</v>
      </c>
      <c r="C11" s="1">
        <v>156</v>
      </c>
      <c r="D11" s="1">
        <v>149</v>
      </c>
      <c r="E11" s="1">
        <v>140</v>
      </c>
      <c r="F11" s="1">
        <v>128</v>
      </c>
      <c r="G11" s="1">
        <v>117</v>
      </c>
      <c r="H11" s="1">
        <v>106</v>
      </c>
      <c r="J11" s="21" t="s">
        <v>41</v>
      </c>
      <c r="K11" s="1">
        <v>157</v>
      </c>
      <c r="L11" s="1">
        <v>155</v>
      </c>
      <c r="M11" s="1">
        <v>147</v>
      </c>
      <c r="N11" s="1">
        <v>138</v>
      </c>
      <c r="O11" s="1">
        <v>126</v>
      </c>
      <c r="P11" s="1">
        <v>116</v>
      </c>
      <c r="Q11" s="1">
        <v>106</v>
      </c>
    </row>
    <row r="12" spans="1:17" s="27" customFormat="1" x14ac:dyDescent="0.15">
      <c r="A12" s="26" t="s">
        <v>42</v>
      </c>
      <c r="B12" s="26">
        <v>1.5715833299999999</v>
      </c>
      <c r="C12" s="26">
        <v>1.5715833299999999</v>
      </c>
      <c r="D12" s="26">
        <v>1.5715833299999999</v>
      </c>
      <c r="E12" s="26">
        <v>1.5715833299999999</v>
      </c>
      <c r="F12" s="26">
        <v>1.5715833299999999</v>
      </c>
      <c r="G12" s="26">
        <v>1.5715833299999999</v>
      </c>
      <c r="H12" s="26">
        <v>1.5715833299999999</v>
      </c>
      <c r="J12" s="28" t="s">
        <v>46</v>
      </c>
      <c r="K12" s="26">
        <v>1.5715833299999999</v>
      </c>
      <c r="L12" s="26">
        <v>1.5715833299999999</v>
      </c>
      <c r="M12" s="26">
        <v>1.5715833299999999</v>
      </c>
      <c r="N12" s="26">
        <v>1.5715833299999999</v>
      </c>
      <c r="O12" s="26">
        <v>1.5715833299999999</v>
      </c>
      <c r="P12" s="26">
        <v>1.5715833299999999</v>
      </c>
      <c r="Q12" s="26">
        <v>1.5715833299999999</v>
      </c>
    </row>
    <row r="13" spans="1:17" s="27" customFormat="1" x14ac:dyDescent="0.15">
      <c r="A13" s="26" t="s">
        <v>43</v>
      </c>
      <c r="B13" s="26">
        <v>1.0380339035667105</v>
      </c>
      <c r="C13" s="26">
        <v>1.0352986363636363</v>
      </c>
      <c r="D13" s="26">
        <v>1.0258376827676239</v>
      </c>
      <c r="E13" s="26">
        <v>1.0191850389105057</v>
      </c>
      <c r="F13" s="26">
        <v>1.0126181249999999</v>
      </c>
      <c r="G13" s="26">
        <v>1.0093663005780347</v>
      </c>
      <c r="H13" s="26">
        <v>1.0054915738963532</v>
      </c>
      <c r="J13" s="28" t="s">
        <v>43</v>
      </c>
      <c r="K13" s="26">
        <v>1.0380339035667105</v>
      </c>
      <c r="L13" s="26">
        <v>1.0352986363636363</v>
      </c>
      <c r="M13" s="26">
        <v>1.0258376827676239</v>
      </c>
      <c r="N13" s="26">
        <v>1.0191850389105057</v>
      </c>
      <c r="O13" s="26">
        <v>1.0126181249999999</v>
      </c>
      <c r="P13" s="26">
        <v>1.0093663005780347</v>
      </c>
      <c r="Q13" s="26">
        <v>1.0054915738963532</v>
      </c>
    </row>
    <row r="14" spans="1:17" x14ac:dyDescent="0.15">
      <c r="A14" s="1">
        <v>8</v>
      </c>
      <c r="B14" s="1">
        <v>9</v>
      </c>
      <c r="C14" s="1">
        <v>10</v>
      </c>
      <c r="D14" s="1">
        <v>11</v>
      </c>
      <c r="E14" s="1">
        <v>12</v>
      </c>
      <c r="F14" s="1">
        <v>13</v>
      </c>
      <c r="G14" s="1">
        <v>14</v>
      </c>
      <c r="H14" s="1">
        <v>15</v>
      </c>
      <c r="J14" s="21">
        <v>8</v>
      </c>
      <c r="K14" s="21">
        <v>9</v>
      </c>
      <c r="L14" s="21">
        <v>10</v>
      </c>
      <c r="M14" s="21">
        <v>11</v>
      </c>
      <c r="N14" s="21">
        <v>12</v>
      </c>
      <c r="O14" s="21">
        <v>13</v>
      </c>
      <c r="P14" s="21">
        <v>14</v>
      </c>
      <c r="Q14" s="21">
        <v>15</v>
      </c>
    </row>
    <row r="15" spans="1:17" x14ac:dyDescent="0.15">
      <c r="A15" s="1">
        <v>131</v>
      </c>
      <c r="B15" s="1">
        <v>133</v>
      </c>
      <c r="C15" s="1">
        <v>133</v>
      </c>
      <c r="D15" s="1">
        <v>133</v>
      </c>
      <c r="E15" s="1">
        <v>133</v>
      </c>
      <c r="F15" s="1">
        <v>132</v>
      </c>
      <c r="G15" s="1">
        <v>131</v>
      </c>
      <c r="H15" s="1">
        <v>131</v>
      </c>
      <c r="J15" s="1">
        <v>124</v>
      </c>
      <c r="K15" s="1">
        <v>125</v>
      </c>
      <c r="L15" s="1">
        <v>125</v>
      </c>
      <c r="M15" s="1">
        <v>125</v>
      </c>
      <c r="N15" s="1">
        <v>125</v>
      </c>
      <c r="O15" s="1">
        <v>125</v>
      </c>
      <c r="P15" s="1">
        <v>125</v>
      </c>
      <c r="Q15" s="1">
        <v>124</v>
      </c>
    </row>
    <row r="16" spans="1:17" x14ac:dyDescent="0.15">
      <c r="A16" s="1">
        <v>1.5669999999999999</v>
      </c>
      <c r="B16" s="1">
        <v>1.5680000000000001</v>
      </c>
      <c r="C16" s="1">
        <v>1.569</v>
      </c>
      <c r="D16" s="1">
        <v>1.57</v>
      </c>
      <c r="E16" s="1">
        <v>1.571</v>
      </c>
      <c r="F16" s="1">
        <v>1.571</v>
      </c>
      <c r="G16" s="1">
        <v>1.5720000000000001</v>
      </c>
      <c r="H16" s="1">
        <v>1.575</v>
      </c>
      <c r="J16" s="12">
        <v>1.5660000000000001</v>
      </c>
      <c r="K16" s="12">
        <v>1.5680000000000001</v>
      </c>
      <c r="L16" s="12">
        <v>1.57</v>
      </c>
      <c r="M16" s="12">
        <v>1.57</v>
      </c>
      <c r="N16" s="12">
        <v>1.57</v>
      </c>
      <c r="O16" s="12">
        <v>1.57</v>
      </c>
      <c r="P16" s="12">
        <v>1.5720000000000001</v>
      </c>
      <c r="Q16" s="12">
        <v>1.5740000000000001</v>
      </c>
    </row>
    <row r="17" spans="1:17" x14ac:dyDescent="0.15">
      <c r="A17" s="1">
        <v>99</v>
      </c>
      <c r="B17" s="1">
        <v>95</v>
      </c>
      <c r="C17" s="1">
        <v>92</v>
      </c>
      <c r="D17" s="1">
        <v>90</v>
      </c>
      <c r="E17" s="1">
        <v>89</v>
      </c>
      <c r="F17" s="1">
        <v>88</v>
      </c>
      <c r="G17" s="1">
        <v>85</v>
      </c>
      <c r="H17" s="1">
        <v>81</v>
      </c>
      <c r="J17" s="1">
        <v>99</v>
      </c>
      <c r="K17" s="1">
        <v>96</v>
      </c>
      <c r="L17" s="1">
        <v>92</v>
      </c>
      <c r="M17" s="1">
        <v>91</v>
      </c>
      <c r="N17" s="1">
        <v>91</v>
      </c>
      <c r="O17" s="1">
        <v>90</v>
      </c>
      <c r="P17" s="1">
        <v>86</v>
      </c>
      <c r="Q17" s="1">
        <v>83</v>
      </c>
    </row>
    <row r="18" spans="1:17" x14ac:dyDescent="0.15">
      <c r="A18" s="13">
        <v>1.5715833299999999</v>
      </c>
      <c r="B18" s="13">
        <v>1.5715833299999999</v>
      </c>
      <c r="C18" s="13">
        <v>1.5715833299999999</v>
      </c>
      <c r="D18" s="13">
        <v>1.5715833299999999</v>
      </c>
      <c r="E18" s="13">
        <v>1.5715833299999999</v>
      </c>
      <c r="F18" s="13">
        <v>1.5715833299999999</v>
      </c>
      <c r="G18" s="13">
        <v>1.5715833299999999</v>
      </c>
      <c r="H18" s="13">
        <v>1.5715833299999999</v>
      </c>
      <c r="J18" s="26">
        <v>1.5715833299999999</v>
      </c>
      <c r="K18" s="26">
        <v>1.5715833299999999</v>
      </c>
      <c r="L18" s="26">
        <v>1.5715833299999999</v>
      </c>
      <c r="M18" s="26">
        <v>1.5715833299999999</v>
      </c>
      <c r="N18" s="26">
        <v>1.5715833299999999</v>
      </c>
      <c r="O18" s="26">
        <v>1.5715833299999999</v>
      </c>
      <c r="P18" s="26">
        <v>1.5715833299999999</v>
      </c>
      <c r="Q18" s="26">
        <v>1.5715833299999999</v>
      </c>
    </row>
    <row r="19" spans="1:17" x14ac:dyDescent="0.15">
      <c r="A19" s="13">
        <v>1.0029249074664965</v>
      </c>
      <c r="B19" s="13">
        <v>1.0022852869897958</v>
      </c>
      <c r="C19" s="13">
        <v>1.0016464818355642</v>
      </c>
      <c r="D19" s="13">
        <v>1.0010084904458598</v>
      </c>
      <c r="E19" s="13">
        <v>1.0003713112667092</v>
      </c>
      <c r="F19" s="13">
        <v>1.0003713112667092</v>
      </c>
      <c r="G19" s="13">
        <v>0.99973494274809149</v>
      </c>
      <c r="H19" s="13">
        <v>0.99783068571428568</v>
      </c>
      <c r="J19" s="26">
        <v>1.0035653448275861</v>
      </c>
      <c r="K19" s="26">
        <v>1.0022852869897958</v>
      </c>
      <c r="L19" s="26">
        <v>1.0010084904458598</v>
      </c>
      <c r="M19" s="26">
        <v>1.0010084904458598</v>
      </c>
      <c r="N19" s="26">
        <v>1.0010084904458598</v>
      </c>
      <c r="O19" s="26">
        <v>1.0010084904458598</v>
      </c>
      <c r="P19" s="26">
        <v>0.99973494274809149</v>
      </c>
      <c r="Q19" s="26">
        <v>0.9984646315120711</v>
      </c>
    </row>
    <row r="20" spans="1:17" x14ac:dyDescent="0.15">
      <c r="A20" s="1">
        <v>16</v>
      </c>
      <c r="B20" s="1">
        <v>17</v>
      </c>
      <c r="C20" s="1">
        <v>18</v>
      </c>
      <c r="D20" s="1">
        <v>19</v>
      </c>
      <c r="E20" s="1">
        <v>20</v>
      </c>
      <c r="F20" s="1">
        <v>21</v>
      </c>
      <c r="G20" s="1">
        <v>22</v>
      </c>
      <c r="H20" s="1">
        <v>23</v>
      </c>
      <c r="J20" s="21">
        <v>16</v>
      </c>
      <c r="K20" s="21">
        <v>17</v>
      </c>
      <c r="L20" s="21">
        <v>18</v>
      </c>
      <c r="M20" s="21">
        <v>19</v>
      </c>
      <c r="N20" s="21">
        <v>20</v>
      </c>
      <c r="O20" s="21">
        <v>21</v>
      </c>
      <c r="P20" s="21">
        <v>22</v>
      </c>
      <c r="Q20" s="21">
        <v>23</v>
      </c>
    </row>
    <row r="21" spans="1:17" x14ac:dyDescent="0.15">
      <c r="A21" s="1">
        <v>129</v>
      </c>
      <c r="B21" s="1">
        <v>123</v>
      </c>
      <c r="C21" s="1">
        <v>112</v>
      </c>
      <c r="D21" s="1">
        <v>100</v>
      </c>
      <c r="E21" s="1">
        <v>84</v>
      </c>
      <c r="F21" s="1">
        <v>74</v>
      </c>
      <c r="G21" s="1">
        <v>60</v>
      </c>
      <c r="H21" s="1">
        <v>54</v>
      </c>
      <c r="J21" s="1">
        <v>124</v>
      </c>
      <c r="K21" s="1">
        <v>117</v>
      </c>
      <c r="L21" s="1">
        <v>108</v>
      </c>
      <c r="M21" s="1">
        <v>97</v>
      </c>
      <c r="N21" s="1">
        <v>82</v>
      </c>
      <c r="O21" s="1">
        <v>73</v>
      </c>
      <c r="P21" s="1">
        <v>60</v>
      </c>
      <c r="Q21" s="1">
        <v>54</v>
      </c>
    </row>
    <row r="22" spans="1:17" x14ac:dyDescent="0.15">
      <c r="A22" s="1">
        <v>1.575</v>
      </c>
      <c r="B22" s="1">
        <v>1.5820000000000001</v>
      </c>
      <c r="C22" s="1">
        <v>1.5880000000000001</v>
      </c>
      <c r="D22" s="1">
        <v>1.5940000000000001</v>
      </c>
      <c r="E22" s="1">
        <v>1.6040000000000001</v>
      </c>
      <c r="F22" s="1">
        <v>1.6120000000000001</v>
      </c>
      <c r="G22" s="1">
        <v>1.6259999999999999</v>
      </c>
      <c r="H22" s="1">
        <v>1.6319999999999999</v>
      </c>
      <c r="J22" s="12">
        <v>1.575</v>
      </c>
      <c r="K22" s="12">
        <v>1.5820000000000001</v>
      </c>
      <c r="L22" s="12">
        <v>1.5880000000000001</v>
      </c>
      <c r="M22" s="12">
        <v>1.5940000000000001</v>
      </c>
      <c r="N22" s="12">
        <v>1.6040000000000001</v>
      </c>
      <c r="O22" s="12">
        <v>1.611</v>
      </c>
      <c r="P22" s="12">
        <v>1.6259999999999999</v>
      </c>
      <c r="Q22" s="12">
        <v>1.6319999999999999</v>
      </c>
    </row>
    <row r="23" spans="1:17" x14ac:dyDescent="0.15">
      <c r="A23" s="1">
        <v>80</v>
      </c>
      <c r="B23" s="1">
        <v>67</v>
      </c>
      <c r="C23" s="1">
        <v>58</v>
      </c>
      <c r="D23" s="1">
        <v>49</v>
      </c>
      <c r="E23" s="1">
        <v>39</v>
      </c>
      <c r="F23" s="1">
        <v>34</v>
      </c>
      <c r="G23" s="1">
        <v>26</v>
      </c>
      <c r="H23" s="1">
        <v>24</v>
      </c>
      <c r="J23" s="1">
        <v>80</v>
      </c>
      <c r="K23" s="1">
        <v>68</v>
      </c>
      <c r="L23" s="1">
        <v>59</v>
      </c>
      <c r="M23" s="1">
        <v>51</v>
      </c>
      <c r="N23" s="1">
        <v>41</v>
      </c>
      <c r="O23" s="1">
        <v>36</v>
      </c>
      <c r="P23" s="1">
        <v>29</v>
      </c>
      <c r="Q23" s="1">
        <v>25</v>
      </c>
    </row>
    <row r="24" spans="1:17" x14ac:dyDescent="0.15">
      <c r="A24" s="13">
        <v>1.5715833299999999</v>
      </c>
      <c r="B24" s="13">
        <v>1.5715833299999999</v>
      </c>
      <c r="C24" s="13">
        <v>1.5715833299999999</v>
      </c>
      <c r="D24" s="13">
        <v>1.5715833299999999</v>
      </c>
      <c r="E24" s="13">
        <v>1.5715833299999999</v>
      </c>
      <c r="F24" s="13">
        <v>1.5715833299999999</v>
      </c>
      <c r="G24" s="13">
        <v>1.5715833299999999</v>
      </c>
      <c r="H24" s="13">
        <v>1.5715833299999999</v>
      </c>
      <c r="J24" s="26">
        <v>1.5715833299999999</v>
      </c>
      <c r="K24" s="26">
        <v>1.5715833299999999</v>
      </c>
      <c r="L24" s="26">
        <v>1.5715833299999999</v>
      </c>
      <c r="M24" s="26">
        <v>1.5715833299999999</v>
      </c>
      <c r="N24" s="26">
        <v>1.5715833299999999</v>
      </c>
      <c r="O24" s="26">
        <v>1.5715833299999999</v>
      </c>
      <c r="P24" s="26">
        <v>1.5715833299999999</v>
      </c>
      <c r="Q24" s="26">
        <v>1.5715833299999999</v>
      </c>
    </row>
    <row r="25" spans="1:17" x14ac:dyDescent="0.15">
      <c r="A25" s="13">
        <v>0.99783068571428568</v>
      </c>
      <c r="B25" s="13">
        <v>0.99341550568900117</v>
      </c>
      <c r="C25" s="13">
        <v>0.98966204659949619</v>
      </c>
      <c r="D25" s="13">
        <v>0.98593684441656204</v>
      </c>
      <c r="E25" s="13">
        <v>0.97979010598503735</v>
      </c>
      <c r="F25" s="13">
        <v>0.97492762406947886</v>
      </c>
      <c r="G25" s="13">
        <v>0.96653341328413289</v>
      </c>
      <c r="H25" s="13">
        <v>0.96297998161764709</v>
      </c>
      <c r="J25" s="26">
        <v>0.99783068571428568</v>
      </c>
      <c r="K25" s="26">
        <v>0.99341550568900117</v>
      </c>
      <c r="L25" s="26">
        <v>0.98966204659949619</v>
      </c>
      <c r="M25" s="26">
        <v>0.98593684441656204</v>
      </c>
      <c r="N25" s="26">
        <v>0.97979010598503735</v>
      </c>
      <c r="O25" s="26">
        <v>0.97553279329608933</v>
      </c>
      <c r="P25" s="26">
        <v>0.96653341328413289</v>
      </c>
      <c r="Q25" s="26">
        <v>0.96297998161764709</v>
      </c>
    </row>
    <row r="27" spans="1:17" x14ac:dyDescent="0.15">
      <c r="A27" s="21" t="s">
        <v>31</v>
      </c>
      <c r="B27" s="21">
        <v>1</v>
      </c>
      <c r="C27" s="21">
        <v>2</v>
      </c>
      <c r="D27" s="21">
        <v>3</v>
      </c>
      <c r="E27" s="21">
        <v>4</v>
      </c>
      <c r="F27" s="21">
        <v>5</v>
      </c>
      <c r="G27" s="21">
        <v>6</v>
      </c>
      <c r="H27" s="21">
        <v>7</v>
      </c>
      <c r="J27" s="21" t="s">
        <v>33</v>
      </c>
      <c r="K27" s="21">
        <v>1</v>
      </c>
      <c r="L27" s="21">
        <v>2</v>
      </c>
      <c r="M27" s="21">
        <v>3</v>
      </c>
      <c r="N27" s="21">
        <v>4</v>
      </c>
      <c r="O27" s="21">
        <v>5</v>
      </c>
      <c r="P27" s="21">
        <v>6</v>
      </c>
      <c r="Q27" s="21">
        <v>7</v>
      </c>
    </row>
    <row r="28" spans="1:17" x14ac:dyDescent="0.15">
      <c r="A28" s="21" t="s">
        <v>17</v>
      </c>
      <c r="B28" s="16">
        <v>6.7400000000000002E-2</v>
      </c>
      <c r="C28" s="16">
        <v>6.7400000000000002E-2</v>
      </c>
      <c r="D28" s="16">
        <v>6.7400000000000002E-2</v>
      </c>
      <c r="E28" s="16">
        <v>6.7400000000000002E-2</v>
      </c>
      <c r="F28" s="16">
        <v>6.7400000000000002E-2</v>
      </c>
      <c r="G28" s="16">
        <v>6.7400000000000002E-2</v>
      </c>
      <c r="H28" s="16">
        <v>6.7400000000000002E-2</v>
      </c>
      <c r="J28" s="21" t="s">
        <v>17</v>
      </c>
      <c r="K28" s="1">
        <v>6.9900000000000004E-2</v>
      </c>
      <c r="L28" s="1">
        <v>6.9900000000000004E-2</v>
      </c>
      <c r="M28" s="1">
        <v>6.9900000000000004E-2</v>
      </c>
      <c r="N28" s="1">
        <v>6.9900000000000004E-2</v>
      </c>
      <c r="O28" s="1">
        <v>6.9900000000000004E-2</v>
      </c>
      <c r="P28" s="1">
        <v>6.9900000000000004E-2</v>
      </c>
      <c r="Q28" s="1">
        <v>6.9900000000000004E-2</v>
      </c>
    </row>
    <row r="29" spans="1:17" x14ac:dyDescent="0.15">
      <c r="A29" s="21" t="s">
        <v>35</v>
      </c>
      <c r="B29" s="16">
        <v>1.514</v>
      </c>
      <c r="C29" s="16">
        <v>1.518</v>
      </c>
      <c r="D29" s="16">
        <v>1.532</v>
      </c>
      <c r="E29" s="16">
        <v>1.542</v>
      </c>
      <c r="F29" s="16">
        <v>1.552</v>
      </c>
      <c r="G29" s="16">
        <v>1.5569999999999999</v>
      </c>
      <c r="H29" s="16">
        <v>1.5629999999999999</v>
      </c>
      <c r="J29" s="21" t="s">
        <v>35</v>
      </c>
      <c r="K29" s="1">
        <v>1.514</v>
      </c>
      <c r="L29" s="1">
        <v>1.518</v>
      </c>
      <c r="M29" s="1">
        <v>1.532</v>
      </c>
      <c r="N29" s="1">
        <v>1.542</v>
      </c>
      <c r="O29" s="1">
        <v>1.552</v>
      </c>
      <c r="P29" s="1">
        <v>1.5569999999999999</v>
      </c>
      <c r="Q29" s="1">
        <v>1.5629999999999999</v>
      </c>
    </row>
    <row r="30" spans="1:17" x14ac:dyDescent="0.15">
      <c r="A30" s="22" t="s">
        <v>37</v>
      </c>
      <c r="B30" s="1">
        <v>52</v>
      </c>
      <c r="C30" s="16">
        <v>56</v>
      </c>
      <c r="D30" s="16">
        <v>72</v>
      </c>
      <c r="E30" s="16">
        <v>90</v>
      </c>
      <c r="F30" s="16">
        <v>105</v>
      </c>
      <c r="G30" s="16">
        <v>119</v>
      </c>
      <c r="H30" s="16">
        <v>127</v>
      </c>
      <c r="J30" s="22" t="s">
        <v>37</v>
      </c>
      <c r="K30" s="1">
        <v>52</v>
      </c>
      <c r="L30" s="1">
        <v>56</v>
      </c>
      <c r="M30" s="1">
        <v>71</v>
      </c>
      <c r="N30" s="1">
        <v>87</v>
      </c>
      <c r="O30" s="1">
        <v>101</v>
      </c>
      <c r="P30" s="1">
        <v>113</v>
      </c>
      <c r="Q30" s="1">
        <v>121</v>
      </c>
    </row>
    <row r="31" spans="1:17" s="11" customFormat="1" x14ac:dyDescent="0.15">
      <c r="A31" s="23" t="s">
        <v>19</v>
      </c>
      <c r="B31" s="17">
        <v>4.1500563455611497</v>
      </c>
      <c r="C31" s="17">
        <v>4.1391207557177729</v>
      </c>
      <c r="D31" s="17">
        <v>4.1012958924148695</v>
      </c>
      <c r="E31" s="17">
        <v>4.0746986427883138</v>
      </c>
      <c r="F31" s="17">
        <v>4.048444141223956</v>
      </c>
      <c r="G31" s="17">
        <v>4.0354433572123192</v>
      </c>
      <c r="H31" s="17">
        <v>4.0199522118871274</v>
      </c>
      <c r="J31" s="21" t="s">
        <v>19</v>
      </c>
      <c r="K31" s="12">
        <v>4.1500563455611532</v>
      </c>
      <c r="L31" s="12">
        <v>4.1391207557177774</v>
      </c>
      <c r="M31" s="12">
        <v>4.101295892414873</v>
      </c>
      <c r="N31" s="12">
        <v>4.0746986427883174</v>
      </c>
      <c r="O31" s="12">
        <v>4.0484441412239605</v>
      </c>
      <c r="P31" s="12">
        <v>4.0354433572123227</v>
      </c>
      <c r="Q31" s="12">
        <v>4.0199522118871318</v>
      </c>
    </row>
    <row r="32" spans="1:17" x14ac:dyDescent="0.15">
      <c r="A32" s="21" t="s">
        <v>21</v>
      </c>
      <c r="B32" s="16">
        <v>3.9990000000000001</v>
      </c>
      <c r="C32" s="16">
        <v>3.9990000000000001</v>
      </c>
      <c r="D32" s="16">
        <v>3.9990000000000001</v>
      </c>
      <c r="E32" s="16">
        <v>3.9990000000000001</v>
      </c>
      <c r="F32" s="16">
        <v>3.9990000000000001</v>
      </c>
      <c r="G32" s="16">
        <v>3.9990000000000001</v>
      </c>
      <c r="H32" s="16">
        <v>3.9990000000000001</v>
      </c>
      <c r="J32" s="23" t="s">
        <v>21</v>
      </c>
      <c r="K32" s="12">
        <v>3.9990000000000001</v>
      </c>
      <c r="L32" s="12">
        <v>3.9990000000000001</v>
      </c>
      <c r="M32" s="12">
        <v>3.9990000000000001</v>
      </c>
      <c r="N32" s="12">
        <v>3.9990000000000001</v>
      </c>
      <c r="O32" s="12">
        <v>3.9990000000000001</v>
      </c>
      <c r="P32" s="12">
        <v>3.9990000000000001</v>
      </c>
      <c r="Q32" s="12">
        <v>3.9990000000000001</v>
      </c>
    </row>
    <row r="33" spans="1:17" s="15" customFormat="1" x14ac:dyDescent="0.15">
      <c r="A33" s="24" t="s">
        <v>24</v>
      </c>
      <c r="B33" s="19">
        <v>155.56000740009137</v>
      </c>
      <c r="C33" s="19">
        <v>153.92769606416019</v>
      </c>
      <c r="D33" s="19">
        <v>146.28903332841651</v>
      </c>
      <c r="E33" s="19">
        <v>138.05330875892429</v>
      </c>
      <c r="F33" s="19">
        <v>126.0962716117792</v>
      </c>
      <c r="G33" s="19">
        <v>118.29185365162272</v>
      </c>
      <c r="H33" s="19">
        <v>107.22623578342586</v>
      </c>
      <c r="J33" s="24" t="s">
        <v>24</v>
      </c>
      <c r="K33" s="18">
        <v>154.76461132655939</v>
      </c>
      <c r="L33" s="18">
        <v>153.09472890569774</v>
      </c>
      <c r="M33" s="18">
        <v>145.31904353658456</v>
      </c>
      <c r="N33" s="18">
        <v>137.01407042487853</v>
      </c>
      <c r="O33" s="18">
        <v>125.108593871737</v>
      </c>
      <c r="P33" s="18">
        <v>117.42976495098014</v>
      </c>
      <c r="Q33" s="18">
        <v>106.64479119428803</v>
      </c>
    </row>
    <row r="34" spans="1:17" x14ac:dyDescent="0.15">
      <c r="A34" s="21" t="s">
        <v>23</v>
      </c>
      <c r="B34" s="16">
        <v>158</v>
      </c>
      <c r="C34" s="16">
        <v>156</v>
      </c>
      <c r="D34" s="16">
        <v>149</v>
      </c>
      <c r="E34" s="16">
        <v>140</v>
      </c>
      <c r="F34" s="16">
        <v>128</v>
      </c>
      <c r="G34" s="16">
        <v>117</v>
      </c>
      <c r="H34" s="16">
        <v>106</v>
      </c>
      <c r="J34" s="21" t="s">
        <v>23</v>
      </c>
      <c r="K34" s="1">
        <v>157</v>
      </c>
      <c r="L34" s="1">
        <v>155</v>
      </c>
      <c r="M34" s="1">
        <v>147</v>
      </c>
      <c r="N34" s="1">
        <v>138</v>
      </c>
      <c r="O34" s="1">
        <v>126</v>
      </c>
      <c r="P34" s="1">
        <v>116</v>
      </c>
      <c r="Q34" s="1">
        <v>106</v>
      </c>
    </row>
    <row r="35" spans="1:17" s="14" customFormat="1" x14ac:dyDescent="0.15">
      <c r="A35" s="25" t="s">
        <v>26</v>
      </c>
      <c r="B35" s="20">
        <v>2.4399925999086349</v>
      </c>
      <c r="C35" s="20">
        <v>2.0723039358398125</v>
      </c>
      <c r="D35" s="20">
        <v>2.7109666715834919</v>
      </c>
      <c r="E35" s="20">
        <v>1.9466912410757118</v>
      </c>
      <c r="F35" s="20">
        <v>1.9037283882207987</v>
      </c>
      <c r="G35" s="20">
        <v>1.2918536516227164</v>
      </c>
      <c r="H35" s="20">
        <v>1.2262357834258637</v>
      </c>
      <c r="J35" s="25" t="s">
        <v>26</v>
      </c>
      <c r="K35" s="13">
        <v>2.2353886734406103</v>
      </c>
      <c r="L35" s="13">
        <v>1.9052710943022646</v>
      </c>
      <c r="M35" s="13">
        <v>1.6809564634154412</v>
      </c>
      <c r="N35" s="13">
        <v>0.9859295751214745</v>
      </c>
      <c r="O35" s="13">
        <v>0.89140612826300014</v>
      </c>
      <c r="P35" s="13">
        <v>1.4297649509801431</v>
      </c>
      <c r="Q35" s="13">
        <v>0.64479119428803244</v>
      </c>
    </row>
    <row r="36" spans="1:17" s="14" customFormat="1" x14ac:dyDescent="0.15">
      <c r="A36" s="25" t="s">
        <v>29</v>
      </c>
      <c r="B36" s="20">
        <v>1.568521781844041E-2</v>
      </c>
      <c r="C36" s="20">
        <v>1.346283994906306E-2</v>
      </c>
      <c r="D36" s="20">
        <v>1.8531578272838918E-2</v>
      </c>
      <c r="E36" s="20">
        <v>1.4101011113577314E-2</v>
      </c>
      <c r="F36" s="20">
        <v>1.5097420121047919E-2</v>
      </c>
      <c r="G36" s="20">
        <v>1.092090124335451E-2</v>
      </c>
      <c r="H36" s="20">
        <v>1.1435967834426256E-2</v>
      </c>
      <c r="J36" s="25" t="s">
        <v>29</v>
      </c>
      <c r="K36" s="13">
        <v>1.4443797288540677E-2</v>
      </c>
      <c r="L36" s="13">
        <v>1.2445046984444911E-2</v>
      </c>
      <c r="M36" s="13">
        <v>1.1567351549435809E-2</v>
      </c>
      <c r="N36" s="13">
        <v>7.1958272027399959E-3</v>
      </c>
      <c r="O36" s="13">
        <v>7.1250591240509149E-3</v>
      </c>
      <c r="P36" s="13">
        <v>1.2175490188343508E-2</v>
      </c>
      <c r="Q36" s="13">
        <v>6.0461574078506698E-3</v>
      </c>
    </row>
    <row r="37" spans="1:17" x14ac:dyDescent="0.15">
      <c r="A37" s="21">
        <v>8</v>
      </c>
      <c r="B37" s="21">
        <v>9</v>
      </c>
      <c r="C37" s="21">
        <v>10</v>
      </c>
      <c r="D37" s="21">
        <v>11</v>
      </c>
      <c r="E37" s="21">
        <v>12</v>
      </c>
      <c r="F37" s="21">
        <v>13</v>
      </c>
      <c r="G37" s="21">
        <v>14</v>
      </c>
      <c r="H37" s="21">
        <v>15</v>
      </c>
      <c r="J37" s="21">
        <v>8</v>
      </c>
      <c r="K37" s="21">
        <v>9</v>
      </c>
      <c r="L37" s="21">
        <v>10</v>
      </c>
      <c r="M37" s="21">
        <v>11</v>
      </c>
      <c r="N37" s="21">
        <v>12</v>
      </c>
      <c r="O37" s="21">
        <v>13</v>
      </c>
      <c r="P37" s="21">
        <v>14</v>
      </c>
      <c r="Q37" s="21">
        <v>15</v>
      </c>
    </row>
    <row r="38" spans="1:17" x14ac:dyDescent="0.15">
      <c r="A38" s="16">
        <v>6.7400000000000002E-2</v>
      </c>
      <c r="B38" s="16">
        <v>6.7400000000000002E-2</v>
      </c>
      <c r="C38" s="16">
        <v>6.7400000000000002E-2</v>
      </c>
      <c r="D38" s="16">
        <v>6.7400000000000002E-2</v>
      </c>
      <c r="E38" s="16">
        <v>6.7400000000000002E-2</v>
      </c>
      <c r="F38" s="16">
        <v>6.7400000000000002E-2</v>
      </c>
      <c r="G38" s="16">
        <v>6.7400000000000002E-2</v>
      </c>
      <c r="H38" s="16">
        <v>6.7400000000000002E-2</v>
      </c>
      <c r="J38" s="1">
        <v>6.9900000000000004E-2</v>
      </c>
      <c r="K38" s="1">
        <v>6.9900000000000004E-2</v>
      </c>
      <c r="L38" s="1">
        <v>6.9900000000000004E-2</v>
      </c>
      <c r="M38" s="1">
        <v>6.9900000000000004E-2</v>
      </c>
      <c r="N38" s="1">
        <v>6.9900000000000004E-2</v>
      </c>
      <c r="O38" s="1">
        <v>6.9900000000000004E-2</v>
      </c>
      <c r="P38" s="1">
        <v>6.9900000000000004E-2</v>
      </c>
      <c r="Q38" s="1">
        <v>6.9900000000000004E-2</v>
      </c>
    </row>
    <row r="39" spans="1:17" x14ac:dyDescent="0.15">
      <c r="A39" s="16">
        <v>1.5669999999999999</v>
      </c>
      <c r="B39" s="16">
        <v>1.5680000000000001</v>
      </c>
      <c r="C39" s="16">
        <v>1.569</v>
      </c>
      <c r="D39" s="16">
        <v>1.57</v>
      </c>
      <c r="E39" s="16">
        <v>1.571</v>
      </c>
      <c r="F39" s="16">
        <v>1.571</v>
      </c>
      <c r="G39" s="16">
        <v>1.5720000000000001</v>
      </c>
      <c r="H39" s="16">
        <v>1.575</v>
      </c>
      <c r="J39" s="1">
        <v>1.5660000000000001</v>
      </c>
      <c r="K39" s="1">
        <v>1.5680000000000001</v>
      </c>
      <c r="L39" s="1">
        <v>1.57</v>
      </c>
      <c r="M39" s="1">
        <v>1.57</v>
      </c>
      <c r="N39" s="1">
        <v>1.57</v>
      </c>
      <c r="O39" s="1">
        <v>1.57</v>
      </c>
      <c r="P39" s="1">
        <v>1.5720000000000001</v>
      </c>
      <c r="Q39" s="1">
        <v>1.5740000000000001</v>
      </c>
    </row>
    <row r="40" spans="1:17" x14ac:dyDescent="0.15">
      <c r="A40" s="16">
        <v>131</v>
      </c>
      <c r="B40" s="16">
        <v>133</v>
      </c>
      <c r="C40" s="16">
        <v>133</v>
      </c>
      <c r="D40" s="16">
        <v>133</v>
      </c>
      <c r="E40" s="16">
        <v>133</v>
      </c>
      <c r="F40" s="16">
        <v>132</v>
      </c>
      <c r="G40" s="16">
        <v>131</v>
      </c>
      <c r="H40" s="16">
        <v>131</v>
      </c>
      <c r="J40" s="1">
        <v>124</v>
      </c>
      <c r="K40" s="1">
        <v>125</v>
      </c>
      <c r="L40" s="1">
        <v>125</v>
      </c>
      <c r="M40" s="1">
        <v>125</v>
      </c>
      <c r="N40" s="1">
        <v>125</v>
      </c>
      <c r="O40" s="1">
        <v>125</v>
      </c>
      <c r="P40" s="1">
        <v>125</v>
      </c>
      <c r="Q40" s="1">
        <v>124</v>
      </c>
    </row>
    <row r="41" spans="1:17" x14ac:dyDescent="0.15">
      <c r="A41" s="17">
        <v>4.0096906874151754</v>
      </c>
      <c r="B41" s="17">
        <v>4.0071334867216706</v>
      </c>
      <c r="C41" s="17">
        <v>4.0045795456848818</v>
      </c>
      <c r="D41" s="17">
        <v>4.0020288580761658</v>
      </c>
      <c r="E41" s="17">
        <v>3.9994814176827371</v>
      </c>
      <c r="F41" s="17">
        <v>3.9994814176827371</v>
      </c>
      <c r="G41" s="17">
        <v>3.9969372183076208</v>
      </c>
      <c r="H41" s="17">
        <v>3.9893240045584637</v>
      </c>
      <c r="J41" s="12">
        <v>4.0122511540099524</v>
      </c>
      <c r="K41" s="12">
        <v>4.007133486721675</v>
      </c>
      <c r="L41" s="12">
        <v>4.0020288580761694</v>
      </c>
      <c r="M41" s="12">
        <v>4.0020288580761694</v>
      </c>
      <c r="N41" s="12">
        <v>4.0020288580761694</v>
      </c>
      <c r="O41" s="12">
        <v>4.0020288580761694</v>
      </c>
      <c r="P41" s="12">
        <v>3.9969372183076248</v>
      </c>
      <c r="Q41" s="12">
        <v>3.9918585179031676</v>
      </c>
    </row>
    <row r="42" spans="1:17" x14ac:dyDescent="0.15">
      <c r="A42" s="16">
        <v>3.9990000000000001</v>
      </c>
      <c r="B42" s="16">
        <v>3.9990000000000001</v>
      </c>
      <c r="C42" s="16">
        <v>3.9990000000000001</v>
      </c>
      <c r="D42" s="16">
        <v>3.9990000000000001</v>
      </c>
      <c r="E42" s="16">
        <v>3.9990000000000001</v>
      </c>
      <c r="F42" s="16">
        <v>3.9990000000000001</v>
      </c>
      <c r="G42" s="16">
        <v>3.9990000000000001</v>
      </c>
      <c r="H42" s="16">
        <v>3.9990000000000001</v>
      </c>
      <c r="J42" s="12">
        <v>3.9990000000000001</v>
      </c>
      <c r="K42" s="12">
        <v>3.9990000000000001</v>
      </c>
      <c r="L42" s="12">
        <v>3.9990000000000001</v>
      </c>
      <c r="M42" s="12">
        <v>3.9990000000000001</v>
      </c>
      <c r="N42" s="12">
        <v>3.9990000000000001</v>
      </c>
      <c r="O42" s="12">
        <v>3.9990000000000001</v>
      </c>
      <c r="P42" s="12">
        <v>3.9990000000000001</v>
      </c>
      <c r="Q42" s="12">
        <v>3.9990000000000001</v>
      </c>
    </row>
    <row r="43" spans="1:17" x14ac:dyDescent="0.15">
      <c r="A43" s="19">
        <v>99.001098228239954</v>
      </c>
      <c r="B43" s="19">
        <v>96.873972670116913</v>
      </c>
      <c r="C43" s="19">
        <v>94.729020095194898</v>
      </c>
      <c r="D43" s="19">
        <v>92.572085569049705</v>
      </c>
      <c r="E43" s="19">
        <v>90.409214722947567</v>
      </c>
      <c r="F43" s="19">
        <v>90.409214722947567</v>
      </c>
      <c r="G43" s="19">
        <v>88.246553798733416</v>
      </c>
      <c r="H43" s="19">
        <v>81.820619758847968</v>
      </c>
      <c r="J43" s="18">
        <v>100.71703826882462</v>
      </c>
      <c r="K43" s="18">
        <v>96.630351421208715</v>
      </c>
      <c r="L43" s="18">
        <v>92.480210954804178</v>
      </c>
      <c r="M43" s="18">
        <v>92.480210954804178</v>
      </c>
      <c r="N43" s="18">
        <v>92.480210954804178</v>
      </c>
      <c r="O43" s="18">
        <v>92.480210954804178</v>
      </c>
      <c r="P43" s="18">
        <v>88.309229391506776</v>
      </c>
      <c r="Q43" s="18">
        <v>84.161313566681599</v>
      </c>
    </row>
    <row r="44" spans="1:17" x14ac:dyDescent="0.15">
      <c r="A44" s="16">
        <v>99</v>
      </c>
      <c r="B44" s="16">
        <v>95</v>
      </c>
      <c r="C44" s="16">
        <v>92</v>
      </c>
      <c r="D44" s="16">
        <v>90</v>
      </c>
      <c r="E44" s="16">
        <v>89</v>
      </c>
      <c r="F44" s="16">
        <v>88</v>
      </c>
      <c r="G44" s="16">
        <v>85</v>
      </c>
      <c r="H44" s="16">
        <v>81</v>
      </c>
      <c r="J44" s="1">
        <v>99</v>
      </c>
      <c r="K44" s="1">
        <v>96</v>
      </c>
      <c r="L44" s="1">
        <v>92</v>
      </c>
      <c r="M44" s="1">
        <v>91</v>
      </c>
      <c r="N44" s="1">
        <v>91</v>
      </c>
      <c r="O44" s="1">
        <v>90</v>
      </c>
      <c r="P44" s="1">
        <v>86</v>
      </c>
      <c r="Q44" s="1">
        <v>83</v>
      </c>
    </row>
    <row r="45" spans="1:17" x14ac:dyDescent="0.15">
      <c r="A45" s="20">
        <v>1.098228239953869E-3</v>
      </c>
      <c r="B45" s="20">
        <v>1.8739726701169133</v>
      </c>
      <c r="C45" s="20">
        <v>2.7290200951948975</v>
      </c>
      <c r="D45" s="20">
        <v>2.5720855690497046</v>
      </c>
      <c r="E45" s="20">
        <v>1.4092147229475671</v>
      </c>
      <c r="F45" s="20">
        <v>2.4092147229475671</v>
      </c>
      <c r="G45" s="20">
        <v>3.2465537987334159</v>
      </c>
      <c r="H45" s="20">
        <v>0.82061975884796823</v>
      </c>
      <c r="J45" s="13">
        <v>1.7170382688246235</v>
      </c>
      <c r="K45" s="13">
        <v>0.63035142120871512</v>
      </c>
      <c r="L45" s="13">
        <v>0.48021095480417841</v>
      </c>
      <c r="M45" s="13">
        <v>1.4802109548041784</v>
      </c>
      <c r="N45" s="13">
        <v>1.4802109548041784</v>
      </c>
      <c r="O45" s="13">
        <v>2.4802109548041784</v>
      </c>
      <c r="P45" s="13">
        <v>2.3092293915067756</v>
      </c>
      <c r="Q45" s="13">
        <v>1.1613135666815992</v>
      </c>
    </row>
    <row r="46" spans="1:17" x14ac:dyDescent="0.15">
      <c r="A46" s="20">
        <v>1.1093091486944745E-5</v>
      </c>
      <c r="B46" s="20">
        <v>1.9344439155998244E-2</v>
      </c>
      <c r="C46" s="20">
        <v>2.88087018365909E-2</v>
      </c>
      <c r="D46" s="20">
        <v>2.7784677780983782E-2</v>
      </c>
      <c r="E46" s="20">
        <v>1.5587069606411279E-2</v>
      </c>
      <c r="F46" s="20">
        <v>2.664788904903587E-2</v>
      </c>
      <c r="G46" s="20">
        <v>3.6789581677466175E-2</v>
      </c>
      <c r="H46" s="20">
        <v>1.0029498203100907E-2</v>
      </c>
      <c r="J46" s="13">
        <v>1.7048140993201798E-2</v>
      </c>
      <c r="K46" s="13">
        <v>6.523327421847332E-3</v>
      </c>
      <c r="L46" s="13">
        <v>5.1925806596490286E-3</v>
      </c>
      <c r="M46" s="13">
        <v>1.6005704782913712E-2</v>
      </c>
      <c r="N46" s="13">
        <v>1.6005704782913712E-2</v>
      </c>
      <c r="O46" s="13">
        <v>2.6818828906178399E-2</v>
      </c>
      <c r="P46" s="13">
        <v>2.6149355026858247E-2</v>
      </c>
      <c r="Q46" s="13">
        <v>1.3798662562003412E-2</v>
      </c>
    </row>
    <row r="47" spans="1:17" x14ac:dyDescent="0.15">
      <c r="A47" s="21">
        <v>16</v>
      </c>
      <c r="B47" s="21">
        <v>17</v>
      </c>
      <c r="C47" s="21">
        <v>18</v>
      </c>
      <c r="D47" s="21">
        <v>19</v>
      </c>
      <c r="E47" s="21">
        <v>20</v>
      </c>
      <c r="F47" s="21">
        <v>21</v>
      </c>
      <c r="G47" s="21">
        <v>22</v>
      </c>
      <c r="H47" s="21">
        <v>23</v>
      </c>
      <c r="J47" s="21">
        <v>16</v>
      </c>
      <c r="K47" s="21">
        <v>17</v>
      </c>
      <c r="L47" s="21">
        <v>18</v>
      </c>
      <c r="M47" s="21">
        <v>19</v>
      </c>
      <c r="N47" s="21">
        <v>20</v>
      </c>
      <c r="O47" s="21">
        <v>21</v>
      </c>
      <c r="P47" s="21">
        <v>22</v>
      </c>
      <c r="Q47" s="21">
        <v>23</v>
      </c>
    </row>
    <row r="48" spans="1:17" x14ac:dyDescent="0.15">
      <c r="A48" s="16">
        <v>6.7400000000000002E-2</v>
      </c>
      <c r="B48" s="16">
        <v>6.7400000000000002E-2</v>
      </c>
      <c r="C48" s="16">
        <v>6.7400000000000002E-2</v>
      </c>
      <c r="D48" s="16">
        <v>6.7400000000000002E-2</v>
      </c>
      <c r="E48" s="16">
        <v>6.7400000000000002E-2</v>
      </c>
      <c r="F48" s="16">
        <v>6.7400000000000002E-2</v>
      </c>
      <c r="G48" s="16">
        <v>6.7400000000000002E-2</v>
      </c>
      <c r="H48" s="16">
        <v>6.7400000000000002E-2</v>
      </c>
      <c r="J48" s="1">
        <v>6.9900000000000004E-2</v>
      </c>
      <c r="K48" s="1">
        <v>6.9900000000000004E-2</v>
      </c>
      <c r="L48" s="1">
        <v>6.9900000000000004E-2</v>
      </c>
      <c r="M48" s="1">
        <v>6.9900000000000004E-2</v>
      </c>
      <c r="N48" s="1">
        <v>6.9900000000000004E-2</v>
      </c>
      <c r="O48" s="1">
        <v>6.9900000000000004E-2</v>
      </c>
      <c r="P48" s="1">
        <v>6.9900000000000004E-2</v>
      </c>
      <c r="Q48" s="1">
        <v>6.9900000000000004E-2</v>
      </c>
    </row>
    <row r="49" spans="1:17" x14ac:dyDescent="0.15">
      <c r="A49" s="16">
        <v>1.575</v>
      </c>
      <c r="B49" s="16">
        <v>1.5820000000000001</v>
      </c>
      <c r="C49" s="16">
        <v>1.5880000000000001</v>
      </c>
      <c r="D49" s="16">
        <v>1.5940000000000001</v>
      </c>
      <c r="E49" s="16">
        <v>1.6040000000000001</v>
      </c>
      <c r="F49" s="16">
        <v>1.6120000000000001</v>
      </c>
      <c r="G49" s="16">
        <v>1.6259999999999999</v>
      </c>
      <c r="H49" s="16">
        <v>1.6319999999999999</v>
      </c>
      <c r="J49" s="1">
        <v>1.575</v>
      </c>
      <c r="K49" s="1">
        <v>1.5820000000000001</v>
      </c>
      <c r="L49" s="1">
        <v>1.5880000000000001</v>
      </c>
      <c r="M49" s="1">
        <v>1.5940000000000001</v>
      </c>
      <c r="N49" s="1">
        <v>1.6040000000000001</v>
      </c>
      <c r="O49" s="1">
        <v>1.611</v>
      </c>
      <c r="P49" s="1">
        <v>1.6259999999999999</v>
      </c>
      <c r="Q49" s="1">
        <v>1.6319999999999999</v>
      </c>
    </row>
    <row r="50" spans="1:17" x14ac:dyDescent="0.15">
      <c r="A50" s="16">
        <v>129</v>
      </c>
      <c r="B50" s="16">
        <v>123</v>
      </c>
      <c r="C50" s="16">
        <v>112</v>
      </c>
      <c r="D50" s="16">
        <v>100</v>
      </c>
      <c r="E50" s="16">
        <v>84</v>
      </c>
      <c r="F50" s="16">
        <v>74</v>
      </c>
      <c r="G50" s="16">
        <v>60</v>
      </c>
      <c r="H50" s="16">
        <v>54</v>
      </c>
      <c r="J50" s="1">
        <v>124</v>
      </c>
      <c r="K50" s="1">
        <v>117</v>
      </c>
      <c r="L50" s="1">
        <v>108</v>
      </c>
      <c r="M50" s="1">
        <v>97</v>
      </c>
      <c r="N50" s="1">
        <v>82</v>
      </c>
      <c r="O50" s="1">
        <v>73</v>
      </c>
      <c r="P50" s="1">
        <v>60</v>
      </c>
      <c r="Q50" s="1">
        <v>54</v>
      </c>
    </row>
    <row r="51" spans="1:17" x14ac:dyDescent="0.15">
      <c r="A51" s="17">
        <v>3.9893240045584637</v>
      </c>
      <c r="B51" s="17">
        <v>3.9716721284320986</v>
      </c>
      <c r="C51" s="17">
        <v>3.956665810566486</v>
      </c>
      <c r="D51" s="17">
        <v>3.9417724637262106</v>
      </c>
      <c r="E51" s="17">
        <v>3.9171978224311594</v>
      </c>
      <c r="F51" s="17">
        <v>3.8977576347267862</v>
      </c>
      <c r="G51" s="17">
        <v>3.8641976058915009</v>
      </c>
      <c r="H51" s="17">
        <v>3.8499909970463113</v>
      </c>
      <c r="J51" s="12">
        <v>3.9893240045584677</v>
      </c>
      <c r="K51" s="12">
        <v>3.9716721284321022</v>
      </c>
      <c r="L51" s="12">
        <v>3.95666581056649</v>
      </c>
      <c r="M51" s="12">
        <v>3.9417724637262146</v>
      </c>
      <c r="N51" s="12">
        <v>3.9171978224311634</v>
      </c>
      <c r="O51" s="12">
        <v>3.9001770994286695</v>
      </c>
      <c r="P51" s="12">
        <v>3.8641976058915048</v>
      </c>
      <c r="Q51" s="12">
        <v>3.8499909970463153</v>
      </c>
    </row>
    <row r="52" spans="1:17" x14ac:dyDescent="0.15">
      <c r="A52" s="16">
        <v>3.9990000000000001</v>
      </c>
      <c r="B52" s="16">
        <v>3.9990000000000001</v>
      </c>
      <c r="C52" s="16">
        <v>3.9990000000000001</v>
      </c>
      <c r="D52" s="16">
        <v>3.9990000000000001</v>
      </c>
      <c r="E52" s="16">
        <v>3.9990000000000001</v>
      </c>
      <c r="F52" s="16">
        <v>3.9990000000000001</v>
      </c>
      <c r="G52" s="16">
        <v>3.9990000000000001</v>
      </c>
      <c r="H52" s="16">
        <v>3.9990000000000001</v>
      </c>
      <c r="J52" s="12">
        <v>3.9990000000000001</v>
      </c>
      <c r="K52" s="12">
        <v>3.9990000000000001</v>
      </c>
      <c r="L52" s="12">
        <v>3.9990000000000001</v>
      </c>
      <c r="M52" s="12">
        <v>3.9990000000000001</v>
      </c>
      <c r="N52" s="12">
        <v>3.9990000000000001</v>
      </c>
      <c r="O52" s="12">
        <v>3.9990000000000001</v>
      </c>
      <c r="P52" s="12">
        <v>3.9990000000000001</v>
      </c>
      <c r="Q52" s="12">
        <v>3.9990000000000001</v>
      </c>
    </row>
    <row r="53" spans="1:17" x14ac:dyDescent="0.15">
      <c r="A53" s="19">
        <v>81.820619758847968</v>
      </c>
      <c r="B53" s="19">
        <v>67.860905146904813</v>
      </c>
      <c r="C53" s="19">
        <v>57.729068604409782</v>
      </c>
      <c r="D53" s="19">
        <v>49.461721918300945</v>
      </c>
      <c r="E53" s="19">
        <v>39.194654571765739</v>
      </c>
      <c r="F53" s="19">
        <v>33.312679802423183</v>
      </c>
      <c r="G53" s="19">
        <v>26.170403735642239</v>
      </c>
      <c r="H53" s="19">
        <v>23.928516225184875</v>
      </c>
      <c r="J53" s="18">
        <v>82.109406639160895</v>
      </c>
      <c r="K53" s="18">
        <v>68.579838325148231</v>
      </c>
      <c r="L53" s="18">
        <v>58.663628439397939</v>
      </c>
      <c r="M53" s="18">
        <v>50.489340833867409</v>
      </c>
      <c r="N53" s="18">
        <v>40.220215168819223</v>
      </c>
      <c r="O53" s="18">
        <v>34.933409936942397</v>
      </c>
      <c r="P53" s="18">
        <v>27.005540997605806</v>
      </c>
      <c r="Q53" s="18">
        <v>24.711583324059706</v>
      </c>
    </row>
    <row r="54" spans="1:17" x14ac:dyDescent="0.15">
      <c r="A54" s="16">
        <v>80</v>
      </c>
      <c r="B54" s="16">
        <v>67</v>
      </c>
      <c r="C54" s="16">
        <v>58</v>
      </c>
      <c r="D54" s="16">
        <v>49</v>
      </c>
      <c r="E54" s="16">
        <v>39</v>
      </c>
      <c r="F54" s="16">
        <v>34</v>
      </c>
      <c r="G54" s="16">
        <v>26</v>
      </c>
      <c r="H54" s="16">
        <v>24</v>
      </c>
      <c r="J54" s="1">
        <v>80</v>
      </c>
      <c r="K54" s="1">
        <v>68</v>
      </c>
      <c r="L54" s="1">
        <v>59</v>
      </c>
      <c r="M54" s="1">
        <v>51</v>
      </c>
      <c r="N54" s="1">
        <v>41</v>
      </c>
      <c r="O54" s="1">
        <v>36</v>
      </c>
      <c r="P54" s="1">
        <v>29</v>
      </c>
      <c r="Q54" s="1">
        <v>25</v>
      </c>
    </row>
    <row r="55" spans="1:17" x14ac:dyDescent="0.15">
      <c r="A55" s="20">
        <v>1.8206197588479682</v>
      </c>
      <c r="B55" s="20">
        <v>0.86090514690481257</v>
      </c>
      <c r="C55" s="20">
        <v>0.27093139559021751</v>
      </c>
      <c r="D55" s="20">
        <v>0.46172191830094533</v>
      </c>
      <c r="E55" s="20">
        <v>0.19465457176573864</v>
      </c>
      <c r="F55" s="20">
        <v>0.68732019757681684</v>
      </c>
      <c r="G55" s="20">
        <v>0.17040373564223898</v>
      </c>
      <c r="H55" s="20">
        <v>7.148377481512469E-2</v>
      </c>
      <c r="J55" s="13">
        <v>2.1094066391608948</v>
      </c>
      <c r="K55" s="13">
        <v>0.57983832514823064</v>
      </c>
      <c r="L55" s="13">
        <v>0.33637156060206053</v>
      </c>
      <c r="M55" s="13">
        <v>0.51065916613259077</v>
      </c>
      <c r="N55" s="13">
        <v>0.77978483118077691</v>
      </c>
      <c r="O55" s="13">
        <v>1.0665900630576033</v>
      </c>
      <c r="P55" s="13">
        <v>1.9944590023941942</v>
      </c>
      <c r="Q55" s="13">
        <v>0.28841667594029374</v>
      </c>
    </row>
    <row r="56" spans="1:17" x14ac:dyDescent="0.15">
      <c r="A56" s="20">
        <v>2.2251356249976203E-2</v>
      </c>
      <c r="B56" s="20">
        <v>1.2686319833800199E-2</v>
      </c>
      <c r="C56" s="20">
        <v>4.6931537636053546E-3</v>
      </c>
      <c r="D56" s="20">
        <v>9.3349341752315181E-3</v>
      </c>
      <c r="E56" s="20">
        <v>4.9663550780712842E-3</v>
      </c>
      <c r="F56" s="20">
        <v>2.0632389878367598E-2</v>
      </c>
      <c r="G56" s="20">
        <v>6.511314741780661E-3</v>
      </c>
      <c r="H56" s="20">
        <v>2.987388525991749E-3</v>
      </c>
      <c r="J56" s="13">
        <v>2.5690194650059055E-2</v>
      </c>
      <c r="K56" s="13">
        <v>8.454938642449436E-3</v>
      </c>
      <c r="L56" s="13">
        <v>5.7339030937976652E-3</v>
      </c>
      <c r="M56" s="13">
        <v>1.0114197525629986E-2</v>
      </c>
      <c r="N56" s="13">
        <v>1.9387883130603096E-2</v>
      </c>
      <c r="O56" s="13">
        <v>3.0532091341294303E-2</v>
      </c>
      <c r="P56" s="13">
        <v>7.3853695527559118E-2</v>
      </c>
      <c r="Q56" s="13">
        <v>1.1671315113972699E-2</v>
      </c>
    </row>
    <row r="59" spans="1:17" x14ac:dyDescent="0.15">
      <c r="A59" s="1">
        <v>152</v>
      </c>
      <c r="B59" s="1">
        <v>125</v>
      </c>
      <c r="C59">
        <f>LN(A59)</f>
        <v>5.0238805208462765</v>
      </c>
      <c r="D59">
        <f>LN(B59)</f>
        <v>4.8283137373023015</v>
      </c>
      <c r="E59">
        <f>C59-D59</f>
        <v>0.19556678354397494</v>
      </c>
      <c r="F59">
        <v>0.2011600221818696</v>
      </c>
      <c r="G59">
        <f>(E59-F59)^2</f>
        <v>3.1284318460437648E-5</v>
      </c>
      <c r="J59" s="1">
        <v>15.695</v>
      </c>
      <c r="K59" s="1">
        <v>15.7</v>
      </c>
      <c r="L59" s="1">
        <v>15.705</v>
      </c>
      <c r="M59" s="1">
        <v>15.707000000000001</v>
      </c>
      <c r="N59" s="1">
        <v>15.71</v>
      </c>
    </row>
    <row r="60" spans="1:17" x14ac:dyDescent="0.15">
      <c r="A60" s="1">
        <v>151</v>
      </c>
      <c r="B60" s="1">
        <v>123</v>
      </c>
      <c r="C60">
        <f t="shared" ref="C60:C83" si="0">LN(A60)</f>
        <v>5.0172798368149243</v>
      </c>
      <c r="D60">
        <f t="shared" ref="D60:D83" si="1">LN(B60)</f>
        <v>4.8121843553724171</v>
      </c>
      <c r="E60">
        <f t="shared" ref="E60:E83" si="2">C60-D60</f>
        <v>0.20509548144250722</v>
      </c>
      <c r="F60">
        <v>0.2011600221818696</v>
      </c>
      <c r="G60">
        <f t="shared" ref="G60:G83" si="3">(E60-F60)^2</f>
        <v>1.5487839592138441E-5</v>
      </c>
      <c r="J60" s="1">
        <v>15.7</v>
      </c>
      <c r="K60" s="1">
        <v>15.7</v>
      </c>
      <c r="L60" s="1">
        <v>15.7</v>
      </c>
      <c r="M60" s="1">
        <v>15.7</v>
      </c>
      <c r="N60" s="1">
        <v>15.7</v>
      </c>
    </row>
    <row r="61" spans="1:17" x14ac:dyDescent="0.15">
      <c r="A61" s="1">
        <v>149</v>
      </c>
      <c r="B61" s="1">
        <v>123</v>
      </c>
      <c r="C61">
        <f t="shared" si="0"/>
        <v>5.0039463059454592</v>
      </c>
      <c r="D61">
        <f t="shared" si="1"/>
        <v>4.8121843553724171</v>
      </c>
      <c r="E61">
        <f t="shared" si="2"/>
        <v>0.19176195057304213</v>
      </c>
      <c r="F61">
        <v>0.2011600221818696</v>
      </c>
      <c r="G61">
        <f t="shared" si="3"/>
        <v>8.8323749964648924E-5</v>
      </c>
      <c r="J61">
        <f>(J59-J60)^2</f>
        <v>2.4999999999990054E-5</v>
      </c>
      <c r="K61">
        <f t="shared" ref="K61:N61" si="4">(K59-K60)^2</f>
        <v>0</v>
      </c>
      <c r="L61">
        <f t="shared" si="4"/>
        <v>2.5000000000007818E-5</v>
      </c>
      <c r="M61">
        <f t="shared" si="4"/>
        <v>4.9000000000020293E-5</v>
      </c>
      <c r="N61">
        <f t="shared" si="4"/>
        <v>1.0000000000003127E-4</v>
      </c>
      <c r="O61">
        <f>(SUM(J61:N61))^0.5/2*1.24</f>
        <v>8.7461763073939346E-3</v>
      </c>
    </row>
    <row r="62" spans="1:17" x14ac:dyDescent="0.15">
      <c r="A62" s="1">
        <v>149</v>
      </c>
      <c r="B62" s="1">
        <v>121</v>
      </c>
      <c r="C62">
        <f t="shared" si="0"/>
        <v>5.0039463059454592</v>
      </c>
      <c r="D62">
        <f t="shared" si="1"/>
        <v>4.7957905455967413</v>
      </c>
      <c r="E62">
        <f t="shared" si="2"/>
        <v>0.20815576034871786</v>
      </c>
      <c r="F62">
        <v>0.2011600221818696</v>
      </c>
      <c r="G62">
        <f t="shared" si="3"/>
        <v>4.8940352499097439E-5</v>
      </c>
    </row>
    <row r="63" spans="1:17" x14ac:dyDescent="0.15">
      <c r="A63" s="1">
        <v>147</v>
      </c>
      <c r="B63" s="1">
        <v>121</v>
      </c>
      <c r="C63">
        <f t="shared" si="0"/>
        <v>4.990432586778736</v>
      </c>
      <c r="D63">
        <f t="shared" si="1"/>
        <v>4.7957905455967413</v>
      </c>
      <c r="E63">
        <f t="shared" si="2"/>
        <v>0.19464204118199468</v>
      </c>
      <c r="F63">
        <v>0.2011600221818696</v>
      </c>
      <c r="G63">
        <f t="shared" si="3"/>
        <v>4.2484076314730355E-5</v>
      </c>
    </row>
    <row r="64" spans="1:17" x14ac:dyDescent="0.15">
      <c r="A64" s="1">
        <v>146</v>
      </c>
      <c r="B64" s="1">
        <v>119</v>
      </c>
      <c r="C64">
        <f t="shared" si="0"/>
        <v>4.9836066217083363</v>
      </c>
      <c r="D64">
        <f t="shared" si="1"/>
        <v>4.7791234931115296</v>
      </c>
      <c r="E64">
        <f t="shared" si="2"/>
        <v>0.20448312859680673</v>
      </c>
      <c r="F64">
        <v>0.2011600221818696</v>
      </c>
      <c r="G64">
        <f t="shared" si="3"/>
        <v>1.1043036244996322E-5</v>
      </c>
    </row>
    <row r="65" spans="1:7" x14ac:dyDescent="0.15">
      <c r="A65" s="1">
        <v>145</v>
      </c>
      <c r="B65" s="1">
        <v>119</v>
      </c>
      <c r="C65">
        <f t="shared" si="0"/>
        <v>4.9767337424205742</v>
      </c>
      <c r="D65">
        <f t="shared" si="1"/>
        <v>4.7791234931115296</v>
      </c>
      <c r="E65">
        <f t="shared" si="2"/>
        <v>0.19761024930904458</v>
      </c>
      <c r="F65">
        <v>0.2011600221818696</v>
      </c>
      <c r="G65">
        <f t="shared" si="3"/>
        <v>1.2600887448644347E-5</v>
      </c>
    </row>
    <row r="66" spans="1:7" x14ac:dyDescent="0.15">
      <c r="A66" s="1">
        <v>144</v>
      </c>
      <c r="B66" s="1">
        <v>117</v>
      </c>
      <c r="C66">
        <f t="shared" si="0"/>
        <v>4.9698132995760007</v>
      </c>
      <c r="D66">
        <f t="shared" si="1"/>
        <v>4.7621739347977563</v>
      </c>
      <c r="E66">
        <f t="shared" si="2"/>
        <v>0.20763936477824441</v>
      </c>
      <c r="F66">
        <v>0.2011600221818696</v>
      </c>
      <c r="G66">
        <f t="shared" si="3"/>
        <v>4.1981880481197063E-5</v>
      </c>
    </row>
    <row r="67" spans="1:7" x14ac:dyDescent="0.15">
      <c r="A67" s="1">
        <v>143</v>
      </c>
      <c r="B67" s="1">
        <v>117</v>
      </c>
      <c r="C67">
        <f t="shared" si="0"/>
        <v>4.962844630259907</v>
      </c>
      <c r="D67">
        <f t="shared" si="1"/>
        <v>4.7621739347977563</v>
      </c>
      <c r="E67">
        <f t="shared" si="2"/>
        <v>0.20067069546215066</v>
      </c>
      <c r="F67">
        <v>0.2011600221818696</v>
      </c>
      <c r="G67">
        <f t="shared" si="3"/>
        <v>2.3944063863089366E-7</v>
      </c>
    </row>
    <row r="68" spans="1:7" x14ac:dyDescent="0.15">
      <c r="A68" s="1">
        <v>141</v>
      </c>
      <c r="B68" s="1">
        <v>115</v>
      </c>
      <c r="C68">
        <f t="shared" si="0"/>
        <v>4.9487598903781684</v>
      </c>
      <c r="D68">
        <f t="shared" si="1"/>
        <v>4.7449321283632502</v>
      </c>
      <c r="E68">
        <f t="shared" si="2"/>
        <v>0.20382776201491826</v>
      </c>
      <c r="F68">
        <v>0.2011600221818696</v>
      </c>
      <c r="G68">
        <f t="shared" si="3"/>
        <v>7.1168358168344932E-6</v>
      </c>
    </row>
    <row r="69" spans="1:7" x14ac:dyDescent="0.15">
      <c r="A69" s="1">
        <v>140</v>
      </c>
      <c r="B69" s="1">
        <v>115</v>
      </c>
      <c r="C69">
        <f t="shared" si="0"/>
        <v>4.9416424226093039</v>
      </c>
      <c r="D69">
        <f t="shared" si="1"/>
        <v>4.7449321283632502</v>
      </c>
      <c r="E69">
        <f t="shared" si="2"/>
        <v>0.19671029424605369</v>
      </c>
      <c r="F69">
        <v>0.2011600221818696</v>
      </c>
      <c r="G69">
        <f t="shared" si="3"/>
        <v>1.9800078702780533E-5</v>
      </c>
    </row>
    <row r="70" spans="1:7" x14ac:dyDescent="0.15">
      <c r="A70" s="1">
        <v>139</v>
      </c>
      <c r="B70" s="1">
        <v>114</v>
      </c>
      <c r="C70">
        <f t="shared" si="0"/>
        <v>4.9344739331306915</v>
      </c>
      <c r="D70">
        <f t="shared" si="1"/>
        <v>4.7361984483944957</v>
      </c>
      <c r="E70">
        <f t="shared" si="2"/>
        <v>0.19827548473619583</v>
      </c>
      <c r="F70">
        <v>0.2011600221818696</v>
      </c>
      <c r="G70">
        <f t="shared" si="3"/>
        <v>8.3205562754941466E-6</v>
      </c>
    </row>
    <row r="71" spans="1:7" x14ac:dyDescent="0.15">
      <c r="A71" s="1">
        <v>138</v>
      </c>
      <c r="B71" s="1">
        <v>113</v>
      </c>
      <c r="C71">
        <f t="shared" si="0"/>
        <v>4.9272536851572051</v>
      </c>
      <c r="D71">
        <f t="shared" si="1"/>
        <v>4.7273878187123408</v>
      </c>
      <c r="E71">
        <f t="shared" si="2"/>
        <v>0.19986586644486426</v>
      </c>
      <c r="F71">
        <v>0.2011600221818696</v>
      </c>
      <c r="G71">
        <f t="shared" si="3"/>
        <v>1.6748390716238268E-6</v>
      </c>
    </row>
    <row r="72" spans="1:7" x14ac:dyDescent="0.15">
      <c r="A72" s="1">
        <v>137</v>
      </c>
      <c r="B72" s="1">
        <v>112</v>
      </c>
      <c r="C72">
        <f t="shared" si="0"/>
        <v>4.9199809258281251</v>
      </c>
      <c r="D72">
        <f t="shared" si="1"/>
        <v>4.7184988712950942</v>
      </c>
      <c r="E72">
        <f t="shared" si="2"/>
        <v>0.20148205453303092</v>
      </c>
      <c r="F72">
        <v>0.2011600221818696</v>
      </c>
      <c r="G72">
        <f t="shared" si="3"/>
        <v>1.0370483519448909E-7</v>
      </c>
    </row>
    <row r="73" spans="1:7" x14ac:dyDescent="0.15">
      <c r="A73" s="1">
        <v>136</v>
      </c>
      <c r="B73" s="1">
        <v>111</v>
      </c>
      <c r="C73">
        <f t="shared" si="0"/>
        <v>4.9126548857360524</v>
      </c>
      <c r="D73">
        <f t="shared" si="1"/>
        <v>4.7095302013123339</v>
      </c>
      <c r="E73">
        <f t="shared" si="2"/>
        <v>0.20312468442371845</v>
      </c>
      <c r="F73">
        <v>0.2011600221818696</v>
      </c>
      <c r="G73">
        <f t="shared" si="3"/>
        <v>3.8598977245465589E-6</v>
      </c>
    </row>
    <row r="74" spans="1:7" x14ac:dyDescent="0.15">
      <c r="A74" s="1">
        <v>135</v>
      </c>
      <c r="B74" s="1">
        <v>110</v>
      </c>
      <c r="C74">
        <f t="shared" si="0"/>
        <v>4.9052747784384296</v>
      </c>
      <c r="D74">
        <f t="shared" si="1"/>
        <v>4.7004803657924166</v>
      </c>
      <c r="E74">
        <f t="shared" si="2"/>
        <v>0.20479441264601306</v>
      </c>
      <c r="F74">
        <v>0.2011600221818696</v>
      </c>
      <c r="G74">
        <f t="shared" si="3"/>
        <v>1.3208794045856922E-5</v>
      </c>
    </row>
    <row r="75" spans="1:7" x14ac:dyDescent="0.15">
      <c r="A75" s="1">
        <v>134</v>
      </c>
      <c r="B75" s="1">
        <v>109</v>
      </c>
      <c r="C75">
        <f t="shared" si="0"/>
        <v>4.8978397999509111</v>
      </c>
      <c r="D75">
        <f t="shared" si="1"/>
        <v>4.6913478822291435</v>
      </c>
      <c r="E75">
        <f t="shared" si="2"/>
        <v>0.20649191772176767</v>
      </c>
      <c r="F75">
        <v>0.2011600221818696</v>
      </c>
      <c r="G75">
        <f t="shared" si="3"/>
        <v>2.8429110048384971E-5</v>
      </c>
    </row>
    <row r="76" spans="1:7" x14ac:dyDescent="0.15">
      <c r="A76" s="1">
        <v>133</v>
      </c>
      <c r="B76" s="1">
        <v>109</v>
      </c>
      <c r="C76">
        <f t="shared" si="0"/>
        <v>4.8903491282217537</v>
      </c>
      <c r="D76">
        <f t="shared" si="1"/>
        <v>4.6913478822291435</v>
      </c>
      <c r="E76">
        <f t="shared" si="2"/>
        <v>0.19900124599261027</v>
      </c>
      <c r="F76">
        <v>0.2011600221818696</v>
      </c>
      <c r="G76">
        <f t="shared" si="3"/>
        <v>4.6603146353130413E-6</v>
      </c>
    </row>
    <row r="77" spans="1:7" x14ac:dyDescent="0.15">
      <c r="A77" s="1">
        <v>131</v>
      </c>
      <c r="B77" s="1">
        <v>107</v>
      </c>
      <c r="C77">
        <f t="shared" si="0"/>
        <v>4.8751973232011512</v>
      </c>
      <c r="D77">
        <f t="shared" si="1"/>
        <v>4.6728288344619058</v>
      </c>
      <c r="E77">
        <f t="shared" si="2"/>
        <v>0.2023684887392454</v>
      </c>
      <c r="F77">
        <v>0.2011600221818696</v>
      </c>
      <c r="G77">
        <f t="shared" si="3"/>
        <v>1.4603914202957263E-6</v>
      </c>
    </row>
    <row r="78" spans="1:7" x14ac:dyDescent="0.15">
      <c r="A78" s="1">
        <v>131</v>
      </c>
      <c r="B78" s="1">
        <v>107</v>
      </c>
      <c r="C78">
        <f t="shared" si="0"/>
        <v>4.8751973232011512</v>
      </c>
      <c r="D78">
        <f t="shared" si="1"/>
        <v>4.6728288344619058</v>
      </c>
      <c r="E78">
        <f t="shared" si="2"/>
        <v>0.2023684887392454</v>
      </c>
      <c r="F78">
        <v>0.2011600221818696</v>
      </c>
      <c r="G78">
        <f t="shared" si="3"/>
        <v>1.4603914202957263E-6</v>
      </c>
    </row>
    <row r="79" spans="1:7" x14ac:dyDescent="0.15">
      <c r="A79" s="1">
        <v>129</v>
      </c>
      <c r="B79" s="1">
        <v>106</v>
      </c>
      <c r="C79">
        <f t="shared" si="0"/>
        <v>4.8598124043616719</v>
      </c>
      <c r="D79">
        <f t="shared" si="1"/>
        <v>4.6634390941120669</v>
      </c>
      <c r="E79">
        <f t="shared" si="2"/>
        <v>0.19637331024960503</v>
      </c>
      <c r="F79">
        <v>0.2011600221818696</v>
      </c>
      <c r="G79">
        <f t="shared" si="3"/>
        <v>2.2912611122484015E-5</v>
      </c>
    </row>
    <row r="80" spans="1:7" x14ac:dyDescent="0.15">
      <c r="A80" s="1">
        <v>129</v>
      </c>
      <c r="B80" s="1">
        <v>105</v>
      </c>
      <c r="C80">
        <f t="shared" si="0"/>
        <v>4.8598124043616719</v>
      </c>
      <c r="D80">
        <f t="shared" si="1"/>
        <v>4.6539603501575231</v>
      </c>
      <c r="E80">
        <f t="shared" si="2"/>
        <v>0.20585205420414887</v>
      </c>
      <c r="F80">
        <v>0.2011600221818696</v>
      </c>
      <c r="G80">
        <f t="shared" si="3"/>
        <v>2.2015164498094137E-5</v>
      </c>
    </row>
    <row r="81" spans="1:8" x14ac:dyDescent="0.15">
      <c r="A81" s="1">
        <v>127</v>
      </c>
      <c r="B81" s="1">
        <v>104</v>
      </c>
      <c r="C81">
        <f t="shared" si="0"/>
        <v>4.8441870864585912</v>
      </c>
      <c r="D81">
        <f t="shared" si="1"/>
        <v>4.6443908991413725</v>
      </c>
      <c r="E81">
        <f t="shared" si="2"/>
        <v>0.19979618731721871</v>
      </c>
      <c r="F81">
        <v>0.2011600221818696</v>
      </c>
      <c r="G81">
        <f t="shared" si="3"/>
        <v>1.8600455380373029E-6</v>
      </c>
    </row>
    <row r="82" spans="1:8" x14ac:dyDescent="0.15">
      <c r="A82" s="1">
        <v>127</v>
      </c>
      <c r="B82" s="1">
        <v>103</v>
      </c>
      <c r="C82">
        <f t="shared" si="0"/>
        <v>4.8441870864585912</v>
      </c>
      <c r="D82">
        <f t="shared" si="1"/>
        <v>4.6347289882296359</v>
      </c>
      <c r="E82">
        <f t="shared" si="2"/>
        <v>0.20945809822895534</v>
      </c>
      <c r="F82">
        <v>0.2011600221818696</v>
      </c>
      <c r="G82">
        <f t="shared" si="3"/>
        <v>6.8858066083218091E-5</v>
      </c>
    </row>
    <row r="83" spans="1:8" x14ac:dyDescent="0.15">
      <c r="A83" s="1">
        <v>125</v>
      </c>
      <c r="B83" s="1">
        <v>103</v>
      </c>
      <c r="C83">
        <f t="shared" si="0"/>
        <v>4.8283137373023015</v>
      </c>
      <c r="D83">
        <f t="shared" si="1"/>
        <v>4.6347289882296359</v>
      </c>
      <c r="E83">
        <f t="shared" si="2"/>
        <v>0.19358474907266565</v>
      </c>
      <c r="F83">
        <v>0.2011600221818696</v>
      </c>
      <c r="G83">
        <f t="shared" si="3"/>
        <v>5.7384762679028403E-5</v>
      </c>
    </row>
    <row r="84" spans="1:8" x14ac:dyDescent="0.15">
      <c r="E84">
        <f>AVERAGE(E59:E83)</f>
        <v>0.2011600221818696</v>
      </c>
      <c r="G84">
        <f>SUM(G59:G83)</f>
        <v>5.5551114556200382E-4</v>
      </c>
      <c r="H84">
        <f>(G84/24)^0.5/25</f>
        <v>1.9244239753962809E-4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 Yanshuo</dc:creator>
  <cp:lastModifiedBy>NI Yanshuo</cp:lastModifiedBy>
  <dcterms:created xsi:type="dcterms:W3CDTF">2010-11-17T02:33:00Z</dcterms:created>
  <dcterms:modified xsi:type="dcterms:W3CDTF">2010-11-20T22:14:00Z</dcterms:modified>
</cp:coreProperties>
</file>