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8020\Desktop\"/>
    </mc:Choice>
  </mc:AlternateContent>
  <bookViews>
    <workbookView windowWidth="19200" windowHeight="8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D9DDB16E53747CDBFB2469E7A0A0EE7" descr="批注 2026-02-01 145739"/>
        <xdr:cNvPicPr/>
      </xdr:nvPicPr>
      <xdr:blipFill>
        <a:blip r:embed="rId1"/>
        <a:stretch>
          <a:fillRect/>
        </a:stretch>
      </xdr:blipFill>
      <xdr:spPr>
        <a:xfrm>
          <a:off x="0" y="0"/>
          <a:ext cx="3781425" cy="3343275"/>
        </a:xfrm>
        <a:prstGeom prst="rect">
          <a:avLst/>
        </a:prstGeom>
      </xdr:spPr>
    </xdr:pic>
  </etc:cellImage>
  <etc:cellImage>
    <xdr:pic>
      <xdr:nvPicPr>
        <xdr:cNvPr id="5" name="ID_BAC6ECA6DACC4180B112203C8185B71B" descr="批注 2026-02-01 150228"/>
        <xdr:cNvPicPr/>
      </xdr:nvPicPr>
      <xdr:blipFill>
        <a:blip r:embed="rId2"/>
        <a:stretch>
          <a:fillRect/>
        </a:stretch>
      </xdr:blipFill>
      <xdr:spPr>
        <a:xfrm>
          <a:off x="0" y="0"/>
          <a:ext cx="3219450" cy="3209925"/>
        </a:xfrm>
        <a:prstGeom prst="rect">
          <a:avLst/>
        </a:prstGeom>
      </xdr:spPr>
    </xdr:pic>
  </etc:cellImage>
  <etc:cellImage>
    <xdr:pic>
      <xdr:nvPicPr>
        <xdr:cNvPr id="4" name="ID_23E482F358F047279CFC59A50BACCB15" descr="批注 2026-02-01 150137"/>
        <xdr:cNvPicPr/>
      </xdr:nvPicPr>
      <xdr:blipFill>
        <a:blip r:embed="rId3"/>
        <a:stretch>
          <a:fillRect/>
        </a:stretch>
      </xdr:blipFill>
      <xdr:spPr>
        <a:xfrm>
          <a:off x="0" y="0"/>
          <a:ext cx="3209925" cy="3219450"/>
        </a:xfrm>
        <a:prstGeom prst="rect">
          <a:avLst/>
        </a:prstGeom>
      </xdr:spPr>
    </xdr:pic>
  </etc:cellImage>
  <etc:cellImage>
    <xdr:pic>
      <xdr:nvPicPr>
        <xdr:cNvPr id="3" name="ID_30AC15B0F5F1424191ED0C81CF9E5176" descr="批注 2026-02-01 145959"/>
        <xdr:cNvPicPr/>
      </xdr:nvPicPr>
      <xdr:blipFill>
        <a:blip r:embed="rId4"/>
        <a:stretch>
          <a:fillRect/>
        </a:stretch>
      </xdr:blipFill>
      <xdr:spPr>
        <a:xfrm>
          <a:off x="0" y="0"/>
          <a:ext cx="3067050" cy="3057525"/>
        </a:xfrm>
        <a:prstGeom prst="rect">
          <a:avLst/>
        </a:prstGeom>
      </xdr:spPr>
    </xdr:pic>
  </etc:cellImage>
  <etc:cellImage>
    <xdr:pic>
      <xdr:nvPicPr>
        <xdr:cNvPr id="6" name="ID_3C6BE735C96945DEB70CB199508EFCBD" descr="微信图片_20260201144740_31_2"/>
        <xdr:cNvPicPr/>
      </xdr:nvPicPr>
      <xdr:blipFill>
        <a:blip r:embed="rId5"/>
        <a:stretch>
          <a:fillRect/>
        </a:stretch>
      </xdr:blipFill>
      <xdr:spPr>
        <a:xfrm>
          <a:off x="0" y="0"/>
          <a:ext cx="4419600" cy="2495550"/>
        </a:xfrm>
        <a:prstGeom prst="rect">
          <a:avLst/>
        </a:prstGeom>
      </xdr:spPr>
    </xdr:pic>
  </etc:cellImage>
  <etc:cellImage>
    <xdr:pic>
      <xdr:nvPicPr>
        <xdr:cNvPr id="20" name="ID_8B6AEB217D364F44958C026BAE304AD1" descr="批注 2026-02-02 114018"/>
        <xdr:cNvPicPr/>
      </xdr:nvPicPr>
      <xdr:blipFill>
        <a:blip r:embed="rId6"/>
        <a:stretch>
          <a:fillRect/>
        </a:stretch>
      </xdr:blipFill>
      <xdr:spPr>
        <a:xfrm>
          <a:off x="0" y="0"/>
          <a:ext cx="6219825" cy="3095625"/>
        </a:xfrm>
        <a:prstGeom prst="rect">
          <a:avLst/>
        </a:prstGeom>
      </xdr:spPr>
    </xdr:pic>
  </etc:cellImage>
  <etc:cellImage>
    <xdr:pic>
      <xdr:nvPicPr>
        <xdr:cNvPr id="27" name="ID_806D123BE9E3436FAE4319EA10B86485" descr="图片去水印 (1)"/>
        <xdr:cNvPicPr/>
      </xdr:nvPicPr>
      <xdr:blipFill>
        <a:blip r:embed="rId7"/>
        <a:stretch>
          <a:fillRect/>
        </a:stretch>
      </xdr:blipFill>
      <xdr:spPr>
        <a:xfrm>
          <a:off x="0" y="0"/>
          <a:ext cx="10058400" cy="7331710"/>
        </a:xfrm>
        <a:prstGeom prst="rect">
          <a:avLst/>
        </a:prstGeom>
      </xdr:spPr>
    </xdr:pic>
  </etc:cellImage>
  <etc:cellImage>
    <xdr:pic>
      <xdr:nvPicPr>
        <xdr:cNvPr id="14" name="ID_633A72D3CD3549B8A5C34F2B496C1401" descr="Tucson 2021 hood 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5927050" y="3035935"/>
          <a:ext cx="959485" cy="724535"/>
        </a:xfrm>
        <a:prstGeom prst="rect">
          <a:avLst/>
        </a:prstGeom>
      </xdr:spPr>
    </xdr:pic>
  </etc:cellImage>
  <etc:cellImage>
    <xdr:pic>
      <xdr:nvPicPr>
        <xdr:cNvPr id="13" name="ID_05180FE3743C49CB8E784C61AA8FF424" descr="Tucson 2021 front fender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6055320" y="4019550"/>
          <a:ext cx="685165" cy="925195"/>
        </a:xfrm>
        <a:prstGeom prst="rect">
          <a:avLst/>
        </a:prstGeom>
      </xdr:spPr>
    </xdr:pic>
  </etc:cellImage>
  <etc:cellImage>
    <xdr:pic>
      <xdr:nvPicPr>
        <xdr:cNvPr id="15" name="ID_1B7C55EDE23845109E7C637DCA250D1F" descr="批注 2026-02-02 112649"/>
        <xdr:cNvPicPr/>
      </xdr:nvPicPr>
      <xdr:blipFill>
        <a:blip r:embed="rId10"/>
        <a:stretch>
          <a:fillRect/>
        </a:stretch>
      </xdr:blipFill>
      <xdr:spPr>
        <a:xfrm>
          <a:off x="0" y="0"/>
          <a:ext cx="6905625" cy="7305675"/>
        </a:xfrm>
        <a:prstGeom prst="rect">
          <a:avLst/>
        </a:prstGeom>
      </xdr:spPr>
    </xdr:pic>
  </etc:cellImage>
  <etc:cellImage>
    <xdr:pic>
      <xdr:nvPicPr>
        <xdr:cNvPr id="21" name="ID_938F0900068C409596E24D701C9C0A2D" descr="批注 2026-02-02 114528"/>
        <xdr:cNvPicPr/>
      </xdr:nvPicPr>
      <xdr:blipFill>
        <a:blip r:embed="rId11"/>
        <a:stretch>
          <a:fillRect/>
        </a:stretch>
      </xdr:blipFill>
      <xdr:spPr>
        <a:xfrm>
          <a:off x="0" y="0"/>
          <a:ext cx="4819650" cy="2686050"/>
        </a:xfrm>
        <a:prstGeom prst="rect">
          <a:avLst/>
        </a:prstGeom>
      </xdr:spPr>
    </xdr:pic>
  </etc:cellImage>
  <etc:cellImage>
    <xdr:pic>
      <xdr:nvPicPr>
        <xdr:cNvPr id="18" name="ID_B299F3F984F94B58BF0804BB1EC0456A" descr="批注 2026-02-02 124611"/>
        <xdr:cNvPicPr/>
      </xdr:nvPicPr>
      <xdr:blipFill>
        <a:blip r:embed="rId12"/>
        <a:stretch>
          <a:fillRect/>
        </a:stretch>
      </xdr:blipFill>
      <xdr:spPr>
        <a:xfrm>
          <a:off x="0" y="0"/>
          <a:ext cx="3219450" cy="2038350"/>
        </a:xfrm>
        <a:prstGeom prst="rect">
          <a:avLst/>
        </a:prstGeom>
      </xdr:spPr>
    </xdr:pic>
  </etc:cellImage>
  <etc:cellImage>
    <xdr:pic>
      <xdr:nvPicPr>
        <xdr:cNvPr id="11" name="ID_506BE25DA3874533A0828B37E2BD2E88" descr="CEED 2018 hoo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5942290" y="4852035"/>
          <a:ext cx="911225" cy="884555"/>
        </a:xfrm>
        <a:prstGeom prst="rect">
          <a:avLst/>
        </a:prstGeom>
      </xdr:spPr>
    </xdr:pic>
  </etc:cellImage>
  <etc:cellImage>
    <xdr:pic>
      <xdr:nvPicPr>
        <xdr:cNvPr id="10" name="ID_50E3D7D938BB4311A19990E9A041E5FA" descr="Ceed'2012 fender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5838150" y="5760085"/>
          <a:ext cx="1205865" cy="861060"/>
        </a:xfrm>
        <a:prstGeom prst="rect">
          <a:avLst/>
        </a:prstGeom>
      </xdr:spPr>
    </xdr:pic>
  </etc:cellImage>
  <etc:cellImage>
    <xdr:pic>
      <xdr:nvPicPr>
        <xdr:cNvPr id="22" name="ID_31F5F80DDE9C401C9DBB749764B9D9EC" descr="批注 2026-02-02 115245"/>
        <xdr:cNvPicPr/>
      </xdr:nvPicPr>
      <xdr:blipFill>
        <a:blip r:embed="rId15"/>
        <a:stretch>
          <a:fillRect/>
        </a:stretch>
      </xdr:blipFill>
      <xdr:spPr>
        <a:xfrm>
          <a:off x="0" y="0"/>
          <a:ext cx="7553325" cy="4238625"/>
        </a:xfrm>
        <a:prstGeom prst="rect">
          <a:avLst/>
        </a:prstGeom>
      </xdr:spPr>
    </xdr:pic>
  </etc:cellImage>
  <etc:cellImage>
    <xdr:pic>
      <xdr:nvPicPr>
        <xdr:cNvPr id="23" name="ID_048166DEC4CF44B1BCA99D9A508C0907" descr="微信图片_20260202115926_489_5"/>
        <xdr:cNvPicPr/>
      </xdr:nvPicPr>
      <xdr:blipFill>
        <a:blip r:embed="rId16"/>
        <a:stretch>
          <a:fillRect/>
        </a:stretch>
      </xdr:blipFill>
      <xdr:spPr>
        <a:xfrm>
          <a:off x="0" y="0"/>
          <a:ext cx="7305675" cy="5467350"/>
        </a:xfrm>
        <a:prstGeom prst="rect">
          <a:avLst/>
        </a:prstGeom>
      </xdr:spPr>
    </xdr:pic>
  </etc:cellImage>
  <etc:cellImage>
    <xdr:pic>
      <xdr:nvPicPr>
        <xdr:cNvPr id="9" name="ID_F01B340C6D764CBBA0510599156BF57C" descr="Hood Solaries 20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5918160" y="6791325"/>
          <a:ext cx="960120" cy="903605"/>
        </a:xfrm>
        <a:prstGeom prst="rect">
          <a:avLst/>
        </a:prstGeom>
      </xdr:spPr>
    </xdr:pic>
  </etc:cellImage>
  <etc:cellImage>
    <xdr:pic>
      <xdr:nvPicPr>
        <xdr:cNvPr id="17" name="ID_FE083B632141405B80155E184D4E56AA" descr="微信图片_20260202113138_39_2"/>
        <xdr:cNvPicPr/>
      </xdr:nvPicPr>
      <xdr:blipFill>
        <a:blip r:embed="rId18"/>
        <a:stretch>
          <a:fillRect/>
        </a:stretch>
      </xdr:blipFill>
      <xdr:spPr>
        <a:xfrm>
          <a:off x="0" y="0"/>
          <a:ext cx="2466975" cy="1847850"/>
        </a:xfrm>
        <a:prstGeom prst="rect">
          <a:avLst/>
        </a:prstGeom>
      </xdr:spPr>
    </xdr:pic>
  </etc:cellImage>
  <etc:cellImage>
    <xdr:pic>
      <xdr:nvPicPr>
        <xdr:cNvPr id="7" name="ID_85BAA4C750044CEBBB42BE643BF2B501" descr="微信图片_20260202110657_36_2"/>
        <xdr:cNvPicPr/>
      </xdr:nvPicPr>
      <xdr:blipFill>
        <a:blip r:embed="rId19"/>
        <a:stretch>
          <a:fillRect/>
        </a:stretch>
      </xdr:blipFill>
      <xdr:spPr>
        <a:xfrm>
          <a:off x="0" y="0"/>
          <a:ext cx="10058400" cy="10058400"/>
        </a:xfrm>
        <a:prstGeom prst="rect">
          <a:avLst/>
        </a:prstGeom>
      </xdr:spPr>
    </xdr:pic>
  </etc:cellImage>
  <etc:cellImage>
    <xdr:pic>
      <xdr:nvPicPr>
        <xdr:cNvPr id="12" name="ID_9E7E87EBEFDC458F8D11C9A4C4CF3AB6" descr="微信图片_20260202111413_37_2"/>
        <xdr:cNvPicPr/>
      </xdr:nvPicPr>
      <xdr:blipFill>
        <a:blip r:embed="rId20"/>
        <a:stretch>
          <a:fillRect/>
        </a:stretch>
      </xdr:blipFill>
      <xdr:spPr>
        <a:xfrm>
          <a:off x="0" y="0"/>
          <a:ext cx="3657600" cy="3657600"/>
        </a:xfrm>
        <a:prstGeom prst="rect">
          <a:avLst/>
        </a:prstGeom>
      </xdr:spPr>
    </xdr:pic>
  </etc:cellImage>
  <etc:cellImage>
    <xdr:pic>
      <xdr:nvPicPr>
        <xdr:cNvPr id="19" name="ID_0AA008A31C4F4F2898A0E2A1665FD2F0" descr="批注 2026-02-02 113338"/>
        <xdr:cNvPicPr/>
      </xdr:nvPicPr>
      <xdr:blipFill>
        <a:blip r:embed="rId21"/>
        <a:stretch>
          <a:fillRect/>
        </a:stretch>
      </xdr:blipFill>
      <xdr:spPr>
        <a:xfrm>
          <a:off x="0" y="0"/>
          <a:ext cx="6191250" cy="4667250"/>
        </a:xfrm>
        <a:prstGeom prst="rect">
          <a:avLst/>
        </a:prstGeom>
      </xdr:spPr>
    </xdr:pic>
  </etc:cellImage>
  <etc:cellImage>
    <xdr:pic>
      <xdr:nvPicPr>
        <xdr:cNvPr id="16" name="ID_9DFB1E9196AA4BEFA89803ED2AD8E9C3" descr="批注 2026-02-02 124632"/>
        <xdr:cNvPicPr/>
      </xdr:nvPicPr>
      <xdr:blipFill>
        <a:blip r:embed="rId22"/>
        <a:stretch>
          <a:fillRect/>
        </a:stretch>
      </xdr:blipFill>
      <xdr:spPr>
        <a:xfrm>
          <a:off x="0" y="0"/>
          <a:ext cx="6048375" cy="2295525"/>
        </a:xfrm>
        <a:prstGeom prst="rect">
          <a:avLst/>
        </a:prstGeom>
      </xdr:spPr>
    </xdr:pic>
  </etc:cellImage>
  <etc:cellImage>
    <xdr:pic>
      <xdr:nvPicPr>
        <xdr:cNvPr id="8" name="ID_730F9A73CA1F4350807C2E884689F784" descr="cobal 前车门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5868630" y="7874000"/>
          <a:ext cx="1126490" cy="98996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<sst xmlns="http://schemas.openxmlformats.org/spreadsheetml/2006/main" count="189" uniqueCount="96">
  <si>
    <t>欧冠嘉配件采购需求</t>
  </si>
  <si>
    <t>序号</t>
  </si>
  <si>
    <t>品牌</t>
  </si>
  <si>
    <t>车型</t>
  </si>
  <si>
    <t>产品</t>
  </si>
  <si>
    <t>图片</t>
  </si>
  <si>
    <t>OE码</t>
  </si>
  <si>
    <t>JETOUR</t>
  </si>
  <si>
    <t>奇瑞捷途</t>
  </si>
  <si>
    <t>jetour x90 plus 21--</t>
  </si>
  <si>
    <t>散热器格栅</t>
  </si>
  <si>
    <t>F208401100</t>
  </si>
  <si>
    <t>发动机散热器</t>
  </si>
  <si>
    <t xml:space="preserve"> F081301110HD</t>
  </si>
  <si>
    <t>引擎盖</t>
  </si>
  <si>
    <t>553000870AADYJ</t>
  </si>
  <si>
    <t>前保险杠上部外壳</t>
  </si>
  <si>
    <t>F202803501DQ</t>
  </si>
  <si>
    <t>前保险杠下部外壳</t>
  </si>
  <si>
    <t>F202803513</t>
  </si>
  <si>
    <t>Hyundai-KIA</t>
  </si>
  <si>
    <t>现代起亚</t>
  </si>
  <si>
    <t xml:space="preserve"> KIA CEED 21-</t>
  </si>
  <si>
    <t>左前大灯</t>
  </si>
  <si>
    <t>92101-J7061</t>
  </si>
  <si>
    <t>左前灯</t>
  </si>
  <si>
    <t>92101-J7060</t>
  </si>
  <si>
    <t>右前灯</t>
  </si>
  <si>
    <t>92102-J7000</t>
  </si>
  <si>
    <t>Great Wall</t>
  </si>
  <si>
    <t>长城</t>
  </si>
  <si>
    <t>wingle 7</t>
  </si>
  <si>
    <t>4121100AP6PXA</t>
  </si>
  <si>
    <t xml:space="preserve"> 
Great Wall</t>
  </si>
  <si>
    <t>右前大灯</t>
  </si>
  <si>
    <t>4121200AP6PXA</t>
  </si>
  <si>
    <t>changan</t>
  </si>
  <si>
    <t>长安</t>
  </si>
  <si>
    <t xml:space="preserve">changan cs55 plus </t>
  </si>
  <si>
    <t>前保险杠（改款，2021年以后）上部</t>
  </si>
  <si>
    <t>2803101AW20</t>
  </si>
  <si>
    <t>S203F2713011200</t>
  </si>
  <si>
    <t>hyundai tucson 21</t>
  </si>
  <si>
    <t>66400-N9000</t>
  </si>
  <si>
    <t>左前等</t>
  </si>
  <si>
    <t>66311-N9000</t>
  </si>
  <si>
    <t>右日间行车灯</t>
  </si>
  <si>
    <t>92208N9700</t>
  </si>
  <si>
    <t xml:space="preserve"> 92102N9600</t>
  </si>
  <si>
    <t>GENERAL MOTORS</t>
  </si>
  <si>
    <t>通用</t>
  </si>
  <si>
    <t>ravon r4 / cobalt</t>
  </si>
  <si>
    <t>保险丝盒（gm）</t>
  </si>
  <si>
    <t>kia ceed 3 2018-2025</t>
  </si>
  <si>
    <t>66400J7000</t>
  </si>
  <si>
    <t>kia ceed 3 2018-2021</t>
  </si>
  <si>
    <t>前左翼子板下部护板</t>
  </si>
  <si>
    <t xml:space="preserve"> 66311J7010</t>
  </si>
  <si>
    <t>后备箱门面板总成</t>
  </si>
  <si>
    <t>73700J7210</t>
  </si>
  <si>
    <t>后保险杠</t>
  </si>
  <si>
    <t xml:space="preserve"> 86610J7300</t>
  </si>
  <si>
    <t xml:space="preserve">kia ceed 3 2018-2025 </t>
  </si>
  <si>
    <t>92101-J7001</t>
  </si>
  <si>
    <t>前置保险杠</t>
  </si>
  <si>
    <t>86511J7DA0</t>
  </si>
  <si>
    <t>Kia ceed  3 2018-2025</t>
  </si>
  <si>
    <t>左后门</t>
  </si>
  <si>
    <t>77003J7200</t>
  </si>
  <si>
    <t xml:space="preserve">ACCENT 20 (2020-2023) </t>
  </si>
  <si>
    <t>66400-H6001</t>
  </si>
  <si>
    <t>66311-H6000</t>
  </si>
  <si>
    <t>86511-H6500</t>
  </si>
  <si>
    <t>前灯-大灯</t>
  </si>
  <si>
    <t>86350-H6500</t>
  </si>
  <si>
    <t xml:space="preserve">  ACCENT 20 (2020-2023) </t>
  </si>
  <si>
    <t>86610-H6500</t>
  </si>
  <si>
    <t xml:space="preserve">ACCENT 20 (2020-2023)  </t>
  </si>
  <si>
    <t>92101-H6510</t>
  </si>
  <si>
    <t xml:space="preserve"> toyota</t>
  </si>
  <si>
    <t>丰田</t>
  </si>
  <si>
    <t xml:space="preserve"> toyota camry 8 xv70 (2017-нв) </t>
  </si>
  <si>
    <t>凯美瑞卡钳</t>
  </si>
  <si>
    <t>53301-33220</t>
  </si>
  <si>
    <t xml:space="preserve"> toyota camry  xv70 (2017-нв</t>
  </si>
  <si>
    <t>前右灯罩</t>
  </si>
  <si>
    <t>53801-33200</t>
  </si>
  <si>
    <t>52119-3T930</t>
  </si>
  <si>
    <t>OMODA</t>
  </si>
  <si>
    <t>奇瑞omoda</t>
  </si>
  <si>
    <t xml:space="preserve">OMODA C5 </t>
  </si>
  <si>
    <t>散热器格栅 白色 360度全景影像</t>
  </si>
  <si>
    <t>602002764AAABW</t>
  </si>
  <si>
    <t>Chevrolet (Шевроле)-COBALT  (2011-н. в.)</t>
  </si>
  <si>
    <t>右前灯罩</t>
  </si>
  <si>
    <t>前门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</si>
</sst>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name val="微软雅黑"/>
      <charset val="134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1"/>
      <name val="宋体"/>
      <charset val="134"/>
      <scheme val="minor"/>
    </font>
    <font>
      <sz val="9"/>
      <color rgb="FF808080"/>
      <name val="Arial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4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5">
      <alignment vertical="center"/>
    </xf>
    <xf numFmtId="0" fontId="13" fillId="0" borderId="5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15" fillId="5" borderId="7">
      <alignment vertical="center"/>
    </xf>
    <xf numFmtId="0" fontId="16" fillId="6" borderId="8">
      <alignment vertical="center"/>
    </xf>
    <xf numFmtId="0" fontId="17" fillId="6" borderId="7">
      <alignment vertical="center"/>
    </xf>
    <xf numFmtId="0" fontId="18" fillId="7" borderId="9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2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5" fillId="0" borderId="3" xfId="6" applyFont="1" applyBorder="1" applyAlignment="1"/>
    <xf numFmtId="0" fontId="0" fillId="0" borderId="3" xfId="0" applyFont="1" applyFill="1" applyBorder="1" applyAlignment="1"/>
    <xf numFmtId="49" fontId="1" fillId="0" borderId="3" xfId="0" applyNumberFormat="1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wrapText="1"/>
    </xf>
    <xf numFmtId="0" fontId="0" fillId="0" borderId="3" xfId="0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left" vertical="center" wrapText="1"/>
    </xf>
    <xf numFmtId="0" fontId="0" fillId="3" borderId="3" xfId="0" applyFont="1" applyFill="1" applyBorder="1" applyAlignment="1">
      <alignment horizontal="left"/>
    </xf>
    <xf numFmtId="49" fontId="1" fillId="0" borderId="0" xfId="0" applyNumberFormat="1" applyFont="1" applyFill="1" applyAlignment="1">
      <alignment horizontal="left" vertical="center" wrapText="1"/>
    </xf>
    <xf numFmtId="0" fontId="0" fillId="0" borderId="0" xfId="0" applyFont="1" applyFill="1" applyAlignment="1">
      <alignment horizontal="left"/>
    </xf>
    <xf numFmtId="0" fontId="6" fillId="0" borderId="3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3" Type="http://schemas.openxmlformats.org/officeDocument/2006/relationships/image" Target="media/image23.jpe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jpe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jpe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vto-center.kz/search?pcode=92101-J7060" TargetMode="External"/><Relationship Id="rId1" Type="http://schemas.openxmlformats.org/officeDocument/2006/relationships/hyperlink" Target="https://avto-center.kz/search/CHERY/F208401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abSelected="1" workbookViewId="0">
      <selection activeCell="I4" sqref="I4"/>
    </sheetView>
  </sheetViews>
  <sheetFormatPr defaultColWidth="9" defaultRowHeight="15" outlineLevelCol="6"/>
  <cols>
    <col min="1" max="1" width="9" style="1"/>
    <col min="2" max="2" width="16" style="1" customWidth="1"/>
    <col min="3" max="3" width="11.8761061946903" style="1" customWidth="1"/>
    <col min="4" max="4" width="43.5221238938053" style="1" customWidth="1"/>
    <col min="5" max="5" width="16.9115044247788" style="1" customWidth="1"/>
    <col min="6" max="6" width="13.8761061946903" style="1" customWidth="1"/>
    <col min="7" max="7" width="17.1238938053097" style="1" customWidth="1"/>
  </cols>
  <sheetData>
    <row r="1" ht="20.25" spans="1:7">
      <c r="A1" s="2" t="s">
        <v>0</v>
      </c>
      <c r="B1" s="3"/>
      <c r="C1" s="3"/>
      <c r="D1" s="3"/>
      <c r="E1" s="3"/>
      <c r="F1" s="3"/>
      <c r="G1" s="3"/>
    </row>
    <row r="2" ht="15.75" spans="1:7">
      <c r="A2" s="4" t="s">
        <v>1</v>
      </c>
      <c r="B2" s="4" t="s">
        <v>2</v>
      </c>
      <c r="C2" s="4" t="s">
        <v>2</v>
      </c>
      <c r="D2" s="4" t="s">
        <v>3</v>
      </c>
      <c r="E2" s="5" t="s">
        <v>4</v>
      </c>
      <c r="F2" s="6" t="s">
        <v>5</v>
      </c>
      <c r="G2" s="7" t="s">
        <v>6</v>
      </c>
    </row>
    <row r="3" ht="69.4" spans="1:7">
      <c r="A3" s="8">
        <v>1</v>
      </c>
      <c r="B3" s="9" t="s">
        <v>7</v>
      </c>
      <c r="C3" s="10" t="s">
        <v>8</v>
      </c>
      <c r="D3" s="10" t="s">
        <v>9</v>
      </c>
      <c r="E3" s="11" t="s">
        <v>10</v>
      </c>
      <c r="F3" s="12" t="str">
        <f>_xlfn.DISPIMG("ID_ED9DDB16E53747CDBFB2469E7A0A0EE7",1)</f>
        <v>=DISPIMG("ID_ED9DDB16E53747CDBFB2469E7A0A0EE7",1)</v>
      </c>
      <c r="G3" s="12" t="s">
        <v>11</v>
      </c>
    </row>
    <row r="4" ht="78.15" spans="1:7">
      <c r="A4" s="8">
        <v>2</v>
      </c>
      <c r="B4" s="9" t="s">
        <v>7</v>
      </c>
      <c r="C4" s="10" t="s">
        <v>8</v>
      </c>
      <c r="D4" s="10" t="s">
        <v>9</v>
      </c>
      <c r="E4" s="11" t="s">
        <v>12</v>
      </c>
      <c r="F4" s="12" t="str">
        <f>_xlfn.DISPIMG("ID_30AC15B0F5F1424191ED0C81CF9E5176",1)</f>
        <v>=DISPIMG("ID_30AC15B0F5F1424191ED0C81CF9E5176",1)</v>
      </c>
      <c r="G4" s="12" t="s">
        <v>13</v>
      </c>
    </row>
    <row r="5" ht="57.4" spans="1:7">
      <c r="A5" s="8">
        <v>3</v>
      </c>
      <c r="B5" s="9" t="s">
        <v>7</v>
      </c>
      <c r="C5" s="10" t="s">
        <v>8</v>
      </c>
      <c r="D5" s="10" t="s">
        <v>9</v>
      </c>
      <c r="E5" s="11" t="s">
        <v>14</v>
      </c>
      <c r="F5" s="12" t="str">
        <f>_xlfn.DISPIMG("ID_806D123BE9E3436FAE4319EA10B86485",1)</f>
        <v>=DISPIMG("ID_806D123BE9E3436FAE4319EA10B86485",1)</v>
      </c>
      <c r="G5" s="12" t="s">
        <v>15</v>
      </c>
    </row>
    <row r="6" ht="78.6" spans="1:7">
      <c r="A6" s="8">
        <v>4</v>
      </c>
      <c r="B6" s="9" t="s">
        <v>7</v>
      </c>
      <c r="C6" s="10" t="s">
        <v>8</v>
      </c>
      <c r="D6" s="10" t="s">
        <v>9</v>
      </c>
      <c r="E6" s="11" t="s">
        <v>16</v>
      </c>
      <c r="F6" s="12" t="str">
        <f>_xlfn.DISPIMG("ID_23E482F358F047279CFC59A50BACCB15",1)</f>
        <v>=DISPIMG("ID_23E482F358F047279CFC59A50BACCB15",1)</v>
      </c>
      <c r="G6" s="12" t="s">
        <v>17</v>
      </c>
    </row>
    <row r="7" ht="78.15" spans="1:7">
      <c r="A7" s="8">
        <v>5</v>
      </c>
      <c r="B7" s="9" t="s">
        <v>7</v>
      </c>
      <c r="C7" s="10" t="s">
        <v>8</v>
      </c>
      <c r="D7" s="10" t="s">
        <v>9</v>
      </c>
      <c r="E7" s="11" t="s">
        <v>18</v>
      </c>
      <c r="F7" s="12" t="str">
        <f>_xlfn.DISPIMG("ID_BAC6ECA6DACC4180B112203C8185B71B",1)</f>
        <v>=DISPIMG("ID_BAC6ECA6DACC4180B112203C8185B71B",1)</v>
      </c>
      <c r="G7" s="12" t="s">
        <v>19</v>
      </c>
    </row>
    <row r="8" spans="1:7">
      <c r="A8" s="8">
        <v>6</v>
      </c>
      <c r="B8" s="9" t="s">
        <v>20</v>
      </c>
      <c r="C8" s="10" t="s">
        <v>21</v>
      </c>
      <c r="D8" s="13" t="s">
        <v>22</v>
      </c>
      <c r="E8" s="11" t="s">
        <v>23</v>
      </c>
      <c r="F8" s="12"/>
      <c r="G8" s="12" t="s">
        <v>24</v>
      </c>
    </row>
    <row r="9" spans="1:7">
      <c r="A9" s="8">
        <v>7</v>
      </c>
      <c r="B9" s="9" t="s">
        <v>20</v>
      </c>
      <c r="C9" s="10" t="s">
        <v>21</v>
      </c>
      <c r="D9" s="13" t="s">
        <v>22</v>
      </c>
      <c r="E9" s="11" t="s">
        <v>25</v>
      </c>
      <c r="F9" s="12"/>
      <c r="G9" s="12" t="s">
        <v>26</v>
      </c>
    </row>
    <row r="10" ht="39.55" spans="1:7">
      <c r="A10" s="8">
        <v>8</v>
      </c>
      <c r="B10" s="9" t="s">
        <v>20</v>
      </c>
      <c r="C10" s="10" t="s">
        <v>21</v>
      </c>
      <c r="D10" s="10" t="s">
        <v>22</v>
      </c>
      <c r="E10" s="11" t="s">
        <v>27</v>
      </c>
      <c r="F10" s="12" t="str">
        <f>_xlfn.DISPIMG("ID_8B6AEB217D364F44958C026BAE304AD1",1)</f>
        <v>=DISPIMG("ID_8B6AEB217D364F44958C026BAE304AD1",1)</v>
      </c>
      <c r="G10" s="12" t="s">
        <v>28</v>
      </c>
    </row>
    <row r="11" ht="44.7" spans="1:7">
      <c r="A11" s="8">
        <v>9</v>
      </c>
      <c r="B11" s="10" t="s">
        <v>29</v>
      </c>
      <c r="C11" s="10" t="s">
        <v>30</v>
      </c>
      <c r="D11" s="10" t="s">
        <v>31</v>
      </c>
      <c r="E11" s="11" t="s">
        <v>23</v>
      </c>
      <c r="F11" s="12" t="str">
        <f>_xlfn.DISPIMG("ID_3C6BE735C96945DEB70CB199508EFCBD",1)</f>
        <v>=DISPIMG("ID_3C6BE735C96945DEB70CB199508EFCBD",1)</v>
      </c>
      <c r="G11" s="12" t="s">
        <v>32</v>
      </c>
    </row>
    <row r="12" ht="44.7" spans="1:7">
      <c r="A12" s="8">
        <v>10</v>
      </c>
      <c r="B12" s="14" t="s">
        <v>33</v>
      </c>
      <c r="C12" s="10" t="s">
        <v>30</v>
      </c>
      <c r="D12" s="10" t="s">
        <v>31</v>
      </c>
      <c r="E12" s="11" t="s">
        <v>34</v>
      </c>
      <c r="F12" s="12" t="str">
        <f>_xlfn.DISPIMG("ID_3C6BE735C96945DEB70CB199508EFCBD",1)</f>
        <v>=DISPIMG("ID_3C6BE735C96945DEB70CB199508EFCBD",1)</v>
      </c>
      <c r="G12" s="12" t="s">
        <v>35</v>
      </c>
    </row>
    <row r="13" ht="30" spans="1:7">
      <c r="A13" s="8">
        <v>11</v>
      </c>
      <c r="B13" s="10" t="s">
        <v>36</v>
      </c>
      <c r="C13" s="10" t="s">
        <v>37</v>
      </c>
      <c r="D13" s="13" t="s">
        <v>38</v>
      </c>
      <c r="E13" s="11" t="s">
        <v>39</v>
      </c>
      <c r="F13" s="12"/>
      <c r="G13" s="12" t="s">
        <v>40</v>
      </c>
    </row>
    <row r="14" spans="1:7">
      <c r="A14" s="8">
        <v>12</v>
      </c>
      <c r="B14" s="10" t="s">
        <v>36</v>
      </c>
      <c r="C14" s="10" t="s">
        <v>37</v>
      </c>
      <c r="D14" s="13" t="s">
        <v>38</v>
      </c>
      <c r="E14" s="11" t="s">
        <v>10</v>
      </c>
      <c r="F14" s="12"/>
      <c r="G14" s="12" t="s">
        <v>41</v>
      </c>
    </row>
    <row r="15" ht="59.45" spans="1:7">
      <c r="A15" s="8">
        <v>13</v>
      </c>
      <c r="B15" s="9" t="s">
        <v>20</v>
      </c>
      <c r="C15" s="10" t="s">
        <v>21</v>
      </c>
      <c r="D15" s="10" t="s">
        <v>42</v>
      </c>
      <c r="E15" s="11" t="s">
        <v>14</v>
      </c>
      <c r="F15" s="15" t="str">
        <f>_xlfn.DISPIMG("ID_633A72D3CD3549B8A5C34F2B496C1401",1)</f>
        <v>=DISPIMG("ID_633A72D3CD3549B8A5C34F2B496C1401",1)</v>
      </c>
      <c r="G15" s="12" t="s">
        <v>43</v>
      </c>
    </row>
    <row r="16" ht="105.45" spans="1:7">
      <c r="A16" s="8">
        <v>14</v>
      </c>
      <c r="B16" s="9" t="s">
        <v>20</v>
      </c>
      <c r="C16" s="10" t="s">
        <v>21</v>
      </c>
      <c r="D16" s="10" t="s">
        <v>42</v>
      </c>
      <c r="E16" s="11" t="s">
        <v>44</v>
      </c>
      <c r="F16" s="15" t="str">
        <f>_xlfn.DISPIMG("ID_05180FE3743C49CB8E784C61AA8FF424",1)</f>
        <v>=DISPIMG("ID_05180FE3743C49CB8E784C61AA8FF424",1)</v>
      </c>
      <c r="G16" s="12" t="s">
        <v>45</v>
      </c>
    </row>
    <row r="17" ht="82.85" spans="1:7">
      <c r="A17" s="8">
        <v>15</v>
      </c>
      <c r="B17" s="9" t="s">
        <v>20</v>
      </c>
      <c r="C17" s="10" t="s">
        <v>21</v>
      </c>
      <c r="D17" s="10" t="s">
        <v>42</v>
      </c>
      <c r="E17" s="11" t="s">
        <v>46</v>
      </c>
      <c r="F17" s="12" t="str">
        <f>_xlfn.DISPIMG("ID_1B7C55EDE23845109E7C637DCA250D1F",1)</f>
        <v>=DISPIMG("ID_1B7C55EDE23845109E7C637DCA250D1F",1)</v>
      </c>
      <c r="G17" s="12" t="s">
        <v>47</v>
      </c>
    </row>
    <row r="18" ht="44.15" spans="1:7">
      <c r="A18" s="8">
        <v>16</v>
      </c>
      <c r="B18" s="9" t="s">
        <v>20</v>
      </c>
      <c r="C18" s="10" t="s">
        <v>21</v>
      </c>
      <c r="D18" s="10" t="s">
        <v>42</v>
      </c>
      <c r="E18" s="11" t="s">
        <v>34</v>
      </c>
      <c r="F18" s="12" t="str">
        <f>_xlfn.DISPIMG("ID_938F0900068C409596E24D701C9C0A2D",1)</f>
        <v>=DISPIMG("ID_938F0900068C409596E24D701C9C0A2D",1)</v>
      </c>
      <c r="G18" s="12" t="s">
        <v>48</v>
      </c>
    </row>
    <row r="19" ht="50" spans="1:7">
      <c r="A19" s="8">
        <v>17</v>
      </c>
      <c r="B19" s="10" t="s">
        <v>49</v>
      </c>
      <c r="C19" s="10" t="s">
        <v>50</v>
      </c>
      <c r="D19" s="10" t="s">
        <v>51</v>
      </c>
      <c r="E19" s="16" t="s">
        <v>52</v>
      </c>
      <c r="F19" s="12" t="str">
        <f>_xlfn.DISPIMG("ID_B299F3F984F94B58BF0804BB1EC0456A",1)</f>
        <v>=DISPIMG("ID_B299F3F984F94B58BF0804BB1EC0456A",1)</v>
      </c>
      <c r="G19" s="17">
        <v>94768593</v>
      </c>
    </row>
    <row r="20" ht="76.1" spans="1:7">
      <c r="A20" s="8">
        <v>18</v>
      </c>
      <c r="B20" s="9" t="s">
        <v>20</v>
      </c>
      <c r="C20" s="10" t="s">
        <v>21</v>
      </c>
      <c r="D20" s="10" t="s">
        <v>53</v>
      </c>
      <c r="E20" s="11" t="s">
        <v>14</v>
      </c>
      <c r="F20" s="15" t="str">
        <f>_xlfn.DISPIMG("ID_506BE25DA3874533A0828B37E2BD2E88",1)</f>
        <v>=DISPIMG("ID_506BE25DA3874533A0828B37E2BD2E88",1)</v>
      </c>
      <c r="G20" s="12" t="s">
        <v>54</v>
      </c>
    </row>
    <row r="21" ht="56.25" spans="1:7">
      <c r="A21" s="8">
        <v>19</v>
      </c>
      <c r="B21" s="9" t="s">
        <v>20</v>
      </c>
      <c r="C21" s="10" t="s">
        <v>21</v>
      </c>
      <c r="D21" s="10" t="s">
        <v>55</v>
      </c>
      <c r="E21" s="11" t="s">
        <v>56</v>
      </c>
      <c r="F21" s="15" t="str">
        <f>_xlfn.DISPIMG("ID_50E3D7D938BB4311A19990E9A041E5FA",1)</f>
        <v>=DISPIMG("ID_50E3D7D938BB4311A19990E9A041E5FA",1)</v>
      </c>
      <c r="G21" s="12" t="s">
        <v>57</v>
      </c>
    </row>
    <row r="22" spans="1:7">
      <c r="A22" s="8">
        <v>20</v>
      </c>
      <c r="B22" s="9" t="s">
        <v>20</v>
      </c>
      <c r="C22" s="10" t="s">
        <v>21</v>
      </c>
      <c r="D22" s="13" t="s">
        <v>55</v>
      </c>
      <c r="E22" s="11" t="s">
        <v>58</v>
      </c>
      <c r="F22" s="12"/>
      <c r="G22" s="12" t="s">
        <v>59</v>
      </c>
    </row>
    <row r="23" spans="1:7">
      <c r="A23" s="8">
        <v>21</v>
      </c>
      <c r="B23" s="9" t="s">
        <v>20</v>
      </c>
      <c r="C23" s="10" t="s">
        <v>21</v>
      </c>
      <c r="D23" s="13" t="s">
        <v>53</v>
      </c>
      <c r="E23" s="18" t="s">
        <v>60</v>
      </c>
      <c r="F23" s="19"/>
      <c r="G23" s="12" t="s">
        <v>61</v>
      </c>
    </row>
    <row r="24" ht="44.45" spans="1:7">
      <c r="A24" s="8">
        <v>22</v>
      </c>
      <c r="B24" s="9" t="s">
        <v>20</v>
      </c>
      <c r="C24" s="10" t="s">
        <v>21</v>
      </c>
      <c r="D24" s="10" t="s">
        <v>62</v>
      </c>
      <c r="E24" s="11" t="s">
        <v>25</v>
      </c>
      <c r="F24" s="12" t="str">
        <f>_xlfn.DISPIMG("ID_31F5F80DDE9C401C9DBB749764B9D9EC",1)</f>
        <v>=DISPIMG("ID_31F5F80DDE9C401C9DBB749764B9D9EC",1)</v>
      </c>
      <c r="G24" s="12" t="s">
        <v>63</v>
      </c>
    </row>
    <row r="25" spans="1:7">
      <c r="A25" s="8">
        <v>23</v>
      </c>
      <c r="B25" s="9" t="s">
        <v>20</v>
      </c>
      <c r="C25" s="10" t="s">
        <v>21</v>
      </c>
      <c r="D25" s="13" t="s">
        <v>53</v>
      </c>
      <c r="E25" s="11" t="s">
        <v>64</v>
      </c>
      <c r="F25" s="12"/>
      <c r="G25" s="12" t="s">
        <v>65</v>
      </c>
    </row>
    <row r="26" ht="58.9" spans="1:7">
      <c r="A26" s="8">
        <v>24</v>
      </c>
      <c r="B26" s="9" t="s">
        <v>20</v>
      </c>
      <c r="C26" s="10" t="s">
        <v>21</v>
      </c>
      <c r="D26" s="10" t="s">
        <v>66</v>
      </c>
      <c r="E26" s="11" t="s">
        <v>67</v>
      </c>
      <c r="F26" s="12" t="str">
        <f>_xlfn.DISPIMG("ID_048166DEC4CF44B1BCA99D9A508C0907",1)</f>
        <v>=DISPIMG("ID_048166DEC4CF44B1BCA99D9A508C0907",1)</v>
      </c>
      <c r="G26" s="12" t="s">
        <v>68</v>
      </c>
    </row>
    <row r="27" ht="73.8" spans="1:7">
      <c r="A27" s="8">
        <v>25</v>
      </c>
      <c r="B27" s="9" t="s">
        <v>20</v>
      </c>
      <c r="C27" s="10" t="s">
        <v>21</v>
      </c>
      <c r="D27" s="10" t="s">
        <v>69</v>
      </c>
      <c r="E27" s="11" t="s">
        <v>14</v>
      </c>
      <c r="F27" s="15" t="str">
        <f>_xlfn.DISPIMG("ID_F01B340C6D764CBBA0510599156BF57C",1)</f>
        <v>=DISPIMG("ID_F01B340C6D764CBBA0510599156BF57C",1)</v>
      </c>
      <c r="G27" s="12" t="s">
        <v>70</v>
      </c>
    </row>
    <row r="28" spans="1:7">
      <c r="A28" s="8">
        <v>26</v>
      </c>
      <c r="B28" s="9" t="s">
        <v>20</v>
      </c>
      <c r="C28" s="10" t="s">
        <v>21</v>
      </c>
      <c r="D28" s="10" t="s">
        <v>69</v>
      </c>
      <c r="E28" s="16" t="s">
        <v>25</v>
      </c>
      <c r="F28" s="12"/>
      <c r="G28" s="17" t="s">
        <v>71</v>
      </c>
    </row>
    <row r="29" ht="59" spans="1:7">
      <c r="A29" s="8">
        <v>27</v>
      </c>
      <c r="B29" s="9" t="s">
        <v>20</v>
      </c>
      <c r="C29" s="10" t="s">
        <v>21</v>
      </c>
      <c r="D29" s="10" t="s">
        <v>69</v>
      </c>
      <c r="E29" s="11" t="s">
        <v>64</v>
      </c>
      <c r="F29" s="12" t="str">
        <f>_xlfn.DISPIMG("ID_FE083B632141405B80155E184D4E56AA",1)</f>
        <v>=DISPIMG("ID_FE083B632141405B80155E184D4E56AA",1)</v>
      </c>
      <c r="G29" s="12" t="s">
        <v>72</v>
      </c>
    </row>
    <row r="30" ht="78.4" spans="1:7">
      <c r="A30" s="8">
        <v>28</v>
      </c>
      <c r="B30" s="9" t="s">
        <v>20</v>
      </c>
      <c r="C30" s="10" t="s">
        <v>21</v>
      </c>
      <c r="D30" s="10" t="s">
        <v>69</v>
      </c>
      <c r="E30" s="16" t="s">
        <v>73</v>
      </c>
      <c r="F30" s="12" t="str">
        <f>_xlfn.DISPIMG("ID_85BAA4C750044CEBBB42BE643BF2B501",1)</f>
        <v>=DISPIMG("ID_85BAA4C750044CEBBB42BE643BF2B501",1)</v>
      </c>
      <c r="G30" s="17" t="s">
        <v>74</v>
      </c>
    </row>
    <row r="31" ht="78.4" spans="1:7">
      <c r="A31" s="8">
        <v>29</v>
      </c>
      <c r="B31" s="9" t="s">
        <v>20</v>
      </c>
      <c r="C31" s="10" t="s">
        <v>21</v>
      </c>
      <c r="D31" s="10" t="s">
        <v>75</v>
      </c>
      <c r="E31" s="11" t="s">
        <v>60</v>
      </c>
      <c r="F31" s="12" t="str">
        <f>_xlfn.DISPIMG("ID_9E7E87EBEFDC458F8D11C9A4C4CF3AB6",1)</f>
        <v>=DISPIMG("ID_9E7E87EBEFDC458F8D11C9A4C4CF3AB6",1)</v>
      </c>
      <c r="G31" s="12" t="s">
        <v>76</v>
      </c>
    </row>
    <row r="32" ht="59.35" spans="1:7">
      <c r="A32" s="8">
        <v>30</v>
      </c>
      <c r="B32" s="9" t="s">
        <v>20</v>
      </c>
      <c r="C32" s="10" t="s">
        <v>21</v>
      </c>
      <c r="D32" s="10" t="s">
        <v>77</v>
      </c>
      <c r="E32" s="11" t="s">
        <v>25</v>
      </c>
      <c r="F32" s="12" t="str">
        <f>_xlfn.DISPIMG("ID_0AA008A31C4F4F2898A0E2A1665FD2F0",1)</f>
        <v>=DISPIMG("ID_0AA008A31C4F4F2898A0E2A1665FD2F0",1)</v>
      </c>
      <c r="G32" s="12" t="s">
        <v>78</v>
      </c>
    </row>
    <row r="33" spans="1:7">
      <c r="A33" s="8">
        <v>31</v>
      </c>
      <c r="B33" s="10" t="s">
        <v>79</v>
      </c>
      <c r="C33" s="8" t="s">
        <v>80</v>
      </c>
      <c r="D33" s="13" t="s">
        <v>81</v>
      </c>
      <c r="E33" s="11" t="s">
        <v>82</v>
      </c>
      <c r="F33" s="20"/>
      <c r="G33" s="20" t="s">
        <v>83</v>
      </c>
    </row>
    <row r="34" spans="1:7">
      <c r="A34" s="8">
        <v>32</v>
      </c>
      <c r="B34" s="10" t="s">
        <v>79</v>
      </c>
      <c r="C34" s="8" t="s">
        <v>80</v>
      </c>
      <c r="D34" s="13" t="s">
        <v>84</v>
      </c>
      <c r="E34" s="11" t="s">
        <v>85</v>
      </c>
      <c r="F34" s="12"/>
      <c r="G34" s="12" t="s">
        <v>86</v>
      </c>
    </row>
    <row r="35" spans="1:7">
      <c r="A35" s="8">
        <v>33</v>
      </c>
      <c r="B35" s="10" t="s">
        <v>79</v>
      </c>
      <c r="C35" s="8" t="s">
        <v>80</v>
      </c>
      <c r="D35" s="13" t="s">
        <v>84</v>
      </c>
      <c r="E35" s="11" t="s">
        <v>64</v>
      </c>
      <c r="F35" s="12"/>
      <c r="G35" s="12" t="s">
        <v>87</v>
      </c>
    </row>
    <row r="36" ht="30" spans="1:7">
      <c r="A36" s="8">
        <v>34</v>
      </c>
      <c r="B36" s="10" t="s">
        <v>88</v>
      </c>
      <c r="C36" s="8" t="s">
        <v>89</v>
      </c>
      <c r="D36" s="13" t="s">
        <v>90</v>
      </c>
      <c r="E36" s="11" t="s">
        <v>91</v>
      </c>
      <c r="F36" s="12"/>
      <c r="G36" s="12" t="s">
        <v>92</v>
      </c>
    </row>
    <row r="37" spans="1:7">
      <c r="A37" s="8">
        <v>35</v>
      </c>
      <c r="B37" s="10" t="s">
        <v>49</v>
      </c>
      <c r="C37" s="10" t="s">
        <v>50</v>
      </c>
      <c r="D37" s="13" t="s">
        <v>93</v>
      </c>
      <c r="E37" s="11" t="s">
        <v>94</v>
      </c>
      <c r="F37" s="12"/>
      <c r="G37" s="12">
        <v>52035066</v>
      </c>
    </row>
    <row r="38" ht="30.4" spans="1:7">
      <c r="A38" s="8">
        <v>36</v>
      </c>
      <c r="B38" s="10" t="s">
        <v>49</v>
      </c>
      <c r="C38" s="10" t="s">
        <v>50</v>
      </c>
      <c r="D38" s="10" t="s">
        <v>93</v>
      </c>
      <c r="E38" s="11" t="s">
        <v>64</v>
      </c>
      <c r="F38" s="12" t="str">
        <f>_xlfn.DISPIMG("ID_9DFB1E9196AA4BEFA89803ED2AD8E9C3",1)</f>
        <v>=DISPIMG("ID_9DFB1E9196AA4BEFA89803ED2AD8E9C3",1)</v>
      </c>
      <c r="G38" s="12">
        <v>52026004</v>
      </c>
    </row>
    <row r="39" ht="69" spans="1:7">
      <c r="A39" s="8">
        <v>37</v>
      </c>
      <c r="B39" s="10" t="s">
        <v>49</v>
      </c>
      <c r="C39" s="10" t="s">
        <v>50</v>
      </c>
      <c r="D39" s="10" t="s">
        <v>93</v>
      </c>
      <c r="E39" s="11" t="s">
        <v>95</v>
      </c>
      <c r="F39" s="15" t="str">
        <f>_xlfn.DISPIMG("ID_730F9A73CA1F4350807C2E884689F784",1)</f>
        <v>=DISPIMG("ID_730F9A73CA1F4350807C2E884689F784",1)</v>
      </c>
      <c r="G39" s="12">
        <v>52055033</v>
      </c>
    </row>
  </sheetData>
  <mergeCells count="1">
    <mergeCell ref="A1:G1"/>
  </mergeCells>
  <hyperlinks>
    <hyperlink ref="B3" r:id="rId1" display="JETOUR"/>
    <hyperlink ref="B4:B7" r:id="rId1" display="JETOUR"/>
    <hyperlink ref="B8" r:id="rId2" display="Hyundai-KIA"/>
    <hyperlink ref="B9:B10" r:id="rId2" display="Hyundai-KIA"/>
    <hyperlink ref="B15" r:id="rId2" display="Hyundai-KIA"/>
    <hyperlink ref="B16:B18" r:id="rId2" display="Hyundai-KIA"/>
    <hyperlink ref="B20" r:id="rId2" display="Hyundai-KIA"/>
    <hyperlink ref="B21:B26" r:id="rId2" display="Hyundai-KIA"/>
    <hyperlink ref="B27:B32" r:id="rId2" display="Hyundai-KIA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刘硕</dc:creator>
  <cp:lastModifiedBy>123123123</cp:lastModifiedBy>
  <dcterms:created xsi:type="dcterms:W3CDTF">2023-05-12T11:15:00Z</dcterms:created>
  <dcterms:modified xsi:type="dcterms:W3CDTF">2026-10-10T15:35:40Z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01B8376A5DB7447FA46C96B195896A3D_12</vt:lpwstr>
  </property>
  <property fmtid="{D5CDD505-2E9C-101B-9397-08002B2CF9AE}" pid="4" name="CalculationRule">
    <vt:i4>0</vt:i4>
  </property>
</Properties>
</file>