
<file path=[Content_Types].xml><?xml version="1.0" encoding="utf-8"?>
<Types xmlns="http://schemas.openxmlformats.org/package/2006/content-types">
  <Default Extension="png" ContentType="image/png"/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TIGGO" sheetId="1" r:id="rId1"/>
  </sheets>
  <definedNames>
    <definedName name="_xlnm._FilterDatabase" localSheetId="0" hidden="1">TIGGO!$A$1:$L$39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2" name="ID_ED9DDB16E53747CDBFB2469E7A0A0EE7" descr="批注 2026-02-01 145739"/>
        <xdr:cNvPicPr/>
      </xdr:nvPicPr>
      <xdr:blipFill>
        <a:blip r:embed="rId1"/>
        <a:stretch>
          <a:fillRect/>
        </a:stretch>
      </xdr:blipFill>
      <xdr:spPr>
        <a:xfrm>
          <a:off x="0" y="0"/>
          <a:ext cx="3781425" cy="3343275"/>
        </a:xfrm>
        <a:prstGeom prst="rect">
          <a:avLst/>
        </a:prstGeom>
      </xdr:spPr>
    </xdr:pic>
  </etc:cellImage>
  <etc:cellImage>
    <xdr:pic>
      <xdr:nvPicPr>
        <xdr:cNvPr id="5" name="ID_BAC6ECA6DACC4180B112203C8185B71B" descr="批注 2026-02-01 150228"/>
        <xdr:cNvPicPr/>
      </xdr:nvPicPr>
      <xdr:blipFill>
        <a:blip r:embed="rId2"/>
        <a:stretch>
          <a:fillRect/>
        </a:stretch>
      </xdr:blipFill>
      <xdr:spPr>
        <a:xfrm>
          <a:off x="0" y="0"/>
          <a:ext cx="3219450" cy="3209925"/>
        </a:xfrm>
        <a:prstGeom prst="rect">
          <a:avLst/>
        </a:prstGeom>
      </xdr:spPr>
    </xdr:pic>
  </etc:cellImage>
  <etc:cellImage>
    <xdr:pic>
      <xdr:nvPicPr>
        <xdr:cNvPr id="4" name="ID_23E482F358F047279CFC59A50BACCB15" descr="批注 2026-02-01 150137"/>
        <xdr:cNvPicPr/>
      </xdr:nvPicPr>
      <xdr:blipFill>
        <a:blip r:embed="rId3"/>
        <a:stretch>
          <a:fillRect/>
        </a:stretch>
      </xdr:blipFill>
      <xdr:spPr>
        <a:xfrm>
          <a:off x="0" y="0"/>
          <a:ext cx="3209925" cy="3219450"/>
        </a:xfrm>
        <a:prstGeom prst="rect">
          <a:avLst/>
        </a:prstGeom>
      </xdr:spPr>
    </xdr:pic>
  </etc:cellImage>
  <etc:cellImage>
    <xdr:pic>
      <xdr:nvPicPr>
        <xdr:cNvPr id="3" name="ID_30AC15B0F5F1424191ED0C81CF9E5176" descr="批注 2026-02-01 145959"/>
        <xdr:cNvPicPr/>
      </xdr:nvPicPr>
      <xdr:blipFill>
        <a:blip r:embed="rId4"/>
        <a:stretch>
          <a:fillRect/>
        </a:stretch>
      </xdr:blipFill>
      <xdr:spPr>
        <a:xfrm>
          <a:off x="0" y="0"/>
          <a:ext cx="3067050" cy="3057525"/>
        </a:xfrm>
        <a:prstGeom prst="rect">
          <a:avLst/>
        </a:prstGeom>
      </xdr:spPr>
    </xdr:pic>
  </etc:cellImage>
  <etc:cellImage>
    <xdr:pic>
      <xdr:nvPicPr>
        <xdr:cNvPr id="27" name="ID_806D123BE9E3436FAE4319EA10B86485" descr="图片去水印 (1)"/>
        <xdr:cNvPicPr/>
      </xdr:nvPicPr>
      <xdr:blipFill>
        <a:blip r:embed="rId5"/>
        <a:stretch>
          <a:fillRect/>
        </a:stretch>
      </xdr:blipFill>
      <xdr:spPr>
        <a:xfrm>
          <a:off x="0" y="0"/>
          <a:ext cx="10058400" cy="7331710"/>
        </a:xfrm>
        <a:prstGeom prst="rect">
          <a:avLst/>
        </a:prstGeom>
      </xdr:spPr>
    </xdr:pic>
  </etc:cellImage>
  <etc:cellImage>
    <xdr:pic>
      <xdr:nvPicPr>
        <xdr:cNvPr id="20" name="ID_8B6AEB217D364F44958C026BAE304AD1" descr="批注 2026-02-02 114018"/>
        <xdr:cNvPicPr/>
      </xdr:nvPicPr>
      <xdr:blipFill>
        <a:blip r:embed="rId6"/>
        <a:stretch>
          <a:fillRect/>
        </a:stretch>
      </xdr:blipFill>
      <xdr:spPr>
        <a:xfrm>
          <a:off x="0" y="0"/>
          <a:ext cx="6219825" cy="3095625"/>
        </a:xfrm>
        <a:prstGeom prst="rect">
          <a:avLst/>
        </a:prstGeom>
      </xdr:spPr>
    </xdr:pic>
  </etc:cellImage>
  <etc:cellImage>
    <xdr:pic>
      <xdr:nvPicPr>
        <xdr:cNvPr id="6" name="ID_3C6BE735C96945DEB70CB199508EFCBD" descr="微信图片_20260201144740_31_2"/>
        <xdr:cNvPicPr/>
      </xdr:nvPicPr>
      <xdr:blipFill>
        <a:blip r:embed="rId7"/>
        <a:stretch>
          <a:fillRect/>
        </a:stretch>
      </xdr:blipFill>
      <xdr:spPr>
        <a:xfrm>
          <a:off x="0" y="0"/>
          <a:ext cx="4419600" cy="2495550"/>
        </a:xfrm>
        <a:prstGeom prst="rect">
          <a:avLst/>
        </a:prstGeom>
      </xdr:spPr>
    </xdr:pic>
  </etc:cellImage>
  <etc:cellImage>
    <xdr:pic>
      <xdr:nvPicPr>
        <xdr:cNvPr id="14" name="ID_633A72D3CD3549B8A5C34F2B496C1401" descr="Tucson 2021 hood 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5927050" y="3035935"/>
          <a:ext cx="959485" cy="724535"/>
        </a:xfrm>
        <a:prstGeom prst="rect">
          <a:avLst/>
        </a:prstGeom>
      </xdr:spPr>
    </xdr:pic>
  </etc:cellImage>
  <etc:cellImage>
    <xdr:pic>
      <xdr:nvPicPr>
        <xdr:cNvPr id="13" name="ID_05180FE3743C49CB8E784C61AA8FF424" descr="Tucson 2021 front fender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6055320" y="4019550"/>
          <a:ext cx="685165" cy="925195"/>
        </a:xfrm>
        <a:prstGeom prst="rect">
          <a:avLst/>
        </a:prstGeom>
      </xdr:spPr>
    </xdr:pic>
  </etc:cellImage>
  <etc:cellImage>
    <xdr:pic>
      <xdr:nvPicPr>
        <xdr:cNvPr id="15" name="ID_1B7C55EDE23845109E7C637DCA250D1F" descr="批注 2026-02-02 112649"/>
        <xdr:cNvPicPr/>
      </xdr:nvPicPr>
      <xdr:blipFill>
        <a:blip r:embed="rId10"/>
        <a:stretch>
          <a:fillRect/>
        </a:stretch>
      </xdr:blipFill>
      <xdr:spPr>
        <a:xfrm>
          <a:off x="0" y="0"/>
          <a:ext cx="6905625" cy="7305675"/>
        </a:xfrm>
        <a:prstGeom prst="rect">
          <a:avLst/>
        </a:prstGeom>
      </xdr:spPr>
    </xdr:pic>
  </etc:cellImage>
  <etc:cellImage>
    <xdr:pic>
      <xdr:nvPicPr>
        <xdr:cNvPr id="21" name="ID_938F0900068C409596E24D701C9C0A2D" descr="批注 2026-02-02 114528"/>
        <xdr:cNvPicPr/>
      </xdr:nvPicPr>
      <xdr:blipFill>
        <a:blip r:embed="rId11"/>
        <a:stretch>
          <a:fillRect/>
        </a:stretch>
      </xdr:blipFill>
      <xdr:spPr>
        <a:xfrm>
          <a:off x="0" y="0"/>
          <a:ext cx="4819650" cy="2686050"/>
        </a:xfrm>
        <a:prstGeom prst="rect">
          <a:avLst/>
        </a:prstGeom>
      </xdr:spPr>
    </xdr:pic>
  </etc:cellImage>
  <etc:cellImage>
    <xdr:pic>
      <xdr:nvPicPr>
        <xdr:cNvPr id="18" name="ID_B299F3F984F94B58BF0804BB1EC0456A" descr="批注 2026-02-02 124611"/>
        <xdr:cNvPicPr/>
      </xdr:nvPicPr>
      <xdr:blipFill>
        <a:blip r:embed="rId12"/>
        <a:stretch>
          <a:fillRect/>
        </a:stretch>
      </xdr:blipFill>
      <xdr:spPr>
        <a:xfrm>
          <a:off x="0" y="0"/>
          <a:ext cx="3219450" cy="2038350"/>
        </a:xfrm>
        <a:prstGeom prst="rect">
          <a:avLst/>
        </a:prstGeom>
      </xdr:spPr>
    </xdr:pic>
  </etc:cellImage>
  <etc:cellImage>
    <xdr:pic>
      <xdr:nvPicPr>
        <xdr:cNvPr id="11" name="ID_506BE25DA3874533A0828B37E2BD2E88" descr="CEED 2018 hood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25942290" y="4852035"/>
          <a:ext cx="911225" cy="884555"/>
        </a:xfrm>
        <a:prstGeom prst="rect">
          <a:avLst/>
        </a:prstGeom>
      </xdr:spPr>
    </xdr:pic>
  </etc:cellImage>
  <etc:cellImage>
    <xdr:pic>
      <xdr:nvPicPr>
        <xdr:cNvPr id="10" name="ID_50E3D7D938BB4311A19990E9A041E5FA" descr="Ceed'2012 fender"/>
        <xdr:cNvPicPr>
          <a:picLocks noChangeAspect="1"/>
        </xdr:cNvPicPr>
      </xdr:nvPicPr>
      <xdr:blipFill>
        <a:blip r:embed="rId14"/>
        <a:stretch>
          <a:fillRect/>
        </a:stretch>
      </xdr:blipFill>
      <xdr:spPr>
        <a:xfrm>
          <a:off x="25838150" y="5760085"/>
          <a:ext cx="1205865" cy="861060"/>
        </a:xfrm>
        <a:prstGeom prst="rect">
          <a:avLst/>
        </a:prstGeom>
      </xdr:spPr>
    </xdr:pic>
  </etc:cellImage>
  <etc:cellImage>
    <xdr:pic>
      <xdr:nvPicPr>
        <xdr:cNvPr id="22" name="ID_31F5F80DDE9C401C9DBB749764B9D9EC" descr="批注 2026-02-02 115245"/>
        <xdr:cNvPicPr/>
      </xdr:nvPicPr>
      <xdr:blipFill>
        <a:blip r:embed="rId15"/>
        <a:stretch>
          <a:fillRect/>
        </a:stretch>
      </xdr:blipFill>
      <xdr:spPr>
        <a:xfrm>
          <a:off x="0" y="0"/>
          <a:ext cx="7553325" cy="4238625"/>
        </a:xfrm>
        <a:prstGeom prst="rect">
          <a:avLst/>
        </a:prstGeom>
      </xdr:spPr>
    </xdr:pic>
  </etc:cellImage>
  <etc:cellImage>
    <xdr:pic>
      <xdr:nvPicPr>
        <xdr:cNvPr id="23" name="ID_048166DEC4CF44B1BCA99D9A508C0907" descr="微信图片_20260202115926_489_5"/>
        <xdr:cNvPicPr/>
      </xdr:nvPicPr>
      <xdr:blipFill>
        <a:blip r:embed="rId16"/>
        <a:stretch>
          <a:fillRect/>
        </a:stretch>
      </xdr:blipFill>
      <xdr:spPr>
        <a:xfrm>
          <a:off x="0" y="0"/>
          <a:ext cx="7305675" cy="5467350"/>
        </a:xfrm>
        <a:prstGeom prst="rect">
          <a:avLst/>
        </a:prstGeom>
      </xdr:spPr>
    </xdr:pic>
  </etc:cellImage>
  <etc:cellImage>
    <xdr:pic>
      <xdr:nvPicPr>
        <xdr:cNvPr id="9" name="ID_F01B340C6D764CBBA0510599156BF57C" descr="Hood Solaries 2017"/>
        <xdr:cNvPicPr>
          <a:picLocks noChangeAspect="1"/>
        </xdr:cNvPicPr>
      </xdr:nvPicPr>
      <xdr:blipFill>
        <a:blip r:embed="rId17"/>
        <a:stretch>
          <a:fillRect/>
        </a:stretch>
      </xdr:blipFill>
      <xdr:spPr>
        <a:xfrm>
          <a:off x="25918160" y="6791325"/>
          <a:ext cx="960120" cy="903605"/>
        </a:xfrm>
        <a:prstGeom prst="rect">
          <a:avLst/>
        </a:prstGeom>
      </xdr:spPr>
    </xdr:pic>
  </etc:cellImage>
  <etc:cellImage>
    <xdr:pic>
      <xdr:nvPicPr>
        <xdr:cNvPr id="17" name="ID_FE083B632141405B80155E184D4E56AA" descr="微信图片_20260202113138_39_2"/>
        <xdr:cNvPicPr/>
      </xdr:nvPicPr>
      <xdr:blipFill>
        <a:blip r:embed="rId18"/>
        <a:stretch>
          <a:fillRect/>
        </a:stretch>
      </xdr:blipFill>
      <xdr:spPr>
        <a:xfrm>
          <a:off x="0" y="0"/>
          <a:ext cx="2466975" cy="1847850"/>
        </a:xfrm>
        <a:prstGeom prst="rect">
          <a:avLst/>
        </a:prstGeom>
      </xdr:spPr>
    </xdr:pic>
  </etc:cellImage>
  <etc:cellImage>
    <xdr:pic>
      <xdr:nvPicPr>
        <xdr:cNvPr id="7" name="ID_85BAA4C750044CEBBB42BE643BF2B501" descr="微信图片_20260202110657_36_2"/>
        <xdr:cNvPicPr/>
      </xdr:nvPicPr>
      <xdr:blipFill>
        <a:blip r:embed="rId19"/>
        <a:stretch>
          <a:fillRect/>
        </a:stretch>
      </xdr:blipFill>
      <xdr:spPr>
        <a:xfrm>
          <a:off x="0" y="0"/>
          <a:ext cx="10058400" cy="10058400"/>
        </a:xfrm>
        <a:prstGeom prst="rect">
          <a:avLst/>
        </a:prstGeom>
      </xdr:spPr>
    </xdr:pic>
  </etc:cellImage>
  <etc:cellImage>
    <xdr:pic>
      <xdr:nvPicPr>
        <xdr:cNvPr id="12" name="ID_9E7E87EBEFDC458F8D11C9A4C4CF3AB6" descr="微信图片_20260202111413_37_2"/>
        <xdr:cNvPicPr/>
      </xdr:nvPicPr>
      <xdr:blipFill>
        <a:blip r:embed="rId20"/>
        <a:stretch>
          <a:fillRect/>
        </a:stretch>
      </xdr:blipFill>
      <xdr:spPr>
        <a:xfrm>
          <a:off x="0" y="0"/>
          <a:ext cx="3657600" cy="3657600"/>
        </a:xfrm>
        <a:prstGeom prst="rect">
          <a:avLst/>
        </a:prstGeom>
      </xdr:spPr>
    </xdr:pic>
  </etc:cellImage>
  <etc:cellImage>
    <xdr:pic>
      <xdr:nvPicPr>
        <xdr:cNvPr id="19" name="ID_0AA008A31C4F4F2898A0E2A1665FD2F0" descr="批注 2026-02-02 113338"/>
        <xdr:cNvPicPr/>
      </xdr:nvPicPr>
      <xdr:blipFill>
        <a:blip r:embed="rId21"/>
        <a:stretch>
          <a:fillRect/>
        </a:stretch>
      </xdr:blipFill>
      <xdr:spPr>
        <a:xfrm>
          <a:off x="0" y="0"/>
          <a:ext cx="6191250" cy="4667250"/>
        </a:xfrm>
        <a:prstGeom prst="rect">
          <a:avLst/>
        </a:prstGeom>
      </xdr:spPr>
    </xdr:pic>
  </etc:cellImage>
  <etc:cellImage>
    <xdr:pic>
      <xdr:nvPicPr>
        <xdr:cNvPr id="16" name="ID_9DFB1E9196AA4BEFA89803ED2AD8E9C3" descr="批注 2026-02-02 124632"/>
        <xdr:cNvPicPr/>
      </xdr:nvPicPr>
      <xdr:blipFill>
        <a:blip r:embed="rId22"/>
        <a:stretch>
          <a:fillRect/>
        </a:stretch>
      </xdr:blipFill>
      <xdr:spPr>
        <a:xfrm>
          <a:off x="0" y="0"/>
          <a:ext cx="6048375" cy="2295525"/>
        </a:xfrm>
        <a:prstGeom prst="rect">
          <a:avLst/>
        </a:prstGeom>
      </xdr:spPr>
    </xdr:pic>
  </etc:cellImage>
  <etc:cellImage>
    <xdr:pic>
      <xdr:nvPicPr>
        <xdr:cNvPr id="8" name="ID_730F9A73CA1F4350807C2E884689F784" descr="cobal 前车门"/>
        <xdr:cNvPicPr>
          <a:picLocks noChangeAspect="1"/>
        </xdr:cNvPicPr>
      </xdr:nvPicPr>
      <xdr:blipFill>
        <a:blip r:embed="rId23"/>
        <a:stretch>
          <a:fillRect/>
        </a:stretch>
      </xdr:blipFill>
      <xdr:spPr>
        <a:xfrm>
          <a:off x="25868630" y="7874000"/>
          <a:ext cx="1126490" cy="989965"/>
        </a:xfrm>
        <a:prstGeom prst="rect">
          <a:avLst/>
        </a:prstGeom>
      </xdr:spPr>
    </xdr:pic>
  </etc:cellImage>
</etc:cellImages>
</file>

<file path=xl/sharedStrings.xml><?xml version="1.0" encoding="utf-8"?>
<sst xmlns="http://schemas.openxmlformats.org/spreadsheetml/2006/main" count="209" uniqueCount="106">
  <si>
    <t>欧冠嘉配件采购需求</t>
  </si>
  <si>
    <t>序号</t>
  </si>
  <si>
    <t>品牌</t>
  </si>
  <si>
    <t>车型</t>
  </si>
  <si>
    <t>产品</t>
  </si>
  <si>
    <t>图片</t>
  </si>
  <si>
    <t>OE码</t>
  </si>
  <si>
    <t>数量（件）</t>
  </si>
  <si>
    <t>单价（元，不含税）</t>
  </si>
  <si>
    <t>单价（元，含税）</t>
  </si>
  <si>
    <t>备货周期（天）</t>
  </si>
  <si>
    <t>备注</t>
  </si>
  <si>
    <t>JETOUR</t>
  </si>
  <si>
    <t>奇瑞捷途</t>
  </si>
  <si>
    <t>jetour x90 plus 21--</t>
  </si>
  <si>
    <t>散热器格栅</t>
  </si>
  <si>
    <t>F208401100</t>
  </si>
  <si>
    <t>配套</t>
  </si>
  <si>
    <t>发动机散热器</t>
  </si>
  <si>
    <t xml:space="preserve"> F081301110HD</t>
  </si>
  <si>
    <t>引擎盖</t>
  </si>
  <si>
    <t>553000870AADYJ</t>
  </si>
  <si>
    <t>前保险杠上部外壳</t>
  </si>
  <si>
    <t>F202803501DQ</t>
  </si>
  <si>
    <t>前保险杠下部外壳</t>
  </si>
  <si>
    <t>F202803513</t>
  </si>
  <si>
    <t>Hyundai-KIA</t>
  </si>
  <si>
    <t>现代起亚</t>
  </si>
  <si>
    <t xml:space="preserve"> KIA CEED 21-</t>
  </si>
  <si>
    <t>左前大灯</t>
  </si>
  <si>
    <t>92101-J7061</t>
  </si>
  <si>
    <t>左前灯</t>
  </si>
  <si>
    <t>92101-J7060</t>
  </si>
  <si>
    <t>右前灯</t>
  </si>
  <si>
    <t>92102-J7000</t>
  </si>
  <si>
    <t>Great Wall</t>
  </si>
  <si>
    <t>长城</t>
  </si>
  <si>
    <t>wingle 7</t>
  </si>
  <si>
    <t>4121100AP6PXA</t>
  </si>
  <si>
    <t xml:space="preserve"> 
Great Wall</t>
  </si>
  <si>
    <t>右前大灯</t>
  </si>
  <si>
    <t>4121200AP6PXA</t>
  </si>
  <si>
    <t>changan</t>
  </si>
  <si>
    <t>长安</t>
  </si>
  <si>
    <t xml:space="preserve">changan cs55 plus </t>
  </si>
  <si>
    <t>前保险杠（改款，2021年以后）上部</t>
  </si>
  <si>
    <t>2803101AW20</t>
  </si>
  <si>
    <t>S203F2713011200</t>
  </si>
  <si>
    <t>hyundai tucson 21</t>
  </si>
  <si>
    <t>66400-N9000</t>
  </si>
  <si>
    <t>左前等</t>
  </si>
  <si>
    <t>66311-N9000</t>
  </si>
  <si>
    <t>右日间行车灯</t>
  </si>
  <si>
    <t>92208N9700</t>
  </si>
  <si>
    <t>10对</t>
  </si>
  <si>
    <t>年后</t>
  </si>
  <si>
    <t xml:space="preserve"> 92102N9600</t>
  </si>
  <si>
    <t>GENERAL MOTORS</t>
  </si>
  <si>
    <t>通用</t>
  </si>
  <si>
    <t>ravon r4 / cobalt</t>
  </si>
  <si>
    <t>保险丝盒（gm）</t>
  </si>
  <si>
    <t>机盖（OE不匹配）</t>
  </si>
  <si>
    <t>kia ceed 3 2018-2025</t>
  </si>
  <si>
    <t>66400J7000</t>
  </si>
  <si>
    <t>kia ceed 3 2018-2021</t>
  </si>
  <si>
    <t>前左翼子板下部护板</t>
  </si>
  <si>
    <t xml:space="preserve"> 66311J7010</t>
  </si>
  <si>
    <t>后备箱门面板总成</t>
  </si>
  <si>
    <t>73700J7210</t>
  </si>
  <si>
    <t>后保险杠</t>
  </si>
  <si>
    <t xml:space="preserve"> 86610J7300</t>
  </si>
  <si>
    <t xml:space="preserve">kia ceed 3 2018-2025 </t>
  </si>
  <si>
    <t>92101-J7001</t>
  </si>
  <si>
    <t>前置保险杠</t>
  </si>
  <si>
    <t>86511J7DA0</t>
  </si>
  <si>
    <t>Kia ceed  3 2018-2025</t>
  </si>
  <si>
    <t>左后门</t>
  </si>
  <si>
    <t>77003J7200</t>
  </si>
  <si>
    <t xml:space="preserve">ACCENT 20 (2020-2023) </t>
  </si>
  <si>
    <t>66400-H6001</t>
  </si>
  <si>
    <t>66311-H6000</t>
  </si>
  <si>
    <t>OE不匹配</t>
  </si>
  <si>
    <t>86511-H6500</t>
  </si>
  <si>
    <t>前灯-大灯</t>
  </si>
  <si>
    <t>86350-H6500</t>
  </si>
  <si>
    <t xml:space="preserve">  ACCENT 20 (2020-2023) </t>
  </si>
  <si>
    <t>86610-H6500</t>
  </si>
  <si>
    <t xml:space="preserve">ACCENT 20 (2020-2023)  </t>
  </si>
  <si>
    <t>92101-H6510</t>
  </si>
  <si>
    <t xml:space="preserve"> toyota</t>
  </si>
  <si>
    <t>丰田</t>
  </si>
  <si>
    <t xml:space="preserve"> toyota camry 8 xv70 (2017-нв) </t>
  </si>
  <si>
    <t>凯美瑞卡钳</t>
  </si>
  <si>
    <t>53301-33220</t>
  </si>
  <si>
    <t xml:space="preserve"> toyota camry  xv70 (2017-нв</t>
  </si>
  <si>
    <t>前右灯罩</t>
  </si>
  <si>
    <t>53801-33200</t>
  </si>
  <si>
    <t>52119-3T930</t>
  </si>
  <si>
    <t>OMODA</t>
  </si>
  <si>
    <t>奇瑞omoda</t>
  </si>
  <si>
    <t xml:space="preserve">OMODA C5 </t>
  </si>
  <si>
    <t>散热器格栅 白色 360度全景影像</t>
  </si>
  <si>
    <t>602002764AAABW</t>
  </si>
  <si>
    <t>Chevrolet (Шевроле)-COBALT  (2011-н. в.)</t>
  </si>
  <si>
    <t>右前灯罩</t>
  </si>
  <si>
    <t>前门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</si>
</sst>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4"/>
      <name val="微软雅黑"/>
      <charset val="134"/>
    </font>
    <font>
      <b/>
      <sz val="11"/>
      <name val="微软雅黑"/>
      <charset val="134"/>
    </font>
    <font>
      <b/>
      <sz val="11"/>
      <color theme="1"/>
      <name val="微软雅黑"/>
      <charset val="134"/>
    </font>
    <font>
      <sz val="11"/>
      <name val="宋体"/>
      <charset val="134"/>
      <scheme val="minor"/>
    </font>
    <font>
      <sz val="9"/>
      <color rgb="FF808080"/>
      <name val="Arial"/>
      <charset val="20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8" applyNumberFormat="0" applyAlignment="0" applyProtection="0">
      <alignment vertical="center"/>
    </xf>
    <xf numFmtId="0" fontId="16" fillId="6" borderId="9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7" borderId="10" applyNumberFormat="0" applyAlignment="0" applyProtection="0">
      <alignment vertical="center"/>
    </xf>
    <xf numFmtId="0" fontId="19" fillId="0" borderId="11" applyNumberFormat="0" applyFill="0" applyAlignment="0" applyProtection="0">
      <alignment vertical="center"/>
    </xf>
    <xf numFmtId="0" fontId="20" fillId="0" borderId="12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2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</cellStyleXfs>
  <cellXfs count="25">
    <xf numFmtId="0" fontId="0" fillId="0" borderId="0" xfId="0"/>
    <xf numFmtId="0" fontId="1" fillId="0" borderId="0" xfId="0" applyFont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0" fontId="3" fillId="0" borderId="2" xfId="0" applyFont="1" applyFill="1" applyBorder="1" applyAlignment="1">
      <alignment horizontal="left" vertical="center"/>
    </xf>
    <xf numFmtId="49" fontId="3" fillId="0" borderId="2" xfId="0" applyNumberFormat="1" applyFont="1" applyFill="1" applyBorder="1" applyAlignment="1">
      <alignment horizontal="left" vertical="center" wrapText="1"/>
    </xf>
    <xf numFmtId="0" fontId="4" fillId="0" borderId="2" xfId="0" applyFont="1" applyFill="1" applyBorder="1" applyAlignment="1">
      <alignment horizontal="center" vertical="center"/>
    </xf>
    <xf numFmtId="0" fontId="4" fillId="0" borderId="2" xfId="0" applyFont="1" applyFill="1" applyBorder="1" applyAlignment="1">
      <alignment horizontal="left" vertical="center"/>
    </xf>
    <xf numFmtId="0" fontId="4" fillId="0" borderId="3" xfId="0" applyFont="1" applyFill="1" applyBorder="1" applyAlignment="1">
      <alignment horizontal="left" vertical="center"/>
    </xf>
    <xf numFmtId="0" fontId="1" fillId="0" borderId="4" xfId="0" applyFont="1" applyFill="1" applyBorder="1" applyAlignment="1">
      <alignment horizontal="left" vertical="center"/>
    </xf>
    <xf numFmtId="0" fontId="5" fillId="0" borderId="4" xfId="6" applyFont="1" applyBorder="1" applyAlignment="1"/>
    <xf numFmtId="0" fontId="0" fillId="0" borderId="4" xfId="0" applyFont="1" applyFill="1" applyBorder="1" applyAlignment="1"/>
    <xf numFmtId="49" fontId="1" fillId="0" borderId="4" xfId="0" applyNumberFormat="1" applyFont="1" applyFill="1" applyBorder="1" applyAlignment="1">
      <alignment horizontal="left" vertical="center" wrapText="1"/>
    </xf>
    <xf numFmtId="0" fontId="0" fillId="0" borderId="4" xfId="0" applyFont="1" applyFill="1" applyBorder="1" applyAlignment="1">
      <alignment horizontal="left"/>
    </xf>
    <xf numFmtId="0" fontId="1" fillId="0" borderId="4" xfId="0" applyFont="1" applyFill="1" applyBorder="1" applyAlignment="1">
      <alignment horizontal="center" vertical="center"/>
    </xf>
    <xf numFmtId="0" fontId="0" fillId="0" borderId="4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left" vertical="center"/>
    </xf>
    <xf numFmtId="0" fontId="0" fillId="0" borderId="4" xfId="0" applyFont="1" applyFill="1" applyBorder="1" applyAlignment="1">
      <alignment wrapText="1"/>
    </xf>
    <xf numFmtId="0" fontId="0" fillId="0" borderId="4" xfId="0" applyFill="1" applyBorder="1" applyAlignment="1">
      <alignment horizontal="center" vertical="center"/>
    </xf>
    <xf numFmtId="49" fontId="1" fillId="3" borderId="4" xfId="0" applyNumberFormat="1" applyFont="1" applyFill="1" applyBorder="1" applyAlignment="1">
      <alignment horizontal="left" vertical="center" wrapText="1"/>
    </xf>
    <xf numFmtId="0" fontId="0" fillId="3" borderId="4" xfId="0" applyFont="1" applyFill="1" applyBorder="1" applyAlignment="1">
      <alignment horizontal="left"/>
    </xf>
    <xf numFmtId="49" fontId="1" fillId="0" borderId="0" xfId="0" applyNumberFormat="1" applyFont="1" applyFill="1" applyAlignment="1">
      <alignment horizontal="left" vertical="center" wrapText="1"/>
    </xf>
    <xf numFmtId="0" fontId="0" fillId="0" borderId="0" xfId="0" applyFont="1" applyFill="1" applyAlignment="1">
      <alignment horizontal="left"/>
    </xf>
    <xf numFmtId="0" fontId="6" fillId="0" borderId="4" xfId="0" applyFont="1" applyFill="1" applyBorder="1" applyAlignment="1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9.jpeg"/><Relationship Id="rId8" Type="http://schemas.openxmlformats.org/officeDocument/2006/relationships/image" Target="media/image8.jpeg"/><Relationship Id="rId7" Type="http://schemas.openxmlformats.org/officeDocument/2006/relationships/image" Target="media/image7.png"/><Relationship Id="rId6" Type="http://schemas.openxmlformats.org/officeDocument/2006/relationships/image" Target="media/image6.png"/><Relationship Id="rId5" Type="http://schemas.openxmlformats.org/officeDocument/2006/relationships/image" Target="media/image5.png"/><Relationship Id="rId4" Type="http://schemas.openxmlformats.org/officeDocument/2006/relationships/image" Target="media/image4.png"/><Relationship Id="rId3" Type="http://schemas.openxmlformats.org/officeDocument/2006/relationships/image" Target="media/image3.png"/><Relationship Id="rId23" Type="http://schemas.openxmlformats.org/officeDocument/2006/relationships/image" Target="media/image23.jpeg"/><Relationship Id="rId22" Type="http://schemas.openxmlformats.org/officeDocument/2006/relationships/image" Target="media/image22.png"/><Relationship Id="rId21" Type="http://schemas.openxmlformats.org/officeDocument/2006/relationships/image" Target="media/image21.png"/><Relationship Id="rId20" Type="http://schemas.openxmlformats.org/officeDocument/2006/relationships/image" Target="media/image20.jpeg"/><Relationship Id="rId2" Type="http://schemas.openxmlformats.org/officeDocument/2006/relationships/image" Target="media/image2.png"/><Relationship Id="rId19" Type="http://schemas.openxmlformats.org/officeDocument/2006/relationships/image" Target="media/image19.png"/><Relationship Id="rId18" Type="http://schemas.openxmlformats.org/officeDocument/2006/relationships/image" Target="media/image18.jpeg"/><Relationship Id="rId17" Type="http://schemas.openxmlformats.org/officeDocument/2006/relationships/image" Target="media/image17.jpeg"/><Relationship Id="rId16" Type="http://schemas.openxmlformats.org/officeDocument/2006/relationships/image" Target="media/image16.png"/><Relationship Id="rId15" Type="http://schemas.openxmlformats.org/officeDocument/2006/relationships/image" Target="media/image15.png"/><Relationship Id="rId14" Type="http://schemas.openxmlformats.org/officeDocument/2006/relationships/image" Target="media/image14.png"/><Relationship Id="rId13" Type="http://schemas.openxmlformats.org/officeDocument/2006/relationships/image" Target="media/image13.jpeg"/><Relationship Id="rId12" Type="http://schemas.openxmlformats.org/officeDocument/2006/relationships/image" Target="media/image12.png"/><Relationship Id="rId11" Type="http://schemas.openxmlformats.org/officeDocument/2006/relationships/image" Target="media/image11.png"/><Relationship Id="rId10" Type="http://schemas.openxmlformats.org/officeDocument/2006/relationships/image" Target="media/image10.png"/><Relationship Id="rId1" Type="http://schemas.openxmlformats.org/officeDocument/2006/relationships/image" Target="media/image1.png"/></Relationships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www.wps.cn/officeDocument/2020/cellImage" Target="cellimag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s://avto-center.kz/search?pcode=92101-J7060" TargetMode="External"/><Relationship Id="rId1" Type="http://schemas.openxmlformats.org/officeDocument/2006/relationships/hyperlink" Target="https://avto-center.kz/search/CHERY/F20840110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9"/>
  <sheetViews>
    <sheetView tabSelected="1" zoomScale="85" zoomScaleNormal="85" topLeftCell="C14" workbookViewId="0">
      <selection activeCell="H5" sqref="H5"/>
    </sheetView>
  </sheetViews>
  <sheetFormatPr defaultColWidth="9" defaultRowHeight="45" customHeight="1"/>
  <cols>
    <col min="1" max="1" width="9" style="1"/>
    <col min="2" max="2" width="16" style="1" customWidth="1"/>
    <col min="3" max="3" width="11.8761061946903" style="1" customWidth="1"/>
    <col min="4" max="4" width="43.5221238938053" style="1" customWidth="1"/>
    <col min="5" max="5" width="16.9115044247788" style="1" customWidth="1"/>
    <col min="6" max="6" width="13.8761061946903" style="1" customWidth="1"/>
    <col min="7" max="7" width="17.1238938053097" style="1" customWidth="1"/>
    <col min="8" max="8" width="10.8761061946903" style="1" customWidth="1"/>
    <col min="9" max="9" width="19.1238938053097" style="1" customWidth="1"/>
    <col min="10" max="10" width="9" style="1"/>
    <col min="11" max="11" width="13.2389380530973" style="1" customWidth="1"/>
    <col min="12" max="12" width="16.1769911504425" style="1" customWidth="1"/>
    <col min="13" max="16384" width="9" style="1"/>
  </cols>
  <sheetData>
    <row r="1" customHeight="1" spans="1:12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4"/>
    </row>
    <row r="2" customHeight="1" spans="1:12">
      <c r="A2" s="5" t="s">
        <v>1</v>
      </c>
      <c r="B2" s="5" t="s">
        <v>2</v>
      </c>
      <c r="C2" s="5" t="s">
        <v>2</v>
      </c>
      <c r="D2" s="5" t="s">
        <v>3</v>
      </c>
      <c r="E2" s="6" t="s">
        <v>4</v>
      </c>
      <c r="F2" s="7" t="s">
        <v>5</v>
      </c>
      <c r="G2" s="8" t="s">
        <v>6</v>
      </c>
      <c r="H2" s="7" t="s">
        <v>7</v>
      </c>
      <c r="I2" s="7" t="s">
        <v>8</v>
      </c>
      <c r="J2" s="8" t="s">
        <v>9</v>
      </c>
      <c r="K2" s="8" t="s">
        <v>10</v>
      </c>
      <c r="L2" s="9" t="s">
        <v>11</v>
      </c>
    </row>
    <row r="3" customHeight="1" spans="1:12">
      <c r="A3" s="10">
        <v>1</v>
      </c>
      <c r="B3" s="11" t="s">
        <v>12</v>
      </c>
      <c r="C3" s="12" t="s">
        <v>13</v>
      </c>
      <c r="D3" s="12" t="s">
        <v>14</v>
      </c>
      <c r="E3" s="13" t="s">
        <v>15</v>
      </c>
      <c r="F3" s="14" t="str">
        <f>_xlfn.DISPIMG("ID_ED9DDB16E53747CDBFB2469E7A0A0EE7",1)</f>
        <v>=DISPIMG("ID_ED9DDB16E53747CDBFB2469E7A0A0EE7",1)</v>
      </c>
      <c r="G3" s="14" t="s">
        <v>16</v>
      </c>
      <c r="H3" s="15"/>
      <c r="I3" s="15">
        <v>520</v>
      </c>
      <c r="J3" s="10">
        <v>546</v>
      </c>
      <c r="K3" s="10"/>
      <c r="L3" s="10" t="s">
        <v>17</v>
      </c>
    </row>
    <row r="4" customHeight="1" spans="1:12">
      <c r="A4" s="10">
        <v>2</v>
      </c>
      <c r="B4" s="11" t="s">
        <v>12</v>
      </c>
      <c r="C4" s="12" t="s">
        <v>13</v>
      </c>
      <c r="D4" s="12" t="s">
        <v>14</v>
      </c>
      <c r="E4" s="13" t="s">
        <v>18</v>
      </c>
      <c r="F4" s="14" t="str">
        <f>_xlfn.DISPIMG("ID_30AC15B0F5F1424191ED0C81CF9E5176",1)</f>
        <v>=DISPIMG("ID_30AC15B0F5F1424191ED0C81CF9E5176",1)</v>
      </c>
      <c r="G4" s="14" t="s">
        <v>19</v>
      </c>
      <c r="H4" s="15"/>
      <c r="I4" s="15">
        <v>220</v>
      </c>
      <c r="J4" s="10">
        <v>231</v>
      </c>
      <c r="K4" s="10"/>
      <c r="L4" s="10" t="s">
        <v>17</v>
      </c>
    </row>
    <row r="5" customHeight="1" spans="1:12">
      <c r="A5" s="10">
        <v>3</v>
      </c>
      <c r="B5" s="11" t="s">
        <v>12</v>
      </c>
      <c r="C5" s="12" t="s">
        <v>13</v>
      </c>
      <c r="D5" s="12" t="s">
        <v>14</v>
      </c>
      <c r="E5" s="13" t="s">
        <v>20</v>
      </c>
      <c r="F5" s="14" t="str">
        <f>_xlfn.DISPIMG("ID_806D123BE9E3436FAE4319EA10B86485",1)</f>
        <v>=DISPIMG("ID_806D123BE9E3436FAE4319EA10B86485",1)</v>
      </c>
      <c r="G5" s="14" t="s">
        <v>21</v>
      </c>
      <c r="H5" s="16"/>
      <c r="I5" s="15">
        <v>390</v>
      </c>
      <c r="J5" s="10">
        <v>429</v>
      </c>
      <c r="K5" s="10"/>
      <c r="L5" s="12"/>
    </row>
    <row r="6" customHeight="1" spans="1:12">
      <c r="A6" s="10">
        <v>4</v>
      </c>
      <c r="B6" s="11" t="s">
        <v>12</v>
      </c>
      <c r="C6" s="12" t="s">
        <v>13</v>
      </c>
      <c r="D6" s="12" t="s">
        <v>14</v>
      </c>
      <c r="E6" s="13" t="s">
        <v>22</v>
      </c>
      <c r="F6" s="14" t="str">
        <f>_xlfn.DISPIMG("ID_23E482F358F047279CFC59A50BACCB15",1)</f>
        <v>=DISPIMG("ID_23E482F358F047279CFC59A50BACCB15",1)</v>
      </c>
      <c r="G6" s="14" t="s">
        <v>23</v>
      </c>
      <c r="H6" s="16"/>
      <c r="I6" s="15">
        <v>270</v>
      </c>
      <c r="J6" s="10">
        <v>283.5</v>
      </c>
      <c r="K6" s="10"/>
      <c r="L6" s="10" t="s">
        <v>17</v>
      </c>
    </row>
    <row r="7" customHeight="1" spans="1:12">
      <c r="A7" s="10">
        <v>5</v>
      </c>
      <c r="B7" s="11" t="s">
        <v>12</v>
      </c>
      <c r="C7" s="12" t="s">
        <v>13</v>
      </c>
      <c r="D7" s="12" t="s">
        <v>14</v>
      </c>
      <c r="E7" s="13" t="s">
        <v>24</v>
      </c>
      <c r="F7" s="14" t="str">
        <f>_xlfn.DISPIMG("ID_BAC6ECA6DACC4180B112203C8185B71B",1)</f>
        <v>=DISPIMG("ID_BAC6ECA6DACC4180B112203C8185B71B",1)</v>
      </c>
      <c r="G7" s="14" t="s">
        <v>25</v>
      </c>
      <c r="H7" s="16"/>
      <c r="I7" s="15">
        <v>220</v>
      </c>
      <c r="J7" s="10">
        <v>231</v>
      </c>
      <c r="K7" s="10"/>
      <c r="L7" s="10" t="s">
        <v>17</v>
      </c>
    </row>
    <row r="8" customHeight="1" spans="1:12">
      <c r="A8" s="10">
        <v>6</v>
      </c>
      <c r="B8" s="11" t="s">
        <v>26</v>
      </c>
      <c r="C8" s="12" t="s">
        <v>27</v>
      </c>
      <c r="D8" s="16" t="s">
        <v>28</v>
      </c>
      <c r="E8" s="13" t="s">
        <v>29</v>
      </c>
      <c r="F8" s="14"/>
      <c r="G8" s="14" t="s">
        <v>30</v>
      </c>
      <c r="H8" s="16"/>
      <c r="I8" s="15"/>
      <c r="J8" s="10"/>
      <c r="K8" s="10"/>
      <c r="L8" s="12"/>
    </row>
    <row r="9" customHeight="1" spans="1:12">
      <c r="A9" s="10">
        <v>7</v>
      </c>
      <c r="B9" s="11" t="s">
        <v>26</v>
      </c>
      <c r="C9" s="12" t="s">
        <v>27</v>
      </c>
      <c r="D9" s="16" t="s">
        <v>28</v>
      </c>
      <c r="E9" s="13" t="s">
        <v>31</v>
      </c>
      <c r="F9" s="14"/>
      <c r="G9" s="14" t="s">
        <v>32</v>
      </c>
      <c r="H9" s="16"/>
      <c r="I9" s="15"/>
      <c r="J9" s="10"/>
      <c r="K9" s="10"/>
      <c r="L9" s="12"/>
    </row>
    <row r="10" customHeight="1" spans="1:12">
      <c r="A10" s="10">
        <v>8</v>
      </c>
      <c r="B10" s="11" t="s">
        <v>26</v>
      </c>
      <c r="C10" s="12" t="s">
        <v>27</v>
      </c>
      <c r="D10" s="12" t="s">
        <v>28</v>
      </c>
      <c r="E10" s="13" t="s">
        <v>33</v>
      </c>
      <c r="F10" s="14" t="str">
        <f>_xlfn.DISPIMG("ID_8B6AEB217D364F44958C026BAE304AD1",1)</f>
        <v>=DISPIMG("ID_8B6AEB217D364F44958C026BAE304AD1",1)</v>
      </c>
      <c r="G10" s="14" t="s">
        <v>34</v>
      </c>
      <c r="H10" s="16">
        <v>4</v>
      </c>
      <c r="I10" s="15">
        <v>850</v>
      </c>
      <c r="J10" s="10">
        <v>909.5</v>
      </c>
      <c r="K10" s="17"/>
      <c r="L10" s="10"/>
    </row>
    <row r="11" customHeight="1" spans="1:12">
      <c r="A11" s="10">
        <v>9</v>
      </c>
      <c r="B11" s="12" t="s">
        <v>35</v>
      </c>
      <c r="C11" s="12" t="s">
        <v>36</v>
      </c>
      <c r="D11" s="12" t="s">
        <v>37</v>
      </c>
      <c r="E11" s="13" t="s">
        <v>29</v>
      </c>
      <c r="F11" s="14" t="str">
        <f>_xlfn.DISPIMG("ID_3C6BE735C96945DEB70CB199508EFCBD",1)</f>
        <v>=DISPIMG("ID_3C6BE735C96945DEB70CB199508EFCBD",1)</v>
      </c>
      <c r="G11" s="14" t="s">
        <v>38</v>
      </c>
      <c r="H11" s="16"/>
      <c r="I11" s="15">
        <v>290</v>
      </c>
      <c r="J11" s="10">
        <v>319</v>
      </c>
      <c r="K11" s="10"/>
      <c r="L11" s="12"/>
    </row>
    <row r="12" customHeight="1" spans="1:12">
      <c r="A12" s="10">
        <v>10</v>
      </c>
      <c r="B12" s="18" t="s">
        <v>39</v>
      </c>
      <c r="C12" s="12" t="s">
        <v>36</v>
      </c>
      <c r="D12" s="12" t="s">
        <v>37</v>
      </c>
      <c r="E12" s="13" t="s">
        <v>40</v>
      </c>
      <c r="F12" s="14" t="str">
        <f>_xlfn.DISPIMG("ID_3C6BE735C96945DEB70CB199508EFCBD",1)</f>
        <v>=DISPIMG("ID_3C6BE735C96945DEB70CB199508EFCBD",1)</v>
      </c>
      <c r="G12" s="14" t="s">
        <v>41</v>
      </c>
      <c r="H12" s="16"/>
      <c r="I12" s="15">
        <v>290</v>
      </c>
      <c r="J12" s="10">
        <v>319</v>
      </c>
      <c r="K12" s="10"/>
      <c r="L12" s="12"/>
    </row>
    <row r="13" customHeight="1" spans="1:12">
      <c r="A13" s="10">
        <v>11</v>
      </c>
      <c r="B13" s="12" t="s">
        <v>42</v>
      </c>
      <c r="C13" s="12" t="s">
        <v>43</v>
      </c>
      <c r="D13" s="16" t="s">
        <v>44</v>
      </c>
      <c r="E13" s="13" t="s">
        <v>45</v>
      </c>
      <c r="F13" s="14"/>
      <c r="G13" s="14" t="s">
        <v>46</v>
      </c>
      <c r="H13" s="16"/>
      <c r="I13" s="15"/>
      <c r="J13" s="10"/>
      <c r="K13" s="10"/>
      <c r="L13" s="12"/>
    </row>
    <row r="14" customHeight="1" spans="1:12">
      <c r="A14" s="10">
        <v>12</v>
      </c>
      <c r="B14" s="12" t="s">
        <v>42</v>
      </c>
      <c r="C14" s="12" t="s">
        <v>43</v>
      </c>
      <c r="D14" s="16" t="s">
        <v>44</v>
      </c>
      <c r="E14" s="13" t="s">
        <v>15</v>
      </c>
      <c r="F14" s="14"/>
      <c r="G14" s="14" t="s">
        <v>47</v>
      </c>
      <c r="H14" s="16"/>
      <c r="I14" s="15"/>
      <c r="J14" s="10"/>
      <c r="K14" s="10"/>
      <c r="L14" s="12"/>
    </row>
    <row r="15" customHeight="1" spans="1:12">
      <c r="A15" s="10">
        <v>13</v>
      </c>
      <c r="B15" s="11" t="s">
        <v>26</v>
      </c>
      <c r="C15" s="12" t="s">
        <v>27</v>
      </c>
      <c r="D15" s="12" t="s">
        <v>48</v>
      </c>
      <c r="E15" s="13" t="s">
        <v>20</v>
      </c>
      <c r="F15" s="19" t="str">
        <f>_xlfn.DISPIMG("ID_633A72D3CD3549B8A5C34F2B496C1401",1)</f>
        <v>=DISPIMG("ID_633A72D3CD3549B8A5C34F2B496C1401",1)</v>
      </c>
      <c r="G15" s="14" t="s">
        <v>49</v>
      </c>
      <c r="H15" s="19"/>
      <c r="I15" s="15">
        <v>380</v>
      </c>
      <c r="J15" s="10">
        <v>418</v>
      </c>
      <c r="K15" s="10"/>
      <c r="L15" s="12"/>
    </row>
    <row r="16" customHeight="1" spans="1:12">
      <c r="A16" s="10">
        <v>14</v>
      </c>
      <c r="B16" s="11" t="s">
        <v>26</v>
      </c>
      <c r="C16" s="12" t="s">
        <v>27</v>
      </c>
      <c r="D16" s="12" t="s">
        <v>48</v>
      </c>
      <c r="E16" s="13" t="s">
        <v>50</v>
      </c>
      <c r="F16" s="19" t="str">
        <f>_xlfn.DISPIMG("ID_05180FE3743C49CB8E784C61AA8FF424",1)</f>
        <v>=DISPIMG("ID_05180FE3743C49CB8E784C61AA8FF424",1)</v>
      </c>
      <c r="G16" s="14" t="s">
        <v>51</v>
      </c>
      <c r="H16" s="19"/>
      <c r="I16" s="15">
        <v>120</v>
      </c>
      <c r="J16" s="10">
        <v>132</v>
      </c>
      <c r="K16" s="10"/>
      <c r="L16" s="12"/>
    </row>
    <row r="17" customHeight="1" spans="1:12">
      <c r="A17" s="10">
        <v>15</v>
      </c>
      <c r="B17" s="11" t="s">
        <v>26</v>
      </c>
      <c r="C17" s="12" t="s">
        <v>27</v>
      </c>
      <c r="D17" s="12" t="s">
        <v>48</v>
      </c>
      <c r="E17" s="13" t="s">
        <v>52</v>
      </c>
      <c r="F17" s="14" t="str">
        <f>_xlfn.DISPIMG("ID_1B7C55EDE23845109E7C637DCA250D1F",1)</f>
        <v>=DISPIMG("ID_1B7C55EDE23845109E7C637DCA250D1F",1)</v>
      </c>
      <c r="G17" s="14" t="s">
        <v>53</v>
      </c>
      <c r="H17" s="16" t="s">
        <v>54</v>
      </c>
      <c r="I17" s="15">
        <v>350</v>
      </c>
      <c r="J17" s="10">
        <v>395.5</v>
      </c>
      <c r="K17" s="10" t="s">
        <v>55</v>
      </c>
      <c r="L17" s="12"/>
    </row>
    <row r="18" customHeight="1" spans="1:12">
      <c r="A18" s="10">
        <v>16</v>
      </c>
      <c r="B18" s="11" t="s">
        <v>26</v>
      </c>
      <c r="C18" s="12" t="s">
        <v>27</v>
      </c>
      <c r="D18" s="12" t="s">
        <v>48</v>
      </c>
      <c r="E18" s="13" t="s">
        <v>40</v>
      </c>
      <c r="F18" s="14" t="str">
        <f>_xlfn.DISPIMG("ID_938F0900068C409596E24D701C9C0A2D",1)</f>
        <v>=DISPIMG("ID_938F0900068C409596E24D701C9C0A2D",1)</v>
      </c>
      <c r="G18" s="14" t="s">
        <v>56</v>
      </c>
      <c r="H18" s="16">
        <v>4</v>
      </c>
      <c r="I18" s="15">
        <v>450</v>
      </c>
      <c r="J18" s="10">
        <v>481.5</v>
      </c>
      <c r="K18" s="17"/>
      <c r="L18" s="10"/>
    </row>
    <row r="19" customHeight="1" spans="1:12">
      <c r="A19" s="10">
        <v>17</v>
      </c>
      <c r="B19" s="12" t="s">
        <v>57</v>
      </c>
      <c r="C19" s="12" t="s">
        <v>58</v>
      </c>
      <c r="D19" s="12" t="s">
        <v>59</v>
      </c>
      <c r="E19" s="20" t="s">
        <v>60</v>
      </c>
      <c r="F19" s="14" t="str">
        <f>_xlfn.DISPIMG("ID_B299F3F984F94B58BF0804BB1EC0456A",1)</f>
        <v>=DISPIMG("ID_B299F3F984F94B58BF0804BB1EC0456A",1)</v>
      </c>
      <c r="G19" s="21">
        <v>94768593</v>
      </c>
      <c r="H19" s="16">
        <v>20</v>
      </c>
      <c r="I19" s="15">
        <v>350</v>
      </c>
      <c r="J19" s="10">
        <v>385</v>
      </c>
      <c r="K19" s="10">
        <v>30</v>
      </c>
      <c r="L19" s="12" t="s">
        <v>61</v>
      </c>
    </row>
    <row r="20" customHeight="1" spans="1:12">
      <c r="A20" s="10">
        <v>18</v>
      </c>
      <c r="B20" s="11" t="s">
        <v>26</v>
      </c>
      <c r="C20" s="12" t="s">
        <v>27</v>
      </c>
      <c r="D20" s="12" t="s">
        <v>62</v>
      </c>
      <c r="E20" s="13" t="s">
        <v>20</v>
      </c>
      <c r="F20" s="19" t="str">
        <f>_xlfn.DISPIMG("ID_506BE25DA3874533A0828B37E2BD2E88",1)</f>
        <v>=DISPIMG("ID_506BE25DA3874533A0828B37E2BD2E88",1)</v>
      </c>
      <c r="G20" s="14" t="s">
        <v>63</v>
      </c>
      <c r="H20" s="19"/>
      <c r="I20" s="15">
        <v>430</v>
      </c>
      <c r="J20" s="10">
        <v>474</v>
      </c>
      <c r="K20" s="10"/>
      <c r="L20" s="12"/>
    </row>
    <row r="21" customHeight="1" spans="1:12">
      <c r="A21" s="10">
        <v>19</v>
      </c>
      <c r="B21" s="11" t="s">
        <v>26</v>
      </c>
      <c r="C21" s="12" t="s">
        <v>27</v>
      </c>
      <c r="D21" s="12" t="s">
        <v>64</v>
      </c>
      <c r="E21" s="13" t="s">
        <v>65</v>
      </c>
      <c r="F21" s="19" t="str">
        <f>_xlfn.DISPIMG("ID_50E3D7D938BB4311A19990E9A041E5FA",1)</f>
        <v>=DISPIMG("ID_50E3D7D938BB4311A19990E9A041E5FA",1)</v>
      </c>
      <c r="G21" s="14" t="s">
        <v>66</v>
      </c>
      <c r="H21" s="19"/>
      <c r="I21" s="15">
        <v>150</v>
      </c>
      <c r="J21" s="10">
        <v>165</v>
      </c>
      <c r="K21" s="10"/>
      <c r="L21" s="12"/>
    </row>
    <row r="22" customHeight="1" spans="1:12">
      <c r="A22" s="10">
        <v>20</v>
      </c>
      <c r="B22" s="11" t="s">
        <v>26</v>
      </c>
      <c r="C22" s="12" t="s">
        <v>27</v>
      </c>
      <c r="D22" s="16" t="s">
        <v>64</v>
      </c>
      <c r="E22" s="13" t="s">
        <v>67</v>
      </c>
      <c r="F22" s="14"/>
      <c r="G22" s="14" t="s">
        <v>68</v>
      </c>
      <c r="H22" s="16"/>
      <c r="I22" s="15"/>
      <c r="J22" s="10"/>
      <c r="K22" s="10"/>
      <c r="L22" s="12"/>
    </row>
    <row r="23" customHeight="1" spans="1:12">
      <c r="A23" s="10">
        <v>21</v>
      </c>
      <c r="B23" s="11" t="s">
        <v>26</v>
      </c>
      <c r="C23" s="12" t="s">
        <v>27</v>
      </c>
      <c r="D23" s="16" t="s">
        <v>62</v>
      </c>
      <c r="E23" s="22" t="s">
        <v>69</v>
      </c>
      <c r="F23" s="23"/>
      <c r="G23" s="14" t="s">
        <v>70</v>
      </c>
      <c r="H23" s="16"/>
      <c r="I23" s="15"/>
      <c r="J23" s="10"/>
      <c r="K23" s="10"/>
      <c r="L23" s="12"/>
    </row>
    <row r="24" customHeight="1" spans="1:12">
      <c r="A24" s="10">
        <v>22</v>
      </c>
      <c r="B24" s="11" t="s">
        <v>26</v>
      </c>
      <c r="C24" s="12" t="s">
        <v>27</v>
      </c>
      <c r="D24" s="12" t="s">
        <v>71</v>
      </c>
      <c r="E24" s="13" t="s">
        <v>31</v>
      </c>
      <c r="F24" s="14" t="str">
        <f>_xlfn.DISPIMG("ID_31F5F80DDE9C401C9DBB749764B9D9EC",1)</f>
        <v>=DISPIMG("ID_31F5F80DDE9C401C9DBB749764B9D9EC",1)</v>
      </c>
      <c r="G24" s="14" t="s">
        <v>72</v>
      </c>
      <c r="H24" s="16">
        <v>4</v>
      </c>
      <c r="I24" s="15">
        <v>850</v>
      </c>
      <c r="J24" s="10">
        <v>909.5</v>
      </c>
      <c r="K24" s="17"/>
      <c r="L24" s="10"/>
    </row>
    <row r="25" customHeight="1" spans="1:12">
      <c r="A25" s="10">
        <v>23</v>
      </c>
      <c r="B25" s="11" t="s">
        <v>26</v>
      </c>
      <c r="C25" s="12" t="s">
        <v>27</v>
      </c>
      <c r="D25" s="16" t="s">
        <v>62</v>
      </c>
      <c r="E25" s="13" t="s">
        <v>73</v>
      </c>
      <c r="F25" s="14"/>
      <c r="G25" s="14" t="s">
        <v>74</v>
      </c>
      <c r="H25" s="16"/>
      <c r="I25" s="15"/>
      <c r="J25" s="10"/>
      <c r="K25" s="10"/>
      <c r="L25" s="12"/>
    </row>
    <row r="26" customHeight="1" spans="1:12">
      <c r="A26" s="10">
        <v>24</v>
      </c>
      <c r="B26" s="11" t="s">
        <v>26</v>
      </c>
      <c r="C26" s="12" t="s">
        <v>27</v>
      </c>
      <c r="D26" s="12" t="s">
        <v>75</v>
      </c>
      <c r="E26" s="13" t="s">
        <v>76</v>
      </c>
      <c r="F26" s="14" t="str">
        <f>_xlfn.DISPIMG("ID_048166DEC4CF44B1BCA99D9A508C0907",1)</f>
        <v>=DISPIMG("ID_048166DEC4CF44B1BCA99D9A508C0907",1)</v>
      </c>
      <c r="G26" s="14" t="s">
        <v>77</v>
      </c>
      <c r="H26" s="15">
        <v>5</v>
      </c>
      <c r="I26" s="15">
        <v>650</v>
      </c>
      <c r="J26" s="10">
        <v>695.5</v>
      </c>
      <c r="K26" s="10"/>
      <c r="L26" s="10"/>
    </row>
    <row r="27" customHeight="1" spans="1:12">
      <c r="A27" s="10">
        <v>25</v>
      </c>
      <c r="B27" s="11" t="s">
        <v>26</v>
      </c>
      <c r="C27" s="12" t="s">
        <v>27</v>
      </c>
      <c r="D27" s="12" t="s">
        <v>78</v>
      </c>
      <c r="E27" s="13" t="s">
        <v>20</v>
      </c>
      <c r="F27" s="19" t="str">
        <f>_xlfn.DISPIMG("ID_F01B340C6D764CBBA0510599156BF57C",1)</f>
        <v>=DISPIMG("ID_F01B340C6D764CBBA0510599156BF57C",1)</v>
      </c>
      <c r="G27" s="14" t="s">
        <v>79</v>
      </c>
      <c r="H27" s="19"/>
      <c r="I27" s="15">
        <v>260</v>
      </c>
      <c r="J27" s="10">
        <v>286</v>
      </c>
      <c r="K27" s="10"/>
      <c r="L27" s="12"/>
    </row>
    <row r="28" customHeight="1" spans="1:12">
      <c r="A28" s="10">
        <v>26</v>
      </c>
      <c r="B28" s="11" t="s">
        <v>26</v>
      </c>
      <c r="C28" s="12" t="s">
        <v>27</v>
      </c>
      <c r="D28" s="12" t="s">
        <v>78</v>
      </c>
      <c r="E28" s="20" t="s">
        <v>31</v>
      </c>
      <c r="F28" s="14"/>
      <c r="G28" s="21" t="s">
        <v>80</v>
      </c>
      <c r="H28" s="15" t="s">
        <v>54</v>
      </c>
      <c r="I28" s="15">
        <v>140</v>
      </c>
      <c r="J28" s="10">
        <v>158.2</v>
      </c>
      <c r="K28" s="10" t="s">
        <v>55</v>
      </c>
      <c r="L28" s="10" t="s">
        <v>81</v>
      </c>
    </row>
    <row r="29" customHeight="1" spans="1:12">
      <c r="A29" s="10">
        <v>27</v>
      </c>
      <c r="B29" s="11" t="s">
        <v>26</v>
      </c>
      <c r="C29" s="12" t="s">
        <v>27</v>
      </c>
      <c r="D29" s="12" t="s">
        <v>78</v>
      </c>
      <c r="E29" s="13" t="s">
        <v>73</v>
      </c>
      <c r="F29" s="14" t="str">
        <f>_xlfn.DISPIMG("ID_FE083B632141405B80155E184D4E56AA",1)</f>
        <v>=DISPIMG("ID_FE083B632141405B80155E184D4E56AA",1)</v>
      </c>
      <c r="G29" s="14" t="s">
        <v>82</v>
      </c>
      <c r="H29" s="15" t="s">
        <v>54</v>
      </c>
      <c r="I29" s="15">
        <v>125</v>
      </c>
      <c r="J29" s="10">
        <v>141.25</v>
      </c>
      <c r="K29" s="10" t="s">
        <v>55</v>
      </c>
      <c r="L29" s="10"/>
    </row>
    <row r="30" customHeight="1" spans="1:12">
      <c r="A30" s="10">
        <v>28</v>
      </c>
      <c r="B30" s="11" t="s">
        <v>26</v>
      </c>
      <c r="C30" s="12" t="s">
        <v>27</v>
      </c>
      <c r="D30" s="12" t="s">
        <v>78</v>
      </c>
      <c r="E30" s="20" t="s">
        <v>83</v>
      </c>
      <c r="F30" s="14" t="str">
        <f>_xlfn.DISPIMG("ID_85BAA4C750044CEBBB42BE643BF2B501",1)</f>
        <v>=DISPIMG("ID_85BAA4C750044CEBBB42BE643BF2B501",1)</v>
      </c>
      <c r="G30" s="21" t="s">
        <v>84</v>
      </c>
      <c r="H30" s="15"/>
      <c r="I30" s="15">
        <v>110</v>
      </c>
      <c r="J30" s="10"/>
      <c r="K30" s="10"/>
      <c r="L30" s="10" t="s">
        <v>81</v>
      </c>
    </row>
    <row r="31" customHeight="1" spans="1:12">
      <c r="A31" s="10">
        <v>29</v>
      </c>
      <c r="B31" s="11" t="s">
        <v>26</v>
      </c>
      <c r="C31" s="12" t="s">
        <v>27</v>
      </c>
      <c r="D31" s="12" t="s">
        <v>85</v>
      </c>
      <c r="E31" s="13" t="s">
        <v>69</v>
      </c>
      <c r="F31" s="14" t="str">
        <f>_xlfn.DISPIMG("ID_9E7E87EBEFDC458F8D11C9A4C4CF3AB6",1)</f>
        <v>=DISPIMG("ID_9E7E87EBEFDC458F8D11C9A4C4CF3AB6",1)</v>
      </c>
      <c r="G31" s="14" t="s">
        <v>86</v>
      </c>
      <c r="H31" s="15"/>
      <c r="I31" s="15">
        <v>170</v>
      </c>
      <c r="J31" s="10"/>
      <c r="K31" s="10"/>
      <c r="L31" s="10"/>
    </row>
    <row r="32" customHeight="1" spans="1:12">
      <c r="A32" s="10">
        <v>30</v>
      </c>
      <c r="B32" s="11" t="s">
        <v>26</v>
      </c>
      <c r="C32" s="12" t="s">
        <v>27</v>
      </c>
      <c r="D32" s="12" t="s">
        <v>87</v>
      </c>
      <c r="E32" s="13" t="s">
        <v>31</v>
      </c>
      <c r="F32" s="14" t="str">
        <f>_xlfn.DISPIMG("ID_0AA008A31C4F4F2898A0E2A1665FD2F0",1)</f>
        <v>=DISPIMG("ID_0AA008A31C4F4F2898A0E2A1665FD2F0",1)</v>
      </c>
      <c r="G32" s="14" t="s">
        <v>88</v>
      </c>
      <c r="H32" s="15" t="s">
        <v>54</v>
      </c>
      <c r="I32" s="15">
        <v>130</v>
      </c>
      <c r="J32" s="10">
        <v>146.9</v>
      </c>
      <c r="K32" s="10" t="s">
        <v>55</v>
      </c>
      <c r="L32" s="10"/>
    </row>
    <row r="33" customHeight="1" spans="1:12">
      <c r="A33" s="10">
        <v>31</v>
      </c>
      <c r="B33" s="12" t="s">
        <v>89</v>
      </c>
      <c r="C33" s="10" t="s">
        <v>90</v>
      </c>
      <c r="D33" s="16" t="s">
        <v>91</v>
      </c>
      <c r="E33" s="13" t="s">
        <v>92</v>
      </c>
      <c r="F33" s="24"/>
      <c r="G33" s="24" t="s">
        <v>93</v>
      </c>
      <c r="H33" s="15"/>
      <c r="I33" s="15"/>
      <c r="J33" s="10"/>
      <c r="K33" s="10"/>
      <c r="L33" s="10"/>
    </row>
    <row r="34" customHeight="1" spans="1:12">
      <c r="A34" s="10">
        <v>32</v>
      </c>
      <c r="B34" s="12" t="s">
        <v>89</v>
      </c>
      <c r="C34" s="10" t="s">
        <v>90</v>
      </c>
      <c r="D34" s="16" t="s">
        <v>94</v>
      </c>
      <c r="E34" s="13" t="s">
        <v>95</v>
      </c>
      <c r="F34" s="14"/>
      <c r="G34" s="14" t="s">
        <v>96</v>
      </c>
      <c r="H34" s="15"/>
      <c r="I34" s="15"/>
      <c r="J34" s="10"/>
      <c r="K34" s="10"/>
      <c r="L34" s="10"/>
    </row>
    <row r="35" customHeight="1" spans="1:12">
      <c r="A35" s="10">
        <v>33</v>
      </c>
      <c r="B35" s="12" t="s">
        <v>89</v>
      </c>
      <c r="C35" s="10" t="s">
        <v>90</v>
      </c>
      <c r="D35" s="16" t="s">
        <v>94</v>
      </c>
      <c r="E35" s="13" t="s">
        <v>73</v>
      </c>
      <c r="F35" s="14"/>
      <c r="G35" s="14" t="s">
        <v>97</v>
      </c>
      <c r="H35" s="15"/>
      <c r="I35" s="15"/>
      <c r="J35" s="10"/>
      <c r="K35" s="10"/>
      <c r="L35" s="10"/>
    </row>
    <row r="36" customHeight="1" spans="1:12">
      <c r="A36" s="10">
        <v>34</v>
      </c>
      <c r="B36" s="12" t="s">
        <v>98</v>
      </c>
      <c r="C36" s="10" t="s">
        <v>99</v>
      </c>
      <c r="D36" s="16" t="s">
        <v>100</v>
      </c>
      <c r="E36" s="13" t="s">
        <v>101</v>
      </c>
      <c r="F36" s="14"/>
      <c r="G36" s="14" t="s">
        <v>102</v>
      </c>
      <c r="H36" s="15"/>
      <c r="I36" s="15"/>
      <c r="J36" s="10"/>
      <c r="K36" s="10"/>
      <c r="L36" s="10"/>
    </row>
    <row r="37" customHeight="1" spans="1:12">
      <c r="A37" s="10">
        <v>35</v>
      </c>
      <c r="B37" s="12" t="s">
        <v>57</v>
      </c>
      <c r="C37" s="12" t="s">
        <v>58</v>
      </c>
      <c r="D37" s="16" t="s">
        <v>103</v>
      </c>
      <c r="E37" s="13" t="s">
        <v>104</v>
      </c>
      <c r="F37" s="14"/>
      <c r="G37" s="14">
        <v>52035066</v>
      </c>
      <c r="H37" s="15"/>
      <c r="I37" s="15"/>
      <c r="J37" s="10"/>
      <c r="K37" s="10"/>
      <c r="L37" s="10"/>
    </row>
    <row r="38" customHeight="1" spans="1:12">
      <c r="A38" s="10">
        <v>36</v>
      </c>
      <c r="B38" s="12" t="s">
        <v>57</v>
      </c>
      <c r="C38" s="12" t="s">
        <v>58</v>
      </c>
      <c r="D38" s="12" t="s">
        <v>103</v>
      </c>
      <c r="E38" s="13" t="s">
        <v>73</v>
      </c>
      <c r="F38" s="14" t="str">
        <f>_xlfn.DISPIMG("ID_9DFB1E9196AA4BEFA89803ED2AD8E9C3",1)</f>
        <v>=DISPIMG("ID_9DFB1E9196AA4BEFA89803ED2AD8E9C3",1)</v>
      </c>
      <c r="G38" s="14">
        <v>52026004</v>
      </c>
      <c r="H38" s="15">
        <v>20</v>
      </c>
      <c r="I38" s="15">
        <v>150</v>
      </c>
      <c r="J38" s="10">
        <v>165</v>
      </c>
      <c r="K38" s="10">
        <v>30</v>
      </c>
      <c r="L38" s="10"/>
    </row>
    <row r="39" customHeight="1" spans="1:12">
      <c r="A39" s="10">
        <v>37</v>
      </c>
      <c r="B39" s="12" t="s">
        <v>57</v>
      </c>
      <c r="C39" s="12" t="s">
        <v>58</v>
      </c>
      <c r="D39" s="12" t="s">
        <v>103</v>
      </c>
      <c r="E39" s="13" t="s">
        <v>105</v>
      </c>
      <c r="F39" s="19" t="str">
        <f>_xlfn.DISPIMG("ID_730F9A73CA1F4350807C2E884689F784",1)</f>
        <v>=DISPIMG("ID_730F9A73CA1F4350807C2E884689F784",1)</v>
      </c>
      <c r="G39" s="14">
        <v>52055033</v>
      </c>
      <c r="H39" s="19"/>
      <c r="I39" s="15">
        <v>420</v>
      </c>
      <c r="J39" s="10">
        <v>462</v>
      </c>
      <c r="K39" s="10">
        <v>30</v>
      </c>
      <c r="L39" s="10"/>
    </row>
  </sheetData>
  <autoFilter xmlns:etc="http://www.wps.cn/officeDocument/2017/etCustomData" ref="A1:L39" etc:filterBottomFollowUsedRange="0">
    <extLst/>
  </autoFilter>
  <mergeCells count="1">
    <mergeCell ref="A1:L1"/>
  </mergeCells>
  <hyperlinks>
    <hyperlink ref="B3" r:id="rId1" display="JETOUR"/>
    <hyperlink ref="B4:B7" r:id="rId1" display="JETOUR"/>
    <hyperlink ref="B8" r:id="rId2" display="Hyundai-KIA"/>
    <hyperlink ref="B9:B10" r:id="rId2" display="Hyundai-KIA"/>
    <hyperlink ref="B15" r:id="rId2" display="Hyundai-KIA"/>
    <hyperlink ref="B16:B18" r:id="rId2" display="Hyundai-KIA"/>
    <hyperlink ref="B20" r:id="rId2" display="Hyundai-KIA"/>
    <hyperlink ref="B21:B26" r:id="rId2" display="Hyundai-KIA"/>
    <hyperlink ref="B27:B32" r:id="rId2" display="Hyundai-KIA"/>
  </hyperlinks>
  <pageMargins left="0.75" right="0.75" top="1" bottom="1" header="0.5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TIGGO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18020</cp:lastModifiedBy>
  <dcterms:created xsi:type="dcterms:W3CDTF">2025-08-21T05:05:00Z</dcterms:created>
  <dcterms:modified xsi:type="dcterms:W3CDTF">2026-03-11T13:43:05Z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95472C7A71D5403D897465F47CC6F774_13</vt:lpwstr>
  </property>
  <property fmtid="{D5CDD505-2E9C-101B-9397-08002B2CF9AE}" pid="3" name="KSOProductBuildVer">
    <vt:lpwstr>2052-12.1.0.25222</vt:lpwstr>
  </property>
  <property fmtid="{D5CDD505-2E9C-101B-9397-08002B2CF9AE}" pid="4" name="CalculationRule">
    <vt:i4>0</vt:i4>
  </property>
</Properties>
</file>