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5" documentId="13_ncr:1_{735FC1BD-A765-4ACA-96A1-5B5551E3A8C9}" xr6:coauthVersionLast="47" xr6:coauthVersionMax="47" xr10:uidLastSave="{08A878CA-B604-497D-A62B-874D97A38937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<sst xmlns="http://schemas.openxmlformats.org/spreadsheetml/2006/main" count="246" uniqueCount="64">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</sst>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104636</c:v>
                </c:pt>
                <c:pt idx="1">
                  <c:v>33853.891499999998</c:v>
                </c:pt>
                <c:pt idx="2">
                  <c:v>105455.97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O16" sqref="O16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73604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9248</v>
      </c>
      <c r="L2" s="80"/>
      <c r="M2" s="87" t="s">
        <v>20</v>
      </c>
      <c r="N2" s="88"/>
      <c r="O2" s="138">
        <f>(BND!H3 * BND!D3)</f>
        <v>422.51430521999998</v>
      </c>
      <c r="P2" s="139"/>
      <c r="Q2" s="140">
        <f>SUM(C10,G10,K10,O10)</f>
        <v>306534.47834536177</v>
      </c>
      <c r="R2" s="141"/>
      <c r="S2" s="146">
        <v>17668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34093.75</v>
      </c>
      <c r="L3" s="82"/>
      <c r="M3" s="89" t="s">
        <v>22</v>
      </c>
      <c r="N3" s="90"/>
      <c r="O3" s="115">
        <f>(VEA!D3*VEA!H3)</f>
        <v>119.70868741999999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2222.2199999999998</v>
      </c>
      <c r="L4" s="82"/>
      <c r="M4" s="89" t="s">
        <v>19</v>
      </c>
      <c r="N4" s="90"/>
      <c r="O4" s="115">
        <f>(VT!D3*VT!H3)</f>
        <v>1311.3147532800001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59891.999999999993</v>
      </c>
      <c r="L5" s="82"/>
      <c r="M5" s="89" t="s">
        <v>21</v>
      </c>
      <c r="N5" s="90"/>
      <c r="O5" s="115">
        <f>(VTI!D3*VTI!H3)</f>
        <v>91.718410889999987</v>
      </c>
      <c r="P5" s="116"/>
      <c r="Q5" s="152"/>
      <c r="R5" s="153"/>
      <c r="S5" s="156"/>
      <c r="T5" s="157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288866.47834536177</v>
      </c>
      <c r="R6" s="122"/>
      <c r="S6" s="125">
        <f>S2/Q2</f>
        <v>5.7637888225069669E-2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104636</v>
      </c>
      <c r="D10" s="134"/>
      <c r="E10" s="131" t="s">
        <v>59</v>
      </c>
      <c r="F10" s="132"/>
      <c r="G10" s="133">
        <f>SUM(G2:H9) * 投資!G2</f>
        <v>33853.891499999998</v>
      </c>
      <c r="H10" s="135"/>
      <c r="I10" s="131" t="s">
        <v>59</v>
      </c>
      <c r="J10" s="132"/>
      <c r="K10" s="133">
        <f>SUM(K2:L9)</f>
        <v>105455.97</v>
      </c>
      <c r="L10" s="134"/>
      <c r="M10" s="131" t="s">
        <v>59</v>
      </c>
      <c r="N10" s="132"/>
      <c r="O10" s="133">
        <f>SUM(O2:P9) * 投資!G2</f>
        <v>62588.61684536175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6856.1707499999993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-1.4653376538083497E-2</v>
      </c>
      <c r="H3" s="181">
        <v>213.09</v>
      </c>
      <c r="I3" s="181">
        <f>投資!G2</f>
        <v>32.174999999999997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-43.960129614250491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106668.97</v>
      </c>
      <c r="C3" s="1">
        <f>(B3-A3)/A3</f>
        <v>2.353736470407616E-2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2452.9700000000012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169433.58684536174</v>
      </c>
      <c r="G10" s="1">
        <f>(F10-E10)/E10</f>
        <v>1.2562675162169237E-3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212.58684536174405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72.25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-1.5856124294987763E-2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-149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E3" sqref="E3:E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31.25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4.03462441314501E-4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13.749999999998195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20.02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-4.8032367972742851E-2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-112.77999999999992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18.399999999999999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4.625712866708899E-2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2700.9999999999927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2198.8395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-2.6826814480858573E-2</v>
      </c>
      <c r="H3" s="181">
        <v>68.34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-375.60222954650089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1380.6292499999997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-3.3593245565375129E-2</v>
      </c>
      <c r="H3" s="181">
        <v>42.91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-134.37298226150051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2980.6919999999996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-3.8324875311698939E-2</v>
      </c>
      <c r="H3" s="181">
        <v>92.64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-1686.4478132160002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2023-10-19T05:40:11Z</dcterms:modified>
</cp:coreProperties>
</file>