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3" sqref="H13"/>
    </sheetView>
  </sheetViews>
  <sheetFormatPr baseColWidth="8" defaultColWidth="8.453125" defaultRowHeight="17"/>
  <sheetData>
    <row r="1" ht="31.5" customHeight="1" thickBot="1">
      <c r="A1" s="90" t="inlineStr">
        <is>
          <t>活存</t>
        </is>
      </c>
      <c r="B1" s="84" t="n"/>
      <c r="C1" s="84" t="n"/>
      <c r="D1" s="63" t="n"/>
      <c r="E1" s="83" t="inlineStr">
        <is>
          <t>定存</t>
        </is>
      </c>
      <c r="F1" s="84" t="n"/>
      <c r="G1" s="84" t="n"/>
      <c r="H1" s="63" t="n"/>
      <c r="I1" s="92" t="inlineStr">
        <is>
          <t>台股</t>
        </is>
      </c>
      <c r="J1" s="84" t="n"/>
      <c r="K1" s="84" t="n"/>
      <c r="L1" s="63" t="n"/>
      <c r="M1" s="91" t="inlineStr">
        <is>
          <t>美股</t>
        </is>
      </c>
      <c r="N1" s="84" t="n"/>
      <c r="O1" s="84" t="n"/>
      <c r="P1" s="63" t="n"/>
    </row>
    <row r="2" ht="17.25" customHeight="1">
      <c r="A2" s="39" t="inlineStr">
        <is>
          <t>永豐大戶活存</t>
        </is>
      </c>
      <c r="B2" s="40" t="n"/>
      <c r="C2" s="41" t="n">
        <v>60302</v>
      </c>
      <c r="D2" s="42" t="n"/>
      <c r="E2" s="45" t="n"/>
      <c r="F2" s="40" t="n"/>
      <c r="G2" s="86" t="n"/>
      <c r="H2" s="42" t="n"/>
      <c r="I2" s="87" t="inlineStr">
        <is>
          <t>006208</t>
        </is>
      </c>
      <c r="J2" s="88" t="n"/>
      <c r="K2" s="82">
        <f>'006208.TW'!D3*'006208.TW'!C3*0.997</f>
        <v/>
      </c>
      <c r="L2" s="42" t="n"/>
      <c r="M2" s="89" t="inlineStr">
        <is>
          <t>BND</t>
        </is>
      </c>
      <c r="N2" s="88" t="n"/>
      <c r="O2" s="93">
        <f>BND!H3*BND!D3</f>
        <v/>
      </c>
      <c r="P2" s="42" t="n"/>
    </row>
    <row r="3" ht="17.25" customHeight="1">
      <c r="A3" s="55" t="inlineStr">
        <is>
          <t>華南Sny活存</t>
        </is>
      </c>
      <c r="B3" s="44" t="n"/>
      <c r="C3" s="68" t="n">
        <v>0</v>
      </c>
      <c r="D3" s="49" t="n"/>
      <c r="E3" s="69" t="n"/>
      <c r="F3" s="44" t="n"/>
      <c r="G3" s="48" t="n"/>
      <c r="H3" s="49" t="n"/>
      <c r="I3" s="50" t="inlineStr">
        <is>
          <t>00692</t>
        </is>
      </c>
      <c r="J3" s="51" t="n"/>
      <c r="K3" s="53">
        <f>'00692.TW'!D3*'00692.TW'!C3*0.997</f>
        <v/>
      </c>
      <c r="L3" s="49" t="n"/>
      <c r="M3" s="52" t="inlineStr">
        <is>
          <t>VT</t>
        </is>
      </c>
      <c r="N3" s="51" t="n"/>
      <c r="O3" s="74">
        <f>VT!H3*VT!D3</f>
        <v/>
      </c>
      <c r="P3" s="49" t="n"/>
    </row>
    <row r="4" ht="15.75" customHeight="1">
      <c r="A4" s="55" t="inlineStr">
        <is>
          <t>一銀iLeo活存</t>
        </is>
      </c>
      <c r="B4" s="44" t="n"/>
      <c r="C4" s="68" t="n">
        <v>108229</v>
      </c>
      <c r="D4" s="49" t="n"/>
      <c r="E4" s="69" t="n"/>
      <c r="F4" s="44" t="n"/>
      <c r="G4" s="48" t="n"/>
      <c r="H4" s="49" t="n"/>
      <c r="I4" s="50" t="inlineStr">
        <is>
          <t>00878</t>
        </is>
      </c>
      <c r="J4" s="51" t="n"/>
      <c r="K4" s="53">
        <f>'00878.TW'!D3*'00878.TW'!C3*0.997</f>
        <v/>
      </c>
      <c r="L4" s="49" t="n"/>
      <c r="M4" s="52" t="n"/>
      <c r="N4" s="51" t="n"/>
      <c r="O4" s="74" t="n"/>
      <c r="P4" s="49" t="n"/>
    </row>
    <row r="5" ht="16.5" customHeight="1">
      <c r="A5" s="55" t="inlineStr">
        <is>
          <t>中華郵政活存</t>
        </is>
      </c>
      <c r="B5" s="44" t="n"/>
      <c r="C5" s="68" t="n">
        <v>0</v>
      </c>
      <c r="D5" s="49" t="n"/>
      <c r="E5" s="69" t="n"/>
      <c r="F5" s="44" t="n"/>
      <c r="G5" s="48" t="n"/>
      <c r="H5" s="49" t="n"/>
      <c r="I5" s="50" t="inlineStr">
        <is>
          <t>2890</t>
        </is>
      </c>
      <c r="J5" s="51" t="n"/>
      <c r="K5" s="53">
        <f>'2890.TW'!D3*'2890.TW'!C3*0.997</f>
        <v/>
      </c>
      <c r="L5" s="49" t="n"/>
      <c r="M5" s="52" t="n"/>
      <c r="N5" s="51" t="n"/>
      <c r="O5" s="74" t="n"/>
      <c r="P5" s="49" t="n"/>
    </row>
    <row r="6" ht="17.25" customHeight="1">
      <c r="A6" s="55" t="inlineStr">
        <is>
          <t>中國信託活存</t>
        </is>
      </c>
      <c r="B6" s="44" t="n"/>
      <c r="C6" s="68" t="n">
        <v>0</v>
      </c>
      <c r="D6" s="49" t="n"/>
      <c r="E6" s="69" t="n"/>
      <c r="F6" s="44" t="n"/>
      <c r="G6" s="48" t="n"/>
      <c r="H6" s="49" t="n"/>
      <c r="I6" s="70" t="inlineStr">
        <is>
          <t>2891</t>
        </is>
      </c>
      <c r="J6" s="44" t="n"/>
      <c r="K6" s="53" t="n">
        <v>14280</v>
      </c>
      <c r="L6" s="49" t="n"/>
      <c r="M6" s="43" t="n"/>
      <c r="N6" s="44" t="n"/>
      <c r="O6" s="74" t="n"/>
      <c r="P6" s="49" t="n"/>
    </row>
    <row r="7" ht="17.25" customHeight="1">
      <c r="A7" s="55" t="inlineStr">
        <is>
          <t>永豐大戶美元活存</t>
        </is>
      </c>
      <c r="B7" s="44" t="n"/>
      <c r="C7" s="68">
        <f>投資!G2 * 0.02</f>
        <v/>
      </c>
      <c r="D7" s="49" t="n"/>
      <c r="E7" s="69" t="n"/>
      <c r="F7" s="44" t="n"/>
      <c r="G7" s="48" t="n"/>
      <c r="H7" s="49" t="n"/>
      <c r="I7" s="70" t="n"/>
      <c r="J7" s="44" t="n"/>
      <c r="K7" s="53" t="n"/>
      <c r="L7" s="49" t="n"/>
      <c r="M7" s="43" t="n"/>
      <c r="N7" s="44" t="n"/>
      <c r="O7" s="74" t="n"/>
      <c r="P7" s="49" t="n"/>
    </row>
    <row r="8" ht="17.25" customHeight="1">
      <c r="A8" s="55" t="inlineStr">
        <is>
          <t>錢包</t>
        </is>
      </c>
      <c r="B8" s="44" t="n"/>
      <c r="C8" s="68" t="n">
        <v>600</v>
      </c>
      <c r="D8" s="49" t="n"/>
      <c r="E8" s="69" t="n"/>
      <c r="F8" s="44" t="n"/>
      <c r="G8" s="48" t="n"/>
      <c r="H8" s="49" t="n"/>
      <c r="I8" s="70" t="n"/>
      <c r="J8" s="44" t="n"/>
      <c r="K8" s="53" t="n"/>
      <c r="L8" s="49" t="n"/>
      <c r="M8" s="43" t="n"/>
      <c r="N8" s="44" t="n"/>
      <c r="O8" s="74" t="n"/>
      <c r="P8" s="49" t="n"/>
      <c r="Q8" s="1" t="n"/>
      <c r="R8" s="1" t="n"/>
      <c r="S8" s="1" t="n"/>
      <c r="T8" s="1" t="n"/>
    </row>
    <row r="9" ht="17.25" customHeight="1" thickBot="1">
      <c r="A9" s="85" t="n"/>
      <c r="B9" s="61" t="n"/>
      <c r="C9" s="58" t="n"/>
      <c r="D9" s="59" t="n"/>
      <c r="E9" s="60" t="n"/>
      <c r="F9" s="61" t="n"/>
      <c r="G9" s="71" t="n"/>
      <c r="H9" s="59" t="n"/>
      <c r="I9" s="72" t="n"/>
      <c r="J9" s="61" t="n"/>
      <c r="K9" s="79" t="n"/>
      <c r="L9" s="59" t="n"/>
      <c r="M9" s="80" t="n"/>
      <c r="N9" s="61" t="n"/>
      <c r="O9" s="81" t="n"/>
      <c r="P9" s="59" t="n"/>
      <c r="Q9" s="1" t="n"/>
      <c r="R9" s="1" t="n"/>
      <c r="S9" s="1" t="n"/>
      <c r="T9" s="1" t="n"/>
    </row>
    <row r="10" ht="17.25" customHeight="1" thickBot="1">
      <c r="A10" s="56" t="inlineStr">
        <is>
          <t>總計</t>
        </is>
      </c>
      <c r="B10" s="57" t="n"/>
      <c r="C10" s="54">
        <f>SUM(C2:D9)</f>
        <v/>
      </c>
      <c r="D10" s="47" t="n"/>
      <c r="E10" s="56" t="inlineStr">
        <is>
          <t>總計</t>
        </is>
      </c>
      <c r="F10" s="57" t="n"/>
      <c r="G10" s="54">
        <f>SUM(G2:H9)*投資!G2</f>
        <v/>
      </c>
      <c r="H10" s="47" t="n"/>
      <c r="I10" s="56" t="inlineStr">
        <is>
          <t>總計</t>
        </is>
      </c>
      <c r="J10" s="57" t="n"/>
      <c r="K10" s="54">
        <f>SUM(K2:L9)</f>
        <v/>
      </c>
      <c r="L10" s="47" t="n"/>
      <c r="M10" s="56" t="inlineStr">
        <is>
          <t>總計</t>
        </is>
      </c>
      <c r="N10" s="57" t="n"/>
      <c r="O10" s="54">
        <f>SUM(O2:P9)*投資!G2</f>
        <v/>
      </c>
      <c r="P10" s="47" t="n"/>
      <c r="Q10" s="1" t="n"/>
      <c r="R10" s="1" t="n"/>
      <c r="S10" s="1" t="n"/>
      <c r="T10" s="1" t="n"/>
    </row>
    <row r="11" ht="31.5" customHeight="1" thickBot="1">
      <c r="A11" s="67" t="inlineStr">
        <is>
          <t>總資產</t>
        </is>
      </c>
      <c r="B11" s="47" t="n"/>
      <c r="C11" s="46" t="inlineStr">
        <is>
          <t>負債</t>
        </is>
      </c>
      <c r="D11" s="47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73">
        <f>C10+G10+K10+O10</f>
        <v/>
      </c>
      <c r="B12" s="63" t="n"/>
      <c r="C12" s="75" t="n">
        <v>5208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64" t="n"/>
      <c r="B13" s="65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7" t="inlineStr">
        <is>
          <t>淨資產</t>
        </is>
      </c>
      <c r="B14" s="63" t="n"/>
      <c r="C14" s="46" t="inlineStr">
        <is>
          <t>負債率</t>
        </is>
      </c>
      <c r="D14" s="63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64" t="n"/>
      <c r="B15" s="65" t="n"/>
      <c r="C15" s="64" t="n"/>
      <c r="D15" s="6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63" t="n"/>
      <c r="C16" s="66">
        <f>C12/A12</f>
        <v/>
      </c>
      <c r="D16" s="63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64" t="n"/>
      <c r="B17" s="65" t="n"/>
      <c r="C17" s="64" t="n"/>
      <c r="D17" s="6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4" t="n"/>
      <c r="D1" s="3" t="n"/>
      <c r="E1" s="104" t="inlineStr">
        <is>
          <t>折讓款</t>
        </is>
      </c>
      <c r="F1" s="104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4" t="n"/>
      <c r="D8" s="6" t="n"/>
      <c r="E8" s="94" t="inlineStr">
        <is>
          <t>Total</t>
        </is>
      </c>
      <c r="F8" s="95" t="n"/>
      <c r="G8" s="44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006208.TW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99" t="inlineStr">
        <is>
          <t>113.50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00692.TW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99" t="inlineStr">
        <is>
          <t>44.94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00878.TW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99" t="inlineStr">
        <is>
          <t>22.35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2890.TW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116" t="inlineStr">
        <is>
          <t>24.45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BND</t>
        </is>
      </c>
      <c r="G1" s="44" t="n"/>
      <c r="H1" s="104" t="inlineStr">
        <is>
          <t>USD</t>
        </is>
      </c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inlineStr">
        <is>
          <t>目前市價</t>
        </is>
      </c>
      <c r="I2" s="109" t="inlineStr">
        <is>
          <t>目前匯率</t>
        </is>
      </c>
      <c r="J2" s="109" t="inlineStr">
        <is>
          <t>總成本</t>
        </is>
      </c>
    </row>
    <row r="3" ht="18.75" customHeight="1">
      <c r="A3" s="114">
        <f>(E3-F3)/D3</f>
        <v/>
      </c>
      <c r="B3" s="112">
        <f>E3/D3</f>
        <v/>
      </c>
      <c r="C3" s="116">
        <f>H3*I3</f>
        <v/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inlineStr">
        <is>
          <t>73.71</t>
        </is>
      </c>
      <c r="I3" s="125">
        <f>投資!G2</f>
        <v/>
      </c>
      <c r="J3" s="108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inlineStr">
        <is>
          <t>購入價格</t>
        </is>
      </c>
      <c r="I5" s="109" t="inlineStr">
        <is>
          <t>購入匯率</t>
        </is>
      </c>
      <c r="J5" s="109" t="inlineStr">
        <is>
          <t>購入金額</t>
        </is>
      </c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4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4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4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4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4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4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4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4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4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4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4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4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4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4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4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4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4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4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B30" sqref="B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VT</t>
        </is>
      </c>
      <c r="G1" s="44" t="n"/>
      <c r="H1" s="104" t="inlineStr">
        <is>
          <t>USD</t>
        </is>
      </c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inlineStr">
        <is>
          <t>目前市價</t>
        </is>
      </c>
      <c r="I2" s="109" t="inlineStr">
        <is>
          <t>目前匯率</t>
        </is>
      </c>
      <c r="J2" s="109" t="inlineStr">
        <is>
          <t>總成本</t>
        </is>
      </c>
    </row>
    <row r="3" ht="18.75" customHeight="1">
      <c r="A3" s="114">
        <f>(E3-F3)/D3</f>
        <v/>
      </c>
      <c r="B3" s="112">
        <f>E3/D3</f>
        <v/>
      </c>
      <c r="C3" s="99">
        <f>H3*I3</f>
        <v/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inlineStr">
        <is>
          <t>123.07</t>
        </is>
      </c>
      <c r="I3" s="131">
        <f>投資!G2</f>
        <v/>
      </c>
      <c r="J3" s="108">
        <f>SUM(J7:J505)</f>
        <v/>
      </c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inlineStr">
        <is>
          <t>購入價格</t>
        </is>
      </c>
      <c r="I5" s="109" t="inlineStr">
        <is>
          <t>購入匯率</t>
        </is>
      </c>
      <c r="J5" s="109" t="inlineStr">
        <is>
          <t>購入金額</t>
        </is>
      </c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4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4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4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4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4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4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4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4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4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4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4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4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4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4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4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4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4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4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2024-12-07T13:48:17Z</dcterms:modified>
  <cp:lastModifiedBy>劉祐廷</cp:lastModifiedBy>
  <cp:revision>39</cp:revision>
  <cp:lastPrinted>2024-02-22T01:18:13Z</cp:lastPrinted>
</cp:coreProperties>
</file>