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2C236B4C1D56218402ED64C92388B7DEE47D9D81" xr6:coauthVersionLast="47" xr6:coauthVersionMax="47" xr10:uidLastSave="{BB7C5147-3D11-4B2E-9B27-9B54C54B9DD7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F3" i="10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5" i="8" s="1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F3" i="6"/>
  <c r="E3" i="6"/>
  <c r="D3" i="6"/>
  <c r="G4" i="6" s="1"/>
  <c r="G3" i="6" s="1"/>
  <c r="B3" i="6"/>
  <c r="A3" i="6"/>
  <c r="F3" i="5"/>
  <c r="E3" i="5"/>
  <c r="B3" i="5" s="1"/>
  <c r="D3" i="5"/>
  <c r="G4" i="5" s="1"/>
  <c r="G3" i="5" s="1"/>
  <c r="F3" i="4"/>
  <c r="E3" i="4"/>
  <c r="B3" i="4" s="1"/>
  <c r="D3" i="4"/>
  <c r="A3" i="4" s="1"/>
  <c r="G4" i="3"/>
  <c r="G3" i="3" s="1"/>
  <c r="F3" i="3"/>
  <c r="E3" i="3"/>
  <c r="D3" i="3"/>
  <c r="B3" i="3"/>
  <c r="A3" i="3"/>
  <c r="G10" i="1"/>
  <c r="C6" i="1"/>
  <c r="C10" i="1" s="1"/>
  <c r="O5" i="1"/>
  <c r="O4" i="1"/>
  <c r="K4" i="1"/>
  <c r="O3" i="1"/>
  <c r="O2" i="1"/>
  <c r="O10" i="1" s="1"/>
  <c r="B10" i="2" s="1"/>
  <c r="K2" i="1"/>
  <c r="G4" i="7" l="1"/>
  <c r="G3" i="7" s="1"/>
  <c r="G4" i="9"/>
  <c r="G3" i="9" s="1"/>
  <c r="K3" i="1"/>
  <c r="K10" i="1" s="1"/>
  <c r="B3" i="2" s="1"/>
  <c r="A3" i="2"/>
  <c r="K5" i="1"/>
  <c r="A3" i="5"/>
  <c r="A3" i="9"/>
  <c r="A3" i="7"/>
  <c r="G4" i="4"/>
  <c r="G3" i="4" s="1"/>
  <c r="A10" i="2"/>
  <c r="C11" i="2" s="1"/>
  <c r="C10" i="2" s="1"/>
  <c r="A3" i="10"/>
  <c r="F10" i="2" l="1"/>
  <c r="C4" i="2"/>
  <c r="C3" i="2" s="1"/>
  <c r="E10" i="2"/>
  <c r="A12" i="1"/>
  <c r="C16" i="1" l="1"/>
  <c r="A16" i="1"/>
  <c r="G11" i="2"/>
  <c r="G10" i="2" s="1"/>
</calcChain>
</file>

<file path=xl/sharedStrings.xml><?xml version="1.0" encoding="utf-8"?>
<sst xmlns="http://schemas.openxmlformats.org/spreadsheetml/2006/main" count="347" uniqueCount="111">
  <si>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</si>
  <si>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</si>
  <si>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</si>
  <si>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</si>
  <si>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</si>
  <si>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</si>
  <si>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</si>
  <si>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</si>
  <si>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</si>
  <si>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</si>
  <si>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</si>
  <si>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</si>
  <si>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</si>
  <si>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</si>
  <si>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</si>
  <si>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</si>
  <si>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</si>
  <si>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</si>
  <si>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</si>
  <si>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</si>
  <si>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</si>
  <si>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</si>
  <si>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</si>
  <si>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</si>
  <si>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</si>
  <si>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</si>
  <si>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</si>
  <si>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</si>
  <si>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</si>
  <si>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</si>
  <si>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</si>
  <si>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</si>
  <si>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</si>
  <si>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</si>
  <si>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</si>
  <si>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</si>
  <si>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</si>
  <si>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</si>
  <si>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</si>
  <si>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</si>
  <si>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</si>
  <si>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</si>
  <si>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</si>
  <si>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112.65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</si>
  <si>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</si>
  <si>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</si>
  <si>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</si>
  <si>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</si>
  <si>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</si>
  <si>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</si>
  <si>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</si>
  <si>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</si>
  <si>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</si>
  <si>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</si>
  <si>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</si>
  <si>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</si>
  <si>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</si>
  <si>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</si>
  <si>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</si>
  <si>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</si>
  <si>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</si>
  <si>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</si>
  <si>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</si>
  <si>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</si>
  <si>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</si>
  <si>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</si>
  <si>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</si>
  <si>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</si>
  <si>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</si>
  <si>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45.43</t>
  </si>
  <si>
    <t>2023.08.18</t>
  </si>
  <si>
    <t>2023.10.24</t>
  </si>
  <si>
    <t>2024.01.17</t>
  </si>
  <si>
    <t>00878.TW</t>
  </si>
  <si>
    <t>24.10</t>
  </si>
  <si>
    <t>2024.03.25</t>
  </si>
  <si>
    <t>2024.06.13</t>
  </si>
  <si>
    <t>2890.TW</t>
  </si>
  <si>
    <t>26.60</t>
  </si>
  <si>
    <t>2023.09.13</t>
  </si>
  <si>
    <t>2023.10.25</t>
  </si>
  <si>
    <t>2023.10.31</t>
  </si>
  <si>
    <t>2023.12.07</t>
  </si>
  <si>
    <t>USD</t>
  </si>
  <si>
    <t>目前匯率</t>
  </si>
  <si>
    <t>72.07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</si>
  <si>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</si>
  <si>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</si>
  <si>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</si>
  <si>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</si>
  <si>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</si>
  <si>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</si>
  <si>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</si>
  <si>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</si>
  <si>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</si>
  <si>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</si>
  <si>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</si>
  <si>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</si>
  <si>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</si>
  <si>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</si>
  <si>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50.16</t>
  </si>
  <si>
    <t>2023.09.27</t>
  </si>
  <si>
    <t>2023.12.28</t>
  </si>
  <si>
    <t>2024.03.26</t>
  </si>
  <si>
    <t>2024.06.28</t>
  </si>
  <si>
    <t>114.18</t>
  </si>
  <si>
    <t>2023.09.16</t>
  </si>
  <si>
    <t>2024.03.28</t>
  </si>
  <si>
    <t>270.71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</si>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</sst>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U13" sqref="U13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35676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38523.033150000003</v>
      </c>
      <c r="L2" s="66"/>
      <c r="M2" s="98" t="s">
        <v>7</v>
      </c>
      <c r="N2" s="92"/>
      <c r="O2" s="69">
        <f>BND!H3*BND!D3</f>
        <v>697.52769324999997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63773.543680000002</v>
      </c>
      <c r="L3" s="55"/>
      <c r="M3" s="95" t="s">
        <v>10</v>
      </c>
      <c r="N3" s="96"/>
      <c r="O3" s="54">
        <f>VEA!H3*VEA!D3</f>
        <v>402.17615855999998</v>
      </c>
      <c r="P3" s="55"/>
    </row>
    <row r="4" spans="1:26" ht="15.75" customHeight="1" x14ac:dyDescent="0.25">
      <c r="A4" s="62" t="s">
        <v>11</v>
      </c>
      <c r="B4" s="61"/>
      <c r="C4" s="56">
        <v>64547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6871.9222</v>
      </c>
      <c r="L4" s="55"/>
      <c r="M4" s="95" t="s">
        <v>13</v>
      </c>
      <c r="N4" s="96"/>
      <c r="O4" s="54">
        <f>VT!H3*VT!D3</f>
        <v>1890.5992908000003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100034.19440000001</v>
      </c>
      <c r="L5" s="55"/>
      <c r="M5" s="95" t="s">
        <v>16</v>
      </c>
      <c r="N5" s="96"/>
      <c r="O5" s="54">
        <f>VTI!H3*VTI!D3</f>
        <v>396.59935413999989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82.678650000000005</v>
      </c>
      <c r="D6" s="55"/>
      <c r="E6" s="60"/>
      <c r="F6" s="61"/>
      <c r="G6" s="82"/>
      <c r="H6" s="55"/>
      <c r="I6" s="79" t="s">
        <v>18</v>
      </c>
      <c r="J6" s="61"/>
      <c r="K6" s="86">
        <v>8155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2635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3297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106238.67865</v>
      </c>
      <c r="D10" s="81"/>
      <c r="E10" s="63" t="s">
        <v>22</v>
      </c>
      <c r="F10" s="64"/>
      <c r="G10" s="85">
        <f>SUM(G2:H9)*投資!G2</f>
        <v>24987.109179999999</v>
      </c>
      <c r="H10" s="81"/>
      <c r="I10" s="63" t="s">
        <v>22</v>
      </c>
      <c r="J10" s="64"/>
      <c r="K10" s="85">
        <f>SUM(K2:L9)</f>
        <v>217357.69343000001</v>
      </c>
      <c r="L10" s="81"/>
      <c r="M10" s="63" t="s">
        <v>22</v>
      </c>
      <c r="N10" s="64"/>
      <c r="O10" s="85">
        <f>SUM(O2:P9)*投資!G2</f>
        <v>109813.53965212526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458397.0209121253</v>
      </c>
      <c r="B12" s="59"/>
      <c r="C12" s="75">
        <v>5398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452999.0209121253</v>
      </c>
      <c r="B16" s="59"/>
      <c r="C16" s="84">
        <f>C12/A12</f>
        <v>1.1775818239959279E-2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8777.2303300000003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0.17249303456159393</v>
      </c>
      <c r="H3" s="120" t="s">
        <v>108</v>
      </c>
      <c r="I3" s="124">
        <f>投資!G2</f>
        <v>32.423000000000002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1897.9408592812179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32.423000000000002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217357.69343000001</v>
      </c>
      <c r="C3" s="8">
        <f>C4/A3</f>
        <v>0.4440068921235153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66833.693430000014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95718</v>
      </c>
      <c r="B10" s="111">
        <f>總資產!O10</f>
        <v>109813.53965212526</v>
      </c>
      <c r="C10" s="8">
        <f>C11/A10</f>
        <v>0.14726111757585048</v>
      </c>
      <c r="D10" s="6"/>
      <c r="E10" s="111">
        <f>A3+A10</f>
        <v>246242</v>
      </c>
      <c r="F10" s="111">
        <f>B3+B10</f>
        <v>327171.23308212525</v>
      </c>
      <c r="G10" s="8">
        <f>G11/E10</f>
        <v>0.32865730899734918</v>
      </c>
    </row>
    <row r="11" spans="1:10" ht="18" customHeight="1" x14ac:dyDescent="0.3">
      <c r="A11" s="112"/>
      <c r="B11" s="112"/>
      <c r="C11" s="44">
        <f>B10-A10</f>
        <v>14095.539652125255</v>
      </c>
      <c r="D11" s="6"/>
      <c r="E11" s="112"/>
      <c r="F11" s="112"/>
      <c r="G11" s="46">
        <f>F10-E10</f>
        <v>80929.233082125254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7" width="8.875" style="29" customWidth="1"/>
    <col min="1098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0.44682965946812891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11979.950000000004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7" width="8.875" style="29" customWidth="1"/>
    <col min="1098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0.45736152711341593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20461.440000000002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7" width="8.875" style="29" customWidth="1"/>
    <col min="1098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0.15644847699287109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965.60000000000036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7" width="8.875" style="29" customWidth="1"/>
    <col min="1098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0.48045025078735581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32951.200000000012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2336.72561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4.2353226606287542E-2</v>
      </c>
      <c r="H3" s="120" t="s">
        <v>85</v>
      </c>
      <c r="I3" s="124">
        <f>投資!G2</f>
        <v>32.423000000000002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931.94039824475112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1473.0852324047321</v>
      </c>
      <c r="B3" s="118">
        <v>1446.530865440456</v>
      </c>
      <c r="C3" s="136">
        <f>H3*I3</f>
        <v>1626.3376800000001</v>
      </c>
      <c r="D3" s="125">
        <f>SUM(D7:D505)</f>
        <v>8.0178659999999997</v>
      </c>
      <c r="E3" s="128">
        <f>SUM(E7:E505)</f>
        <v>12003</v>
      </c>
      <c r="F3" s="128">
        <f>SUM(F6:G505)</f>
        <v>192</v>
      </c>
      <c r="G3" s="8">
        <f>G4/E3</f>
        <v>0.10237087303098229</v>
      </c>
      <c r="H3" s="120" t="s">
        <v>100</v>
      </c>
      <c r="I3" s="134">
        <f>投資!G2</f>
        <v>32.423000000000002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1228.7575889908803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104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3" sqref="F23:G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3095.894084210348</v>
      </c>
      <c r="B3" s="118">
        <f>E3/D3</f>
        <v>3140.88727785743</v>
      </c>
      <c r="C3" s="130">
        <f>H3*I3</f>
        <v>3702.0581400000005</v>
      </c>
      <c r="D3" s="125">
        <f>SUM(D7:D505)</f>
        <v>16.558060000000001</v>
      </c>
      <c r="E3" s="128">
        <f>SUM(E7:E505)</f>
        <v>52007</v>
      </c>
      <c r="F3" s="128">
        <f>SUM(F6:G505)</f>
        <v>745</v>
      </c>
      <c r="G3" s="8">
        <f>G4/E3</f>
        <v>0.19299134358083361</v>
      </c>
      <c r="H3" s="120" t="s">
        <v>105</v>
      </c>
      <c r="I3" s="137">
        <f>投資!G2</f>
        <v>32.423000000000002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10036.900805608413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106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106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107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2024-07-05T03:07:30Z</dcterms:modified>
  <dc:language>en-US</dc:language>
</cp:coreProperties>
</file>