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79" firstSheet="0" activeTab="7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00878.TW" sheetId="5" state="visible" r:id="rId5"/>
    <sheet name="2890.TW" sheetId="6" state="visible" r:id="rId6"/>
    <sheet name="BND" sheetId="7" state="visible" r:id="rId7"/>
    <sheet name="VT" sheetId="8" state="visible" r:id="rId8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MingLiU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2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8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zoomScaleNormal="100" workbookViewId="0">
      <selection activeCell="K7" sqref="K7:L7"/>
    </sheetView>
  </sheetViews>
  <sheetFormatPr baseColWidth="8" defaultColWidth="8.453125" defaultRowHeight="17"/>
  <sheetData>
    <row r="1" ht="31.5" customHeight="1" thickBot="1">
      <c r="A1" s="84" t="inlineStr">
        <is>
          <t>活存</t>
        </is>
      </c>
      <c r="B1" s="43" t="n"/>
      <c r="C1" s="43" t="n"/>
      <c r="D1" s="44" t="n"/>
      <c r="E1" s="52" t="inlineStr">
        <is>
          <t>定存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5" t="inlineStr">
        <is>
          <t>美股</t>
        </is>
      </c>
      <c r="N1" s="43" t="n"/>
      <c r="O1" s="43" t="n"/>
      <c r="P1" s="44" t="n"/>
    </row>
    <row r="2" ht="17.25" customHeight="1">
      <c r="A2" s="89" t="inlineStr">
        <is>
          <t>永豐大戶活存</t>
        </is>
      </c>
      <c r="B2" s="90" t="n"/>
      <c r="C2" s="91" t="n">
        <v>45015</v>
      </c>
      <c r="D2" s="51" t="n"/>
      <c r="E2" s="92" t="inlineStr">
        <is>
          <t>美元定存 3.85%</t>
        </is>
      </c>
      <c r="F2" s="90" t="n"/>
      <c r="G2" s="75" t="n">
        <v>770.66</v>
      </c>
      <c r="H2" s="51" t="n"/>
      <c r="I2" s="76" t="inlineStr">
        <is>
          <t>006208</t>
        </is>
      </c>
      <c r="J2" s="77" t="n"/>
      <c r="K2" s="50">
        <f>'006208.TW'!D3*'006208.TW'!C3*0.997</f>
        <v/>
      </c>
      <c r="L2" s="51" t="n"/>
      <c r="M2" s="83" t="inlineStr">
        <is>
          <t>BND</t>
        </is>
      </c>
      <c r="N2" s="77" t="n"/>
      <c r="O2" s="54">
        <f>BND!H3*BND!D3</f>
        <v/>
      </c>
      <c r="P2" s="51" t="n"/>
    </row>
    <row r="3" ht="17.25" customHeight="1">
      <c r="A3" s="47" t="inlineStr">
        <is>
          <t>華南Sny活存</t>
        </is>
      </c>
      <c r="B3" s="46" t="n"/>
      <c r="C3" s="41" t="n">
        <v>0</v>
      </c>
      <c r="D3" s="40" t="n"/>
      <c r="E3" s="45" t="n"/>
      <c r="F3" s="46" t="n"/>
      <c r="G3" s="67" t="n"/>
      <c r="H3" s="40" t="n"/>
      <c r="I3" s="88" t="inlineStr">
        <is>
          <t>00692</t>
        </is>
      </c>
      <c r="J3" s="81" t="n"/>
      <c r="K3" s="71">
        <f>'00692.TW'!D3*'00692.TW'!C3*0.997</f>
        <v/>
      </c>
      <c r="L3" s="40" t="n"/>
      <c r="M3" s="80" t="inlineStr">
        <is>
          <t>VT</t>
        </is>
      </c>
      <c r="N3" s="81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63222</v>
      </c>
      <c r="D4" s="40" t="n"/>
      <c r="E4" s="45" t="n"/>
      <c r="F4" s="46" t="n"/>
      <c r="G4" s="67" t="n"/>
      <c r="H4" s="40" t="n"/>
      <c r="I4" s="88" t="inlineStr">
        <is>
          <t>00878</t>
        </is>
      </c>
      <c r="J4" s="81" t="n"/>
      <c r="K4" s="71">
        <f>'00878.TW'!D3*'00878.TW'!C3*0.997</f>
        <v/>
      </c>
      <c r="L4" s="40" t="n"/>
      <c r="M4" s="80" t="n"/>
      <c r="N4" s="81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0</v>
      </c>
      <c r="D5" s="40" t="n"/>
      <c r="E5" s="45" t="n"/>
      <c r="F5" s="46" t="n"/>
      <c r="G5" s="67" t="n"/>
      <c r="H5" s="40" t="n"/>
      <c r="I5" s="88" t="inlineStr">
        <is>
          <t>2890</t>
        </is>
      </c>
      <c r="J5" s="81" t="n"/>
      <c r="K5" s="71">
        <f>'2890.TW'!D3*'2890.TW'!C3*0.997</f>
        <v/>
      </c>
      <c r="L5" s="40" t="n"/>
      <c r="M5" s="80" t="n"/>
      <c r="N5" s="81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inlineStr">
        <is>
          <t>2891</t>
        </is>
      </c>
      <c r="J6" s="46" t="n"/>
      <c r="K6" s="71" t="n">
        <v>13782</v>
      </c>
      <c r="L6" s="40" t="n"/>
      <c r="M6" s="53" t="n"/>
      <c r="N6" s="46" t="n"/>
      <c r="O6" s="39" t="n"/>
      <c r="P6" s="40" t="n"/>
    </row>
    <row r="7" ht="17.25" customHeight="1">
      <c r="A7" s="47" t="inlineStr">
        <is>
          <t>永豐大戶美元活存</t>
        </is>
      </c>
      <c r="B7" s="46" t="n"/>
      <c r="C7" s="41">
        <f>投資!G2 * 0</f>
        <v/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錢包</t>
        </is>
      </c>
      <c r="B8" s="46" t="n"/>
      <c r="C8" s="41" t="n">
        <v>100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inlineStr">
        <is>
          <t>Aifian</t>
        </is>
      </c>
      <c r="B9" s="56" t="n"/>
      <c r="C9" s="86" t="n">
        <v>3403</v>
      </c>
      <c r="D9" s="73" t="n"/>
      <c r="E9" s="87" t="n"/>
      <c r="F9" s="56" t="n"/>
      <c r="G9" s="72" t="n"/>
      <c r="H9" s="73" t="n"/>
      <c r="I9" s="74" t="n"/>
      <c r="J9" s="56" t="n"/>
      <c r="K9" s="78" t="n"/>
      <c r="L9" s="73" t="n"/>
      <c r="M9" s="79" t="n"/>
      <c r="N9" s="56" t="n"/>
      <c r="O9" s="82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3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4199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3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19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10" sqref="F10:F11"/>
    </sheetView>
  </sheetViews>
  <sheetFormatPr baseColWidth="8" defaultColWidth="8.90625" defaultRowHeight="17"/>
  <cols>
    <col width="15.08984375" customWidth="1" style="2" min="1" max="2"/>
    <col width="15" customWidth="1" style="22" min="3" max="3"/>
    <col width="12.90625" customWidth="1" style="2" min="4" max="4"/>
    <col width="15.08984375" customWidth="1" style="2" min="5" max="6"/>
    <col width="15" customWidth="1" style="2" min="7" max="7"/>
    <col width="8.90625" customWidth="1" style="13" min="8" max="8"/>
    <col width="15.08984375" customWidth="1" style="13" min="9" max="10"/>
    <col width="15" customWidth="1" style="14" min="11" max="11"/>
    <col width="8.90625" customWidth="1" style="14" min="12" max="1024"/>
  </cols>
  <sheetData>
    <row r="1" ht="30" customHeight="1">
      <c r="A1" s="94" t="inlineStr">
        <is>
          <t>台股(存股)</t>
        </is>
      </c>
      <c r="B1" s="95" t="n"/>
      <c r="C1" s="46" t="n"/>
      <c r="D1" s="3" t="n"/>
      <c r="E1" s="111" t="inlineStr">
        <is>
          <t>折讓款</t>
        </is>
      </c>
      <c r="F1" s="111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0" t="n">
        <v>32.14</v>
      </c>
    </row>
    <row r="3" ht="17.25" customHeight="1">
      <c r="A3" s="121">
        <f>('006208.TW'!E3+'00692.TW'!E3+'00878.TW'!E3+'2890.TW'!E3)-('006208.TW'!F3+'00692.TW'!F3+'00878.TW'!F3+'2890.TW'!F3)-E2+7345</f>
        <v/>
      </c>
      <c r="B3" s="121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7" t="n"/>
      <c r="B4" s="97" t="n"/>
      <c r="C4" s="122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3" t="n"/>
      <c r="D7" s="6" t="n"/>
      <c r="E7" s="10" t="n"/>
      <c r="F7" s="10" t="n"/>
      <c r="G7" s="10" t="n"/>
    </row>
    <row r="8" ht="24" customHeight="1">
      <c r="A8" s="94" t="inlineStr">
        <is>
          <t>美股(存股)</t>
        </is>
      </c>
      <c r="B8" s="95" t="n"/>
      <c r="C8" s="46" t="n"/>
      <c r="D8" s="6" t="n"/>
      <c r="E8" s="94" t="inlineStr">
        <is>
          <t>Total</t>
        </is>
      </c>
      <c r="F8" s="95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1">
        <f>(BND!E3+VT!E3)-(BND!F3+VT!F3)</f>
        <v/>
      </c>
      <c r="B10" s="121">
        <f>總資產!O10</f>
        <v/>
      </c>
      <c r="C10" s="8">
        <f>C11/A10</f>
        <v/>
      </c>
      <c r="D10" s="6" t="n"/>
      <c r="E10" s="121">
        <f>A3+A10</f>
        <v/>
      </c>
      <c r="F10" s="121">
        <f>B3+B10</f>
        <v/>
      </c>
      <c r="G10" s="8">
        <f>G11/E10</f>
        <v/>
      </c>
    </row>
    <row r="11" ht="18" customHeight="1">
      <c r="A11" s="97" t="n"/>
      <c r="B11" s="97" t="n"/>
      <c r="C11" s="122">
        <f>B10-A10</f>
        <v/>
      </c>
      <c r="D11" s="6" t="n"/>
      <c r="E11" s="97" t="n"/>
      <c r="F11" s="97" t="n"/>
      <c r="G11" s="124">
        <f>F10-E10</f>
        <v/>
      </c>
    </row>
    <row r="12">
      <c r="A12" s="6" t="n"/>
      <c r="B12" s="23" t="n"/>
      <c r="C12" s="123" t="n"/>
      <c r="D12" s="6" t="n"/>
      <c r="E12" s="6" t="n"/>
      <c r="F12" s="6" t="n"/>
      <c r="G12" s="6" t="n"/>
    </row>
    <row r="13">
      <c r="A13" s="6" t="n"/>
      <c r="B13" s="23" t="n"/>
      <c r="C13" s="123" t="n"/>
      <c r="D13" s="6" t="n"/>
      <c r="E13" s="6" t="n"/>
      <c r="F13" s="6" t="n"/>
      <c r="G13" s="6" t="n"/>
    </row>
    <row r="14">
      <c r="A14" s="6" t="n"/>
      <c r="B14" s="23" t="n"/>
      <c r="C14" s="123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3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3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3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3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3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3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3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3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3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3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3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3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3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3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3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3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3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3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3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3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3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3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3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3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3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3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3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3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3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3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3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3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3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3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3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3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3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3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3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3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3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3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3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3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3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3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3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3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3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3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3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3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3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3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3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3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3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3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3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3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3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3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3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3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3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3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3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3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3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3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3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3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3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3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3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3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3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3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3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3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3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3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3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3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3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3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3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3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3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3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3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3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3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3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3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3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3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3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3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3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3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3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3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3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3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3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3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3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3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3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3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3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3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3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3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3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3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3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3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3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3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3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3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3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3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3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3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3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3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3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3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3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3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3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3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3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3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3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3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3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3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3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3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3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3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3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3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3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3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3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3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3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3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3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3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3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3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3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3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3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3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3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3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3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3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3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3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3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3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3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3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3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3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3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3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3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3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3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3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3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3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3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3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3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3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3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3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3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3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3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3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3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3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3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3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3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3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3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3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3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3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3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3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3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3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3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3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3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3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3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3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3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3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3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3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3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3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3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3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3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3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3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3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3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3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3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3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3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3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3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3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3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3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3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3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3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3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3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3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3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3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3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3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3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3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3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3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3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3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3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3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3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3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3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3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3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3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3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3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3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3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3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3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3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3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3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3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3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3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3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3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3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3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3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3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3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3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3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3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3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3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3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3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3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3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3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3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3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3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3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3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3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3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3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3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3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3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3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3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3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3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3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3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3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3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3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3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3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3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3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3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3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3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3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3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3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3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3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3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3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3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3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3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3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3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3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3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3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3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3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3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3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3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3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3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3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3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3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3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3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3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3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3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3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3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3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3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3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3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3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3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3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3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3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3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3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3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3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3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3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3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3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3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3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3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3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3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3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3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3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3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3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3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3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3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3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3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3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3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3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3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3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3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3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3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3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3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3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3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3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3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3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3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3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3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3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3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3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3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3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3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3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3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3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3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3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3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3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3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3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3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3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3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3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3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3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3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3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3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3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3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3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3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3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3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3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3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3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3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3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3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3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3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3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3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3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3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3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3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3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3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3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3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3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3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3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3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3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3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3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3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3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3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3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3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3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3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3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3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3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3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3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3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3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3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3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3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3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3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3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3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3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3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3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3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3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3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3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3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3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3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3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3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3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3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3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3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3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22" zoomScale="115" zoomScaleNormal="115" workbookViewId="0">
      <selection activeCell="E30" sqref="E30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006208.TW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112.65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7" t="n">
        <v>76.47</v>
      </c>
      <c r="D7" s="98" t="n">
        <v>6</v>
      </c>
      <c r="E7" s="98" t="n">
        <v>459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7" t="n">
        <v>73.65000000000001</v>
      </c>
      <c r="D8" s="98" t="n">
        <v>20</v>
      </c>
      <c r="E8" s="98" t="n">
        <v>1475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7" t="n">
        <v>74.3</v>
      </c>
      <c r="D9" s="98" t="n">
        <v>40</v>
      </c>
      <c r="E9" s="98" t="n">
        <v>2976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7" t="n">
        <v>73.56</v>
      </c>
      <c r="D10" s="98" t="n">
        <v>20</v>
      </c>
      <c r="E10" s="98" t="n">
        <v>1472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7" t="n">
        <v>71.61</v>
      </c>
      <c r="D11" s="98" t="n">
        <v>21</v>
      </c>
      <c r="E11" s="98" t="n">
        <v>1505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7" t="n">
        <v>71.84999999999999</v>
      </c>
      <c r="D12" s="98" t="n">
        <v>21</v>
      </c>
      <c r="E12" s="98" t="n">
        <v>1510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7" t="n">
        <v>70.75</v>
      </c>
      <c r="D13" s="98" t="n">
        <v>30</v>
      </c>
      <c r="E13" s="98" t="n">
        <v>2125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7" t="n">
        <v>73.23</v>
      </c>
      <c r="D14" s="98" t="n">
        <v>21</v>
      </c>
      <c r="E14" s="19" t="n">
        <v>1539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7" t="n">
        <v>74.8</v>
      </c>
      <c r="D15" s="98" t="n">
        <v>20</v>
      </c>
      <c r="E15" s="98" t="n">
        <v>1497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7" t="n"/>
      <c r="D16" s="98" t="n"/>
      <c r="E16" s="98" t="n"/>
      <c r="F16" s="98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7" t="n">
        <v>75.15000000000001</v>
      </c>
      <c r="D17" s="98" t="n">
        <v>20</v>
      </c>
      <c r="E17" s="98" t="n">
        <v>1505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7" t="n">
        <v>75.95</v>
      </c>
      <c r="D18" s="98" t="n">
        <v>20</v>
      </c>
      <c r="E18" s="98" t="n">
        <v>1520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7" t="n">
        <v>78.15000000000001</v>
      </c>
      <c r="D19" s="98" t="n">
        <v>20</v>
      </c>
      <c r="E19" s="98" t="n">
        <v>1565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7" t="n">
        <v>82.89</v>
      </c>
      <c r="D20" s="98" t="n">
        <v>19</v>
      </c>
      <c r="E20" s="98" t="n">
        <v>1576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7" t="n">
        <v>86.59</v>
      </c>
      <c r="D21" s="98" t="n">
        <v>17</v>
      </c>
      <c r="E21" s="98" t="n">
        <v>1473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7" t="n">
        <v>93.25</v>
      </c>
      <c r="D22" s="98" t="n">
        <v>16</v>
      </c>
      <c r="E22" s="98" t="n">
        <v>1493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7" t="n">
        <v>93.53</v>
      </c>
      <c r="D23" s="98" t="n">
        <v>17</v>
      </c>
      <c r="E23" s="98" t="n">
        <v>1591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7" t="n">
        <v>101.93</v>
      </c>
      <c r="D24" s="98" t="n">
        <v>15</v>
      </c>
      <c r="E24" s="98" t="n">
        <v>1530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7" t="n">
        <v>115.31</v>
      </c>
      <c r="D25" s="98" t="n">
        <v>13</v>
      </c>
      <c r="E25" s="98" t="n">
        <v>1500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7" t="n">
        <v>97.13</v>
      </c>
      <c r="D26" s="98" t="n">
        <v>16</v>
      </c>
      <c r="E26" s="98" t="n">
        <v>1555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7" t="n"/>
      <c r="D27" s="98" t="n"/>
      <c r="E27" s="98" t="n"/>
      <c r="F27" s="98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7" t="n">
        <v>107</v>
      </c>
      <c r="D28" s="98" t="n">
        <v>1</v>
      </c>
      <c r="E28" s="98" t="n">
        <v>108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7" t="n">
        <v>102.07</v>
      </c>
      <c r="D29" s="98" t="n">
        <v>15</v>
      </c>
      <c r="E29" s="98" t="n">
        <v>1532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2024.10.07</t>
        </is>
      </c>
      <c r="C30" s="127" t="n">
        <v>109.64</v>
      </c>
      <c r="D30" s="98" t="n">
        <v>14</v>
      </c>
      <c r="E30" s="98" t="n">
        <v>1535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7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7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7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7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7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7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7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7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7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7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7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7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7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7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7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7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7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7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7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7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7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7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7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7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7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7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7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7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7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7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7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7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7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7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7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7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7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7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7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7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7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7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7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7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7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7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7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7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7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7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7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7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7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7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7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7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7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7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7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7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7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7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7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7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7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7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7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7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7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7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7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7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7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7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7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7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7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7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7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7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7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7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7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7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7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7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7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7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7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7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7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7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7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7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7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7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7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7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7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7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7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7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7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7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7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7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7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7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7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7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7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7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7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7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7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7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7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7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7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7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7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7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7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7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7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7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7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7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7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7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7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7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7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7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7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7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7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7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7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7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7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7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7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7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7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7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7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7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7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7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7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7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7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7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7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7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7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7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7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7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7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7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7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7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7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7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7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7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7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7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7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7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7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7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7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7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7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7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7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7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7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7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7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7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7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7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7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7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7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7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7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7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7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7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7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7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7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7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7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7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7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7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7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7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7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7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7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7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7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7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7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7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7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7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7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7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7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7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7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7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7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7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7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7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7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7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7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7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7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7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7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7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7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7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7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7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7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7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7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7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7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7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7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7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7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7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7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7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7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7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7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7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7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7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7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7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7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7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7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7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7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7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7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7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7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7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7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7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7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7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7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7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7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7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7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7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7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7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7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7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7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7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7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7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7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7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7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7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7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7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7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7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7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7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7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7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7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7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7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7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7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7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7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7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7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7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7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7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7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7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7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7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7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7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7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7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7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7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7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7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7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7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7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7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7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7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7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7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7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7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7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7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7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7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7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7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7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7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7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7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7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7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7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7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7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7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7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7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7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7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7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7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7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7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7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7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7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7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7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7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7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7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7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7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7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7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7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7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7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7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7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7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7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7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7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7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7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7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7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7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7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7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7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7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7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7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7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7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7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7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7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7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7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7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7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7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7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7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7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7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7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7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7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7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7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7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7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7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7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7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7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7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7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7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7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7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7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7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7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7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7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7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7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7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7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7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7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7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7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7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7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7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7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7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7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7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7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7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7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7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7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7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7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7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7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7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7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7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7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7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7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7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7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7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7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7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7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7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7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7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7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7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7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7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7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7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7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7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7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7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7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7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7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7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7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268:G268"/>
    <mergeCell ref="F219:G219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27" zoomScale="115" zoomScaleNormal="115" workbookViewId="0">
      <selection activeCell="E27" sqref="E27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00692.TW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44.87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2023.08.09</t>
        </is>
      </c>
      <c r="C7" s="98" t="n">
        <v>31.92</v>
      </c>
      <c r="D7" s="98" t="n">
        <v>30</v>
      </c>
      <c r="E7" s="98" t="n">
        <v>958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98" t="n">
        <v>31.18</v>
      </c>
      <c r="D8" s="98" t="n">
        <v>1000</v>
      </c>
      <c r="E8" s="98" t="n">
        <v>31224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98" t="n">
        <v>31.03</v>
      </c>
      <c r="D9" s="98" t="n">
        <v>30</v>
      </c>
      <c r="E9" s="98" t="n">
        <v>932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98" t="n">
        <v>31.12</v>
      </c>
      <c r="D10" s="98" t="n">
        <v>31</v>
      </c>
      <c r="E10" s="19" t="n">
        <v>966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98" t="n">
        <v>30.79</v>
      </c>
      <c r="D11" s="98" t="n">
        <v>50</v>
      </c>
      <c r="E11" s="98" t="n">
        <v>1541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98" t="n">
        <v>31.67</v>
      </c>
      <c r="D12" s="98" t="n">
        <v>30</v>
      </c>
      <c r="E12" s="98" t="n">
        <v>951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98" t="n">
        <v>31.67</v>
      </c>
      <c r="D13" s="98" t="n">
        <v>30</v>
      </c>
      <c r="E13" s="98" t="n">
        <v>951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98" t="n"/>
      <c r="D14" s="98" t="n"/>
      <c r="E14" s="98" t="n"/>
      <c r="F14" s="98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98" t="n">
        <v>32.1</v>
      </c>
      <c r="D15" s="98" t="n">
        <v>30</v>
      </c>
      <c r="E15" s="98" t="n">
        <v>964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98" t="n">
        <v>31.57</v>
      </c>
      <c r="D16" s="98" t="n">
        <v>50</v>
      </c>
      <c r="E16" s="98" t="n">
        <v>1580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98" t="n">
        <v>34.36</v>
      </c>
      <c r="D17" s="98" t="n">
        <v>28</v>
      </c>
      <c r="E17" s="98" t="n">
        <v>863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98" t="n">
        <v>35.65</v>
      </c>
      <c r="D18" s="98" t="n">
        <v>26</v>
      </c>
      <c r="E18" s="98" t="n">
        <v>928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98" t="n">
        <v>38.24</v>
      </c>
      <c r="D19" s="98" t="n">
        <v>25</v>
      </c>
      <c r="E19" s="98" t="n">
        <v>957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98" t="n">
        <v>38.52</v>
      </c>
      <c r="D20" s="98" t="n">
        <v>25</v>
      </c>
      <c r="E20" s="98" t="n">
        <v>964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98" t="n">
        <v>41.65</v>
      </c>
      <c r="D21" s="98" t="n">
        <v>23</v>
      </c>
      <c r="E21" s="98" t="n">
        <v>959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98" t="n">
        <v>46.29</v>
      </c>
      <c r="D22" s="98" t="n">
        <v>21</v>
      </c>
      <c r="E22" s="98" t="n">
        <v>973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98" t="n">
        <v>39.24</v>
      </c>
      <c r="D23" s="98" t="n">
        <v>25</v>
      </c>
      <c r="E23" s="98" t="n">
        <v>982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98" t="n"/>
      <c r="D24" s="98" t="n"/>
      <c r="E24" s="98" t="n"/>
      <c r="F24" s="98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98" t="n">
        <v>43</v>
      </c>
      <c r="D25" s="98" t="n">
        <v>11</v>
      </c>
      <c r="E25" s="98" t="n">
        <v>474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98" t="n">
        <v>41.04</v>
      </c>
      <c r="D26" s="98" t="n">
        <v>24</v>
      </c>
      <c r="E26" s="98" t="n">
        <v>986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2024.10.07</t>
        </is>
      </c>
      <c r="C27" s="98" t="n">
        <v>43.86</v>
      </c>
      <c r="D27" s="98" t="n">
        <v>22</v>
      </c>
      <c r="E27" s="98" t="n">
        <v>965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n"/>
      <c r="C28" s="98" t="n"/>
      <c r="D28" s="98" t="n"/>
      <c r="E28" s="98" t="n"/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98" t="n"/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9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9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9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9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9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9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9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9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9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9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9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9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9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9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9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9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9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9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9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9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9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9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9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9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9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9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9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9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9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9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9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9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9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9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9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9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9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9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9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9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9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9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9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9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9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9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9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9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9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9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9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9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9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9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9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9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9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9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9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9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9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9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9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9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9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9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9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9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9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9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9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9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9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9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9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9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9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9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9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9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9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9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9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9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9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9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9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9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9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9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9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9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9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9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9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9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9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9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9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9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9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9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9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9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9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9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9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9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9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9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9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9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9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9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9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9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9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9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9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9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9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9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9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9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9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9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9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9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9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9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9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9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9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9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9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9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9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9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9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9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9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9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9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9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9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9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9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9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9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9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9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9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9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9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9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9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9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9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9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9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9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9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9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9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9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9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9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9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9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9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9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9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9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9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9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9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9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9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9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9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9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9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9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9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9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9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9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9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9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9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9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9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9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9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9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9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9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9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9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9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9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9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9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9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9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9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9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9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9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9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9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9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9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9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9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9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9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9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9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9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9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9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9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9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9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9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9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9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9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9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9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9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9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9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9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9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9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9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9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9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9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9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9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9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9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9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9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9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9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9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9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9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9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9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9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9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9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9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9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9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9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9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9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9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9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9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9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9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9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9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9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9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9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9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9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9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9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9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9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9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9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9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9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9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9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9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9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9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9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9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9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9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9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9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9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9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9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9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9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9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9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9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9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9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9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9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9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9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9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9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9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9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9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9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9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9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9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9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9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9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9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9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9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9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9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9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9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9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9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9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9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9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9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9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9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9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9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9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9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9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9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9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9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9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9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9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9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9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9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9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9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9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9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9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9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9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9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9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9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9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9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9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9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9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9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9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9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9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9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9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9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9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9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9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9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9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9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9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9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9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9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9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9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9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9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9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9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9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9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9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9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9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9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9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9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9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9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9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9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9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9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9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9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9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9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9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9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9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9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9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9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9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9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9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9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9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9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9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9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9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9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9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9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9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9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9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9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9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9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9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9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9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9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9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9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9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9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9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9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9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9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9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9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9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9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9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9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9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9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9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9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9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9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9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9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9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9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9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9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9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9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9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9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9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9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9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9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9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9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9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9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9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9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9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9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9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268:G268"/>
    <mergeCell ref="F219:G219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17" zoomScale="115" zoomScaleNormal="115" workbookViewId="0">
      <selection activeCell="E28" sqref="E28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00878.TW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22.73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8" t="n">
        <v>21.23</v>
      </c>
      <c r="D7" s="98" t="n">
        <v>22</v>
      </c>
      <c r="E7" s="98" t="n">
        <v>469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2023.08.07</t>
        </is>
      </c>
      <c r="C8" s="128" t="n">
        <v>21.54</v>
      </c>
      <c r="D8" s="98" t="n">
        <v>22</v>
      </c>
      <c r="E8" s="98" t="n">
        <v>474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21.59</v>
      </c>
      <c r="D9" s="98" t="n">
        <v>22</v>
      </c>
      <c r="E9" s="98" t="n">
        <v>475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2023.09.11</t>
        </is>
      </c>
      <c r="C10" s="128" t="n"/>
      <c r="D10" s="98" t="n"/>
      <c r="E10" s="19" t="n"/>
      <c r="F10" s="98" t="n">
        <v>13</v>
      </c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20.5</v>
      </c>
      <c r="D11" s="98" t="n">
        <v>22</v>
      </c>
      <c r="E11" s="98" t="n">
        <v>452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8" t="n">
        <v>20.73</v>
      </c>
      <c r="D12" s="98" t="n">
        <v>23</v>
      </c>
      <c r="E12" s="98" t="n">
        <v>478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2023.11.06</t>
        </is>
      </c>
      <c r="C13" s="128" t="n">
        <v>20.25</v>
      </c>
      <c r="D13" s="98" t="n">
        <v>24</v>
      </c>
      <c r="E13" s="98" t="n">
        <v>487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2023.12.06</t>
        </is>
      </c>
      <c r="C14" s="128" t="n">
        <v>20.57</v>
      </c>
      <c r="D14" s="98" t="n">
        <v>23</v>
      </c>
      <c r="E14" s="98" t="n">
        <v>474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2023.12.12</t>
        </is>
      </c>
      <c r="C15" s="128" t="n"/>
      <c r="D15" s="98" t="n"/>
      <c r="E15" s="98" t="n"/>
      <c r="F15" s="98" t="n">
        <v>37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28" t="n">
        <v>21.32</v>
      </c>
      <c r="D16" s="98" t="n">
        <v>22</v>
      </c>
      <c r="E16" s="98" t="n">
        <v>470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128" t="n">
        <v>22.14</v>
      </c>
      <c r="D17" s="98" t="n">
        <v>21</v>
      </c>
      <c r="E17" s="98" t="n">
        <v>466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128" t="n">
        <v>22.24</v>
      </c>
      <c r="D18" s="98" t="n">
        <v>21</v>
      </c>
      <c r="E18" s="98" t="n">
        <v>468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2024.03.25</t>
        </is>
      </c>
      <c r="C19" s="128" t="n"/>
      <c r="D19" s="98" t="n"/>
      <c r="E19" s="98" t="n"/>
      <c r="F19" s="98" t="n">
        <v>70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28" t="n">
        <v>22.67</v>
      </c>
      <c r="D20" s="98" t="n">
        <v>21</v>
      </c>
      <c r="E20" s="98" t="n">
        <v>477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2024.05.06</t>
        </is>
      </c>
      <c r="C21" s="128" t="n">
        <v>22.59</v>
      </c>
      <c r="D21" s="98" t="n">
        <v>22</v>
      </c>
      <c r="E21" s="98" t="n">
        <v>498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2024.06.06</t>
        </is>
      </c>
      <c r="C22" s="128" t="n">
        <v>23</v>
      </c>
      <c r="D22" s="98" t="n">
        <v>21</v>
      </c>
      <c r="E22" s="98" t="n">
        <v>484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2024.06.13</t>
        </is>
      </c>
      <c r="C23" s="128" t="n"/>
      <c r="D23" s="98" t="n"/>
      <c r="E23" s="98" t="n"/>
      <c r="F23" s="98" t="n">
        <v>125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28" t="n">
        <v>24.25</v>
      </c>
      <c r="D24" s="98" t="n">
        <v>20</v>
      </c>
      <c r="E24" s="98" t="n">
        <v>486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2024.08.06</t>
        </is>
      </c>
      <c r="C25" s="128" t="n">
        <v>21.65</v>
      </c>
      <c r="D25" s="98" t="n">
        <v>23</v>
      </c>
      <c r="E25" s="98" t="n">
        <v>499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128" t="n">
        <v>22.32</v>
      </c>
      <c r="D26" s="98" t="n">
        <v>22</v>
      </c>
      <c r="E26" s="98" t="n">
        <v>492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2024.09.16</t>
        </is>
      </c>
      <c r="C27" s="128" t="n">
        <v>22.25</v>
      </c>
      <c r="D27" s="98" t="n">
        <v>4</v>
      </c>
      <c r="E27" s="98" t="n">
        <v>90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28" t="n">
        <v>22.64</v>
      </c>
      <c r="D28" s="98" t="n">
        <v>22</v>
      </c>
      <c r="E28" s="98" t="n">
        <v>498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128" t="n"/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2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268:G268"/>
    <mergeCell ref="F219:G219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E29" sqref="E29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2890.TW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23.45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2023.08.07</t>
        </is>
      </c>
      <c r="C7" s="128" t="n">
        <v>18.7</v>
      </c>
      <c r="D7" s="98" t="n">
        <v>2000</v>
      </c>
      <c r="E7" s="98" t="n">
        <v>37453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28" t="n">
        <v>18</v>
      </c>
      <c r="D8" s="98" t="n">
        <v>65</v>
      </c>
      <c r="E8" s="98" t="n">
        <v>1171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17.93</v>
      </c>
      <c r="D9" s="98" t="n">
        <v>50</v>
      </c>
      <c r="E9" s="98" t="n">
        <v>897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28" t="n">
        <v>17.1</v>
      </c>
      <c r="D10" s="98" t="n">
        <v>1000</v>
      </c>
      <c r="E10" s="19" t="n">
        <v>17124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17.26</v>
      </c>
      <c r="D11" s="98" t="n">
        <v>50</v>
      </c>
      <c r="E11" s="98" t="n">
        <v>864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28" t="n"/>
      <c r="D12" s="98" t="n">
        <v>40</v>
      </c>
      <c r="E12" s="98" t="n"/>
      <c r="F12" s="98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28" t="n">
        <v>17.62</v>
      </c>
      <c r="D13" s="98" t="n">
        <v>50</v>
      </c>
      <c r="E13" s="98" t="n">
        <v>882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28" t="n">
        <v>18.1</v>
      </c>
      <c r="D14" s="98" t="n">
        <v>100</v>
      </c>
      <c r="E14" s="98" t="n">
        <v>1812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28" t="n">
        <v>17.8</v>
      </c>
      <c r="D15" s="98" t="n">
        <v>30</v>
      </c>
      <c r="E15" s="98" t="n">
        <v>535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28" t="n">
        <v>18.51</v>
      </c>
      <c r="D16" s="98" t="n">
        <v>47</v>
      </c>
      <c r="E16" s="98" t="n">
        <v>871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28" t="n">
        <v>19.29</v>
      </c>
      <c r="D17" s="98" t="n">
        <v>45</v>
      </c>
      <c r="E17" s="98" t="n">
        <v>869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28" t="n">
        <v>19.15</v>
      </c>
      <c r="D18" s="98" t="n">
        <v>45</v>
      </c>
      <c r="E18" s="98" t="n">
        <v>862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28" t="n">
        <v>19.61</v>
      </c>
      <c r="D19" s="98" t="n">
        <v>44</v>
      </c>
      <c r="E19" s="98" t="n">
        <v>864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8" t="n">
        <v>19.42</v>
      </c>
      <c r="D20" s="98" t="n">
        <v>45</v>
      </c>
      <c r="E20" s="98" t="n">
        <v>875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8" t="n">
        <v>20.05</v>
      </c>
      <c r="D21" s="98" t="n">
        <v>43</v>
      </c>
      <c r="E21" s="98" t="n">
        <v>863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8" t="n">
        <v>21.44</v>
      </c>
      <c r="D22" s="98" t="n">
        <v>41</v>
      </c>
      <c r="E22" s="98" t="n">
        <v>880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8" t="n">
        <v>22.51</v>
      </c>
      <c r="D23" s="98" t="n">
        <v>39</v>
      </c>
      <c r="E23" s="98" t="n">
        <v>879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8" t="n">
        <v>23.21</v>
      </c>
      <c r="D24" s="98" t="n">
        <v>38</v>
      </c>
      <c r="E24" s="98" t="n">
        <v>883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29" t="n">
        <v>26.48</v>
      </c>
      <c r="D25" s="21" t="n">
        <v>33</v>
      </c>
      <c r="E25" s="21" t="n">
        <v>875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8" t="n">
        <v>24.78</v>
      </c>
      <c r="D26" s="98" t="n">
        <v>36</v>
      </c>
      <c r="E26" s="98" t="n">
        <v>893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28" t="n">
        <v>23.5</v>
      </c>
      <c r="D27" s="98" t="n">
        <v>38</v>
      </c>
      <c r="E27" s="98" t="n">
        <v>894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2024.09.27</t>
        </is>
      </c>
      <c r="C28" s="128" t="n"/>
      <c r="D28" s="98" t="n">
        <v>96</v>
      </c>
      <c r="E28" s="98" t="n"/>
      <c r="F28" s="98" t="n">
        <v>2880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2024.10.07</t>
        </is>
      </c>
      <c r="C29" s="128" t="n">
        <v>24.08</v>
      </c>
      <c r="D29" s="98" t="n">
        <v>37</v>
      </c>
      <c r="E29" s="98" t="n">
        <v>891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2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268:G268"/>
    <mergeCell ref="F219:G219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J37" sqref="J37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BND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6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73.81</t>
        </is>
      </c>
      <c r="I3" s="125">
        <f>投資!G2</f>
        <v/>
      </c>
      <c r="J3" s="106">
        <f>SUM(J7:J505)</f>
        <v/>
      </c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0.443373</v>
      </c>
      <c r="E7" s="98" t="n">
        <v>1000</v>
      </c>
      <c r="F7" s="98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0">
        <f>H8*I8</f>
        <v/>
      </c>
      <c r="D8" s="98" t="n"/>
      <c r="E8" s="98" t="n"/>
      <c r="F8" s="98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0">
        <f>H9*I9</f>
        <v/>
      </c>
      <c r="D9" s="98" t="n">
        <v>0.441048</v>
      </c>
      <c r="E9" s="98" t="n">
        <v>1000</v>
      </c>
      <c r="F9" s="98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0">
        <f>H10*I10</f>
        <v/>
      </c>
      <c r="D10" s="98" t="n">
        <v>0.440621</v>
      </c>
      <c r="E10" s="19" t="n">
        <v>1000</v>
      </c>
      <c r="F10" s="98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0">
        <f>H11*I11</f>
        <v/>
      </c>
      <c r="D11" s="98" t="n">
        <v>4.405785</v>
      </c>
      <c r="E11" s="98" t="n">
        <v>10001</v>
      </c>
      <c r="F11" s="98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0">
        <f>H12*I12</f>
        <v/>
      </c>
      <c r="D12" s="98" t="n"/>
      <c r="E12" s="98" t="n"/>
      <c r="F12" s="98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>
        <f>H13*I13</f>
        <v/>
      </c>
      <c r="D13" s="98" t="n">
        <v>0.451706</v>
      </c>
      <c r="E13" s="98" t="n">
        <v>1000</v>
      </c>
      <c r="F13" s="98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0">
        <f>H14*I14</f>
        <v/>
      </c>
      <c r="D14" s="98" t="n"/>
      <c r="E14" s="98" t="n"/>
      <c r="F14" s="98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0">
        <f>H15*I15</f>
        <v/>
      </c>
      <c r="D15" s="98" t="n">
        <v>0.446087</v>
      </c>
      <c r="E15" s="98" t="n">
        <v>1000</v>
      </c>
      <c r="F15" s="98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0">
        <f>H16*I16</f>
        <v/>
      </c>
      <c r="D16" s="98" t="n"/>
      <c r="E16" s="98" t="n"/>
      <c r="F16" s="98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>
        <f>H17*I17</f>
        <v/>
      </c>
      <c r="D17" s="98" t="n">
        <v>0.439224</v>
      </c>
      <c r="E17" s="98" t="n">
        <v>1000</v>
      </c>
      <c r="F17" s="98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0">
        <f>H18*I18</f>
        <v/>
      </c>
      <c r="D18" s="98" t="n"/>
      <c r="E18" s="98" t="n"/>
      <c r="F18" s="98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0">
        <f>H19*I19</f>
        <v/>
      </c>
      <c r="D19" s="98" t="n"/>
      <c r="E19" s="98" t="n"/>
      <c r="F19" s="98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0">
        <f>H20*I20</f>
        <v/>
      </c>
      <c r="D20" s="98" t="n">
        <v>0.442402</v>
      </c>
      <c r="E20" s="98" t="n">
        <v>1003</v>
      </c>
      <c r="F20" s="98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0">
        <f>H21*I21</f>
        <v/>
      </c>
      <c r="D21" s="98" t="n">
        <v>0.438853</v>
      </c>
      <c r="E21" s="98" t="n">
        <v>1000</v>
      </c>
      <c r="F21" s="98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0">
        <f>H22*I22</f>
        <v/>
      </c>
      <c r="D22" s="98" t="n"/>
      <c r="E22" s="98" t="n"/>
      <c r="F22" s="98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0">
        <f>H23*I23</f>
        <v/>
      </c>
      <c r="D23" s="98" t="n">
        <v>0.434866</v>
      </c>
      <c r="E23" s="98" t="n">
        <v>1000</v>
      </c>
      <c r="F23" s="98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0">
        <f>H24*I24</f>
        <v/>
      </c>
      <c r="D24" s="98" t="n"/>
      <c r="E24" s="98" t="n"/>
      <c r="F24" s="98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0">
        <f>H25*I25</f>
        <v/>
      </c>
      <c r="D25" s="98" t="n">
        <v>0.434236</v>
      </c>
      <c r="E25" s="98" t="n">
        <v>1000</v>
      </c>
      <c r="F25" s="98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0">
        <f>H26*I26</f>
        <v/>
      </c>
      <c r="D26" s="98" t="n"/>
      <c r="E26" s="98" t="n"/>
      <c r="F26" s="98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0">
        <f>H27*I27</f>
        <v/>
      </c>
      <c r="D27" s="98" t="n">
        <v>0.432494</v>
      </c>
      <c r="E27" s="98" t="n">
        <v>1000</v>
      </c>
      <c r="F27" s="98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0">
        <f>H28*I28</f>
        <v/>
      </c>
      <c r="D28" s="98" t="n"/>
      <c r="E28" s="98" t="n"/>
      <c r="F28" s="98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0">
        <f>H29*I29</f>
        <v/>
      </c>
      <c r="D29" s="98" t="n">
        <v>0.42778</v>
      </c>
      <c r="E29" s="98" t="n">
        <v>1000</v>
      </c>
      <c r="F29" s="98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0">
        <f>H30*I30</f>
        <v/>
      </c>
      <c r="D30" s="98" t="n"/>
      <c r="E30" s="98" t="n"/>
      <c r="F30" s="98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0">
        <f>H31*I31</f>
        <v/>
      </c>
      <c r="D31" s="98" t="n">
        <v>0.42549</v>
      </c>
      <c r="E31" s="98" t="n">
        <v>1000</v>
      </c>
      <c r="F31" s="98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0">
        <f>H32*I32</f>
        <v/>
      </c>
      <c r="D32" s="98" t="n"/>
      <c r="E32" s="98" t="n"/>
      <c r="F32" s="98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0">
        <f>H33*I33</f>
        <v/>
      </c>
      <c r="D33" s="98" t="n">
        <v>0.41078</v>
      </c>
      <c r="E33" s="98" t="n">
        <v>1000</v>
      </c>
      <c r="F33" s="98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0">
        <f>H34*I34</f>
        <v/>
      </c>
      <c r="D34" s="98" t="n"/>
      <c r="E34" s="98" t="n"/>
      <c r="F34" s="98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0">
        <f>H35*I35</f>
        <v/>
      </c>
      <c r="D35" s="98" t="n">
        <v>0.41619</v>
      </c>
      <c r="E35" s="98" t="n">
        <v>1000</v>
      </c>
      <c r="F35" s="98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0">
        <f>H36*I36</f>
        <v/>
      </c>
      <c r="D36" s="98" t="n"/>
      <c r="E36" s="98" t="n"/>
      <c r="F36" s="98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2024.10.07</t>
        </is>
      </c>
      <c r="C37" s="130">
        <f>H37*I37</f>
        <v/>
      </c>
      <c r="D37" s="98" t="n">
        <v>0.41966</v>
      </c>
      <c r="E37" s="98" t="n">
        <v>1000</v>
      </c>
      <c r="F37" s="98" t="n"/>
      <c r="G37" s="46" t="n"/>
      <c r="H37" s="21" t="n">
        <v>73.92</v>
      </c>
      <c r="I37" s="21" t="n">
        <v>32.234</v>
      </c>
      <c r="J37" s="21" t="n">
        <v>31.02</v>
      </c>
    </row>
    <row r="38" ht="16.5" customFormat="1" customHeight="1" s="13">
      <c r="A38" s="18" t="n">
        <v>33</v>
      </c>
      <c r="B38" s="26" t="inlineStr">
        <is>
          <t>2024.10.08</t>
        </is>
      </c>
      <c r="C38" s="130">
        <f>H38*I38</f>
        <v/>
      </c>
      <c r="D38" s="98" t="n"/>
      <c r="E38" s="98" t="n"/>
      <c r="F38" s="98" t="n">
        <v>54</v>
      </c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30">
        <f>H39*I39</f>
        <v/>
      </c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30">
        <f>H40*I40</f>
        <v/>
      </c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26:G26"/>
    <mergeCell ref="F159:G159"/>
    <mergeCell ref="F219:G219"/>
    <mergeCell ref="F268:G268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6"/>
  <sheetViews>
    <sheetView tabSelected="1" zoomScale="115" zoomScaleNormal="115" workbookViewId="0">
      <selection activeCell="K12" sqref="K12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VT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5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119.27</t>
        </is>
      </c>
      <c r="I3" s="131">
        <f>投資!G2</f>
        <v/>
      </c>
      <c r="J3" s="106">
        <f>SUM(J7:J505)</f>
        <v/>
      </c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0.326071</v>
      </c>
      <c r="E7" s="98" t="n">
        <v>1000</v>
      </c>
      <c r="F7" s="98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0">
        <f>H8*I8</f>
        <v/>
      </c>
      <c r="D8" s="98" t="n">
        <v>0.325535</v>
      </c>
      <c r="E8" s="98" t="n">
        <v>1000</v>
      </c>
      <c r="F8" s="98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0">
        <f>H9*I9</f>
        <v/>
      </c>
      <c r="D9" s="98" t="n">
        <v>0.321135</v>
      </c>
      <c r="E9" s="98" t="n">
        <v>1000</v>
      </c>
      <c r="F9" s="98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0">
        <f>H10*I10</f>
        <v/>
      </c>
      <c r="D10" s="98" t="n">
        <v>12.84426</v>
      </c>
      <c r="E10" s="19" t="n">
        <v>40004</v>
      </c>
      <c r="F10" s="98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0">
        <f>H11*I11</f>
        <v/>
      </c>
      <c r="D11" s="98" t="n"/>
      <c r="E11" s="98" t="n"/>
      <c r="F11" s="98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0">
        <f>H12*I12</f>
        <v/>
      </c>
      <c r="D12" s="98" t="n">
        <v>0.337951</v>
      </c>
      <c r="E12" s="98" t="n">
        <v>1000</v>
      </c>
      <c r="F12" s="98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0">
        <f>H13*I13</f>
        <v/>
      </c>
      <c r="D13" s="98" t="n">
        <v>0.328741</v>
      </c>
      <c r="E13" s="98" t="n">
        <v>1000</v>
      </c>
      <c r="F13" s="98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0">
        <f>H14*I14</f>
        <v/>
      </c>
      <c r="D14" s="98" t="n">
        <v>0.319359</v>
      </c>
      <c r="E14" s="98" t="n">
        <v>1000</v>
      </c>
      <c r="F14" s="98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0">
        <f>H15*I15</f>
        <v/>
      </c>
      <c r="D15" s="98" t="n"/>
      <c r="E15" s="98" t="n"/>
      <c r="F15" s="98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0">
        <f>H16*I16</f>
        <v/>
      </c>
      <c r="D16" s="98" t="n">
        <v>0.318718</v>
      </c>
      <c r="E16" s="98" t="n">
        <v>1003</v>
      </c>
      <c r="F16" s="98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0">
        <f>H17*I17</f>
        <v/>
      </c>
      <c r="D17" s="98" t="n">
        <v>0.305353</v>
      </c>
      <c r="E17" s="98" t="n">
        <v>1000</v>
      </c>
      <c r="F17" s="98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0">
        <f>H18*I18</f>
        <v/>
      </c>
      <c r="D18" s="98" t="n">
        <v>0.291167</v>
      </c>
      <c r="E18" s="98" t="n">
        <v>1000</v>
      </c>
      <c r="F18" s="98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0">
        <f>H19*I19</f>
        <v/>
      </c>
      <c r="D19" s="98" t="n"/>
      <c r="E19" s="98" t="n"/>
      <c r="F19" s="98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0">
        <f>H20*I20</f>
        <v/>
      </c>
      <c r="D20" s="98" t="n">
        <v>0.282856</v>
      </c>
      <c r="E20" s="98" t="n">
        <v>1000</v>
      </c>
      <c r="F20" s="98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0">
        <f>H21*I21</f>
        <v/>
      </c>
      <c r="D21" s="98" t="n">
        <v>0.282434</v>
      </c>
      <c r="E21" s="98" t="n">
        <v>1000</v>
      </c>
      <c r="F21" s="98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0">
        <f>H22*I22</f>
        <v/>
      </c>
      <c r="D22" s="98" t="n">
        <v>0.27448</v>
      </c>
      <c r="E22" s="98" t="n">
        <v>1000</v>
      </c>
      <c r="F22" s="98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0">
        <f>H23*I23</f>
        <v/>
      </c>
      <c r="D23" s="98" t="n"/>
      <c r="E23" s="98" t="n"/>
      <c r="F23" s="98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0">
        <f>H24*I24</f>
        <v/>
      </c>
      <c r="D24" s="98" t="n">
        <v>7.77443</v>
      </c>
      <c r="E24" s="98" t="n">
        <v>29003</v>
      </c>
      <c r="F24" s="98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0">
        <f>H25*I25</f>
        <v/>
      </c>
      <c r="D25" s="98" t="n">
        <v>0.84917</v>
      </c>
      <c r="E25" s="98" t="n">
        <v>3000</v>
      </c>
      <c r="F25" s="98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0">
        <f>H26*I26</f>
        <v/>
      </c>
      <c r="D26" s="98" t="n">
        <v>0.8148</v>
      </c>
      <c r="E26" s="98" t="n">
        <v>3000</v>
      </c>
      <c r="F26" s="98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inlineStr">
        <is>
          <t>2024.09.27</t>
        </is>
      </c>
      <c r="C27" s="130">
        <f>H27*I27</f>
        <v/>
      </c>
      <c r="D27" s="98" t="n"/>
      <c r="E27" s="98" t="n"/>
      <c r="F27" s="98" t="n">
        <v>241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30">
        <f>H28*I28</f>
        <v/>
      </c>
      <c r="D28" s="98" t="n">
        <v>0.78006</v>
      </c>
      <c r="E28" s="98" t="n">
        <v>3000</v>
      </c>
      <c r="F28" s="98" t="n"/>
      <c r="G28" s="46" t="n"/>
      <c r="H28" s="21" t="n">
        <v>119.31</v>
      </c>
      <c r="I28" s="21" t="n">
        <v>32.234</v>
      </c>
      <c r="J28" s="21" t="n">
        <v>93.06999999999999</v>
      </c>
    </row>
    <row r="29" ht="16.5" customFormat="1" customHeight="1" s="13">
      <c r="A29" s="18" t="n">
        <v>24</v>
      </c>
      <c r="B29" s="26" t="n"/>
      <c r="C29" s="130">
        <f>H29*I29</f>
        <v/>
      </c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30">
        <f>H30*I30</f>
        <v/>
      </c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30">
        <f>H31*I31</f>
        <v/>
      </c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30">
        <f>H32*I32</f>
        <v/>
      </c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30">
        <f>H33*I33</f>
        <v/>
      </c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30">
        <f>H34*I34</f>
        <v/>
      </c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30">
        <f>H35*I35</f>
        <v/>
      </c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30">
        <f>H36*I36</f>
        <v/>
      </c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30">
        <f>H37*I37</f>
        <v/>
      </c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30">
        <f>H38*I38</f>
        <v/>
      </c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30">
        <f>H39*I39</f>
        <v/>
      </c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30">
        <f>H40*I40</f>
        <v/>
      </c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26:G26"/>
    <mergeCell ref="F159:G159"/>
    <mergeCell ref="F219:G219"/>
    <mergeCell ref="F268:G268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2024-10-11T06:31:10Z</dcterms:modified>
  <cp:lastModifiedBy>劉祐廷</cp:lastModifiedBy>
  <cp:revision>39</cp:revision>
  <cp:lastPrinted>2024-02-22T01:18:13Z</cp:lastPrinted>
</cp:coreProperties>
</file>