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83F78EC79E93B09F04E57DE9D329DE55FE6F78F2" xr6:coauthVersionLast="47" xr6:coauthVersionMax="47" xr10:uidLastSave="{EEB3843A-1F5A-4B43-AB57-AEBFDC40C3E1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D3" i="11"/>
  <c r="G4" i="11" s="1"/>
  <c r="G3" i="11" s="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G4" i="8" s="1"/>
  <c r="G3" i="8" s="1"/>
  <c r="B3" i="8"/>
  <c r="A3" i="8"/>
  <c r="F3" i="7"/>
  <c r="E3" i="7"/>
  <c r="D3" i="7"/>
  <c r="G4" i="7" s="1"/>
  <c r="G3" i="7" s="1"/>
  <c r="B3" i="7"/>
  <c r="A3" i="7"/>
  <c r="F3" i="6"/>
  <c r="E3" i="6"/>
  <c r="B3" i="6" s="1"/>
  <c r="D3" i="6"/>
  <c r="K4" i="1" s="1"/>
  <c r="F3" i="5"/>
  <c r="E3" i="5"/>
  <c r="A3" i="3" s="1"/>
  <c r="E10" i="3" s="1"/>
  <c r="D3" i="5"/>
  <c r="G4" i="5" s="1"/>
  <c r="G3" i="5" s="1"/>
  <c r="F3" i="4"/>
  <c r="G4" i="4" s="1"/>
  <c r="G3" i="4" s="1"/>
  <c r="E3" i="4"/>
  <c r="D3" i="4"/>
  <c r="B3" i="4"/>
  <c r="A10" i="3"/>
  <c r="C3" i="2"/>
  <c r="G10" i="1"/>
  <c r="C10" i="1"/>
  <c r="O5" i="1"/>
  <c r="O4" i="1"/>
  <c r="O2" i="1"/>
  <c r="K2" i="1"/>
  <c r="A3" i="5" l="1"/>
  <c r="B3" i="5"/>
  <c r="G4" i="6"/>
  <c r="G3" i="6" s="1"/>
  <c r="A3" i="10"/>
  <c r="K3" i="1"/>
  <c r="K10" i="1" s="1"/>
  <c r="B3" i="3" s="1"/>
  <c r="O3" i="1"/>
  <c r="O10" i="1" s="1"/>
  <c r="B10" i="3" s="1"/>
  <c r="C11" i="3" s="1"/>
  <c r="C10" i="3" s="1"/>
  <c r="A3" i="4"/>
  <c r="K5" i="1"/>
  <c r="A3" i="6"/>
  <c r="C4" i="3" l="1"/>
  <c r="C3" i="3" s="1"/>
  <c r="F10" i="3"/>
  <c r="G11" i="3" s="1"/>
  <c r="G10" i="3" s="1"/>
  <c r="A12" i="1"/>
  <c r="C16" i="1" l="1"/>
  <c r="A16" i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<sst xmlns="http://schemas.openxmlformats.org/spreadsheetml/2006/main" count="305" uniqueCount="100">
  <si>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</si>
  <si>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</si>
  <si>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</si>
  <si>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</si>
  <si>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</si>
  <si>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</si>
  <si>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</si>
  <si>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</si>
  <si>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</si>
  <si>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</si>
  <si>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</si>
  <si>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</si>
  <si>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</si>
  <si>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</si>
  <si>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</si>
  <si>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</si>
  <si>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</si>
  <si>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</si>
  <si>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</si>
  <si>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</si>
  <si>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</si>
  <si>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</si>
  <si>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</si>
  <si>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</si>
  <si>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</si>
  <si>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</si>
  <si>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</si>
  <si>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</si>
  <si>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</si>
  <si>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</si>
  <si>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</si>
  <si>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</si>
  <si>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</si>
  <si>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</si>
  <si>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</si>
  <si>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</si>
  <si>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</si>
  <si>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</si>
  <si>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</si>
  <si>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</si>
  <si>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</si>
  <si>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</si>
  <si>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</si>
  <si>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</si>
  <si>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</si>
  <si>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</si>
  <si>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</si>
  <si>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</si>
  <si>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</si>
  <si>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</si>
  <si>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</si>
  <si>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</si>
  <si>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</si>
  <si>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</si>
  <si>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</si>
  <si>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</si>
  <si>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</si>
  <si>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</si>
  <si>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</si>
  <si>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</si>
  <si>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</si>
  <si>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</si>
  <si>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</si>
  <si>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</si>
  <si>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</si>
  <si>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</si>
  <si>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</si>
  <si>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</si>
  <si>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34.67</t>
  </si>
  <si>
    <t>2023.08.18</t>
  </si>
  <si>
    <t>2023.10.24</t>
  </si>
  <si>
    <t>2024.01.17</t>
  </si>
  <si>
    <t>00878.TW</t>
  </si>
  <si>
    <t>22.03</t>
  </si>
  <si>
    <t>2890.TW</t>
  </si>
  <si>
    <t>19.95</t>
  </si>
  <si>
    <t>2023.09.13</t>
  </si>
  <si>
    <t>2023.10.25</t>
  </si>
  <si>
    <t>2023.10.31</t>
  </si>
  <si>
    <t>2023.12.07</t>
  </si>
  <si>
    <t>USD</t>
  </si>
  <si>
    <t>目前匯率</t>
  </si>
  <si>
    <t>72.32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</si>
  <si>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</si>
  <si>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</si>
  <si>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</si>
  <si>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</si>
  <si>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</si>
  <si>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</si>
  <si>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</si>
  <si>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</si>
  <si>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</si>
  <si>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</si>
  <si>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49.2</t>
  </si>
  <si>
    <t>2023.09.27</t>
  </si>
  <si>
    <t>2023.12.28</t>
  </si>
  <si>
    <t>108.46</t>
  </si>
  <si>
    <t>2023.09.16</t>
  </si>
  <si>
    <t>254.9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</si>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</sst>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65854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</f>
        <v>23268.600000000002</v>
      </c>
      <c r="L2" s="72"/>
      <c r="M2" s="108" t="s">
        <v>7</v>
      </c>
      <c r="N2" s="102"/>
      <c r="O2" s="75">
        <f>BND!H3*BND!D3</f>
        <v>574.87883967999994</v>
      </c>
      <c r="P2" s="72"/>
    </row>
    <row r="3" spans="1:26" ht="17.25" customHeight="1" x14ac:dyDescent="0.25">
      <c r="A3" s="68" t="s">
        <v>8</v>
      </c>
      <c r="B3" s="67"/>
      <c r="C3" s="62">
        <v>64558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</f>
        <v>45383.03</v>
      </c>
      <c r="L3" s="82"/>
      <c r="M3" s="105" t="s">
        <v>11</v>
      </c>
      <c r="N3" s="106"/>
      <c r="O3" s="81">
        <f>VEA!H3*VEA!D3</f>
        <v>272.20131240000001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</f>
        <v>4428.0300000000007</v>
      </c>
      <c r="L4" s="82"/>
      <c r="M4" s="105" t="s">
        <v>14</v>
      </c>
      <c r="N4" s="106"/>
      <c r="O4" s="81">
        <f>VT!H3*VT!D3</f>
        <v>1673.2257605800003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</f>
        <v>72039.45</v>
      </c>
      <c r="L5" s="82"/>
      <c r="M5" s="105" t="s">
        <v>17</v>
      </c>
      <c r="N5" s="106"/>
      <c r="O5" s="81">
        <f>VTI!H3*VTI!D3</f>
        <v>250.23787899999996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7543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1626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3139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135257</v>
      </c>
      <c r="D10" s="89"/>
      <c r="E10" s="69" t="s">
        <v>23</v>
      </c>
      <c r="F10" s="70"/>
      <c r="G10" s="93">
        <f>SUM(G2:H9)*投資!G2</f>
        <v>33807.160159999999</v>
      </c>
      <c r="H10" s="89"/>
      <c r="I10" s="69" t="s">
        <v>23</v>
      </c>
      <c r="J10" s="70"/>
      <c r="K10" s="93">
        <f>SUM(K2:L9)</f>
        <v>152662.10999999999</v>
      </c>
      <c r="L10" s="89"/>
      <c r="M10" s="69" t="s">
        <v>23</v>
      </c>
      <c r="N10" s="70"/>
      <c r="O10" s="93">
        <f>SUM(O2:P9)*投資!G2</f>
        <v>87482.690765456151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409208.96092545614</v>
      </c>
      <c r="B12" s="65"/>
      <c r="C12" s="83">
        <v>8520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400688.96092545614</v>
      </c>
      <c r="B16" s="65"/>
      <c r="C16" s="92">
        <f>C12/A12</f>
        <v>2.0820658425297907E-2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3424.7329599999998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0.10845869594171864</v>
      </c>
      <c r="H3" s="131" t="s">
        <v>96</v>
      </c>
      <c r="I3" s="148">
        <f>投資!G2</f>
        <v>31.576000000000001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5206.7766160740866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8048.7224000000006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0.13115968403598449</v>
      </c>
      <c r="H3" s="131" t="s">
        <v>98</v>
      </c>
      <c r="I3" s="135">
        <f>投資!G2</f>
        <v>31.576000000000001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918.51126730399938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31.576000000000001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152662.10999999999</v>
      </c>
      <c r="C3" s="12">
        <f>C4/A3</f>
        <v>0.12743144741409224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17255.109999999986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87482.690765456151</v>
      </c>
      <c r="C10" s="12">
        <f>C11/A10</f>
        <v>8.817437576754672E-2</v>
      </c>
      <c r="D10" s="10"/>
      <c r="E10" s="119">
        <f>A3+A10</f>
        <v>215801</v>
      </c>
      <c r="F10" s="119">
        <f>B3+B10</f>
        <v>240144.80076545614</v>
      </c>
      <c r="G10" s="12">
        <f>G11/E10</f>
        <v>0.11280670972542359</v>
      </c>
    </row>
    <row r="11" spans="1:7" ht="18" customHeight="1" x14ac:dyDescent="0.3">
      <c r="A11" s="120"/>
      <c r="B11" s="120"/>
      <c r="C11" s="44">
        <f>B10-A10</f>
        <v>7088.690765456151</v>
      </c>
      <c r="D11" s="10"/>
      <c r="E11" s="120"/>
      <c r="F11" s="120"/>
      <c r="G11" s="47">
        <f>F10-E10</f>
        <v>24343.800765456137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0.12675131248793689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2626.7942000000039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0.13561888370388467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5550.8809099999999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C28" sqref="C2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5.1765820965842299E-2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219.74591000000055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0.12207212234361303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7944.3316499999928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2283.5763199999997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1.6850380011979398E-2</v>
      </c>
      <c r="H3" s="131" t="s">
        <v>82</v>
      </c>
      <c r="I3" s="135">
        <f>投資!G2</f>
        <v>31.576000000000001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303.37424173567706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1553.5392000000002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8.2472652798000951E-2</v>
      </c>
      <c r="H3" s="131" t="s">
        <v>93</v>
      </c>
      <c r="I3" s="145">
        <f>投資!G2</f>
        <v>31.576000000000001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660.02864034240156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2024-03-03T06:39:14Z</dcterms:modified>
  <dc:language>en-US</dc:language>
</cp:coreProperties>
</file>