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97" documentId="13_ncr:20001_{9D3C9189-25C9-4027-93B0-D9AA9C63B5BC}" xr6:coauthVersionLast="47" xr6:coauthVersionMax="47" xr10:uidLastSave="{4FFA7FD6-B560-41AB-A8B8-8F4AFE320E1A}"/>
  <bookViews>
    <workbookView xWindow="-120" yWindow="-120" windowWidth="29040" windowHeight="15720" tabRatio="500" activeTab="2" xr2:uid="{00000000-000D-0000-FFFF-FFFF00000000}"/>
  </bookViews>
  <sheets>
    <sheet name="總資產" sheetId="1" r:id="rId1"/>
    <sheet name="時間軸" sheetId="2" r:id="rId2"/>
    <sheet name="投資" sheetId="3" r:id="rId3"/>
    <sheet name="006208.TW" sheetId="17" r:id="rId4"/>
    <sheet name="00692.TW" sheetId="16" r:id="rId5"/>
    <sheet name="00878.TW" sheetId="15" r:id="rId6"/>
    <sheet name="2890.TW" sheetId="14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Q2" i="1"/>
  <c r="O10" i="1"/>
  <c r="G10" i="1"/>
  <c r="E10" i="3"/>
  <c r="A10" i="3"/>
  <c r="C4" i="3"/>
  <c r="C3" i="3" s="1"/>
  <c r="O5" i="1"/>
  <c r="O4" i="1"/>
  <c r="O3" i="1"/>
  <c r="O2" i="1"/>
  <c r="C10" i="1"/>
  <c r="K10" i="1"/>
  <c r="K5" i="1"/>
  <c r="K4" i="1"/>
  <c r="K3" i="1"/>
  <c r="K2" i="1"/>
  <c r="B3" i="3"/>
  <c r="C3" i="2"/>
  <c r="A3" i="14"/>
  <c r="F3" i="17"/>
  <c r="E3" i="17"/>
  <c r="D3" i="17"/>
  <c r="F3" i="16"/>
  <c r="E3" i="16"/>
  <c r="B3" i="16" s="1"/>
  <c r="D3" i="16"/>
  <c r="G4" i="15"/>
  <c r="G3" i="15" s="1"/>
  <c r="F3" i="15"/>
  <c r="E3" i="15"/>
  <c r="B3" i="15" s="1"/>
  <c r="D3" i="15"/>
  <c r="F3" i="14"/>
  <c r="E3" i="14"/>
  <c r="B3" i="14" s="1"/>
  <c r="D3" i="14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7" i="8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7" i="9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7" i="10"/>
  <c r="C3" i="8"/>
  <c r="C3" i="9"/>
  <c r="C3" i="10"/>
  <c r="C3" i="11"/>
  <c r="I3" i="8"/>
  <c r="I3" i="9"/>
  <c r="I3" i="10"/>
  <c r="I3" i="11"/>
  <c r="E3" i="8"/>
  <c r="E3" i="9"/>
  <c r="E3" i="10"/>
  <c r="E3" i="11"/>
  <c r="A3" i="8"/>
  <c r="A3" i="9"/>
  <c r="A3" i="10"/>
  <c r="B3" i="8"/>
  <c r="D5" i="9"/>
  <c r="B3" i="10"/>
  <c r="D3" i="8"/>
  <c r="D3" i="9"/>
  <c r="D3" i="10"/>
  <c r="D3" i="11"/>
  <c r="F3" i="8"/>
  <c r="F3" i="9"/>
  <c r="G4" i="9" s="1"/>
  <c r="G3" i="9" s="1"/>
  <c r="F3" i="10"/>
  <c r="F3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7" i="11"/>
  <c r="B3" i="11"/>
  <c r="A3" i="11"/>
  <c r="G4" i="11"/>
  <c r="G3" i="11" s="1"/>
  <c r="S6" i="1" l="1"/>
  <c r="B10" i="3"/>
  <c r="B3" i="17"/>
  <c r="G4" i="17"/>
  <c r="G3" i="17" s="1"/>
  <c r="A3" i="17"/>
  <c r="G4" i="16"/>
  <c r="G3" i="16" s="1"/>
  <c r="A3" i="16"/>
  <c r="A3" i="15"/>
  <c r="G4" i="14"/>
  <c r="G3" i="14" s="1"/>
  <c r="G4" i="8"/>
  <c r="G3" i="8" s="1"/>
  <c r="G4" i="10"/>
  <c r="G3" i="10" s="1"/>
  <c r="F10" i="3" l="1"/>
  <c r="G11" i="3" s="1"/>
  <c r="G10" i="3" s="1"/>
  <c r="C11" i="3"/>
  <c r="C10" i="3" s="1"/>
  <c r="Q6" i="1"/>
</calcChain>
</file>

<file path=xl/sharedStrings.xml><?xml version="1.0" encoding="utf-8"?>
<sst xmlns="http://schemas.openxmlformats.org/spreadsheetml/2006/main" count="303" uniqueCount="99">
  <si>
    <t>活存</t>
  </si>
  <si>
    <t>定存</t>
  </si>
  <si>
    <t>台股</t>
  </si>
  <si>
    <t>美股</t>
  </si>
  <si>
    <t>總資產</t>
  </si>
  <si>
    <t>負債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</si>
  <si>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</si>
  <si>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</si>
  <si>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</si>
  <si>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</si>
  <si>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</si>
  <si>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</si>
  <si>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</si>
  <si>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</si>
  <si>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</si>
  <si>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</si>
  <si>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</si>
  <si>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淨資產</t>
  </si>
  <si>
    <t>負債率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</si>
  <si>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</si>
  <si>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</si>
  <si>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</si>
  <si>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</si>
  <si>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</si>
  <si>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</si>
  <si>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</si>
  <si>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</si>
  <si>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</si>
  <si>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</si>
  <si>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</si>
  <si>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</si>
  <si>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</si>
  <si>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</si>
  <si>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</si>
  <si>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</si>
  <si>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</si>
  <si>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</si>
  <si>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</si>
  <si>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</si>
  <si>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</si>
  <si>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</si>
  <si>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</si>
  <si>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</si>
  <si>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</si>
  <si>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</si>
  <si>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</si>
  <si>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</si>
  <si>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</si>
  <si>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</si>
  <si>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</si>
  <si>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</si>
  <si>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</si>
  <si>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</si>
  <si>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</si>
  <si>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</si>
  <si>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</si>
  <si>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</si>
  <si>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</si>
  <si>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</si>
  <si>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</si>
  <si>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</si>
  <si>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</si>
  <si>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</si>
  <si>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</si>
  <si>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</si>
  <si>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</si>
  <si>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34.23</t>
  </si>
  <si>
    <t>2023.08.18</t>
  </si>
  <si>
    <t>2023.10.24</t>
  </si>
  <si>
    <t>2024.01.17</t>
  </si>
  <si>
    <t>22.31</t>
  </si>
  <si>
    <t>2023.09.13</t>
  </si>
  <si>
    <t>2023.10.25</t>
  </si>
  <si>
    <t>2023.10.31</t>
  </si>
  <si>
    <t>2023.12.07</t>
  </si>
  <si>
    <t>USD</t>
  </si>
  <si>
    <t>目前匯率</t>
  </si>
  <si>
    <t>72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</si>
  <si>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</si>
  <si>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</si>
  <si>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</si>
  <si>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</si>
  <si>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</si>
  <si>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</si>
  <si>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</si>
  <si>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</si>
  <si>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</si>
  <si>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</si>
  <si>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48.06</t>
  </si>
  <si>
    <t>2023.09.27</t>
  </si>
  <si>
    <t>2023.12.28</t>
  </si>
  <si>
    <t>105.98</t>
  </si>
  <si>
    <t>2023.09.16</t>
  </si>
  <si>
    <t>248.46</t>
  </si>
  <si>
    <t>2023.10.04</t>
  </si>
  <si>
    <t>持有成本</t>
    <phoneticPr fontId="11" type="noConversion"/>
  </si>
  <si>
    <t>2890.TW</t>
    <phoneticPr fontId="11" type="noConversion"/>
  </si>
  <si>
    <t>00878.TW</t>
    <phoneticPr fontId="11" type="noConversion"/>
  </si>
  <si>
    <t>00692.TW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</si>
</sst>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6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3" fontId="3" fillId="18" borderId="10" xfId="0" applyNumberFormat="1" applyFont="1" applyFill="1" applyBorder="1" applyAlignment="1">
      <alignment horizontal="right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183" fontId="3" fillId="15" borderId="6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0" fillId="0" borderId="16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184" fontId="3" fillId="9" borderId="2" xfId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9" fillId="23" borderId="11" xfId="0" applyFont="1" applyFill="1" applyBorder="1" applyAlignment="1" applyProtection="1">
      <alignment horizontal="center" shrinkToFit="1"/>
      <protection locked="0"/>
    </xf>
    <xf numFmtId="0" fontId="8" fillId="28" borderId="0" xfId="0" applyFont="1" applyFill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8" fillId="28" borderId="11" xfId="0" applyFont="1" applyFill="1" applyBorder="1" applyAlignment="1">
      <alignment horizontal="center" vertical="center" shrinkToFit="1"/>
    </xf>
    <xf numFmtId="0" fontId="0" fillId="0" borderId="26" xfId="0" applyBorder="1"/>
    <xf numFmtId="178" fontId="8" fillId="30" borderId="11" xfId="0" applyNumberFormat="1" applyFont="1" applyFill="1" applyBorder="1" applyAlignment="1">
      <alignment vertical="center"/>
    </xf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S17" sqref="S17"/>
    </sheetView>
  </sheetViews>
  <sheetFormatPr defaultColWidth="8.5" defaultRowHeight="16.5" x14ac:dyDescent="0.25"/>
  <sheetData>
    <row r="1" spans="1:26" ht="31.5" customHeight="1" thickBot="1" x14ac:dyDescent="0.3">
      <c r="A1" s="105" t="s">
        <v>0</v>
      </c>
      <c r="B1" s="106"/>
      <c r="C1" s="106"/>
      <c r="D1" s="70"/>
      <c r="E1" s="116" t="s">
        <v>1</v>
      </c>
      <c r="F1" s="106"/>
      <c r="G1" s="106"/>
      <c r="H1" s="70"/>
      <c r="I1" s="121" t="s">
        <v>2</v>
      </c>
      <c r="J1" s="106"/>
      <c r="K1" s="106"/>
      <c r="L1" s="70"/>
      <c r="M1" s="108" t="s">
        <v>3</v>
      </c>
      <c r="N1" s="106"/>
      <c r="O1" s="106"/>
      <c r="P1" s="70"/>
      <c r="Q1" s="102" t="s">
        <v>4</v>
      </c>
      <c r="R1" s="64"/>
      <c r="S1" s="87" t="s">
        <v>5</v>
      </c>
      <c r="T1" s="64"/>
    </row>
    <row r="2" spans="1:26" ht="17.25" customHeight="1" thickBot="1" x14ac:dyDescent="0.3">
      <c r="A2" s="81" t="s">
        <v>6</v>
      </c>
      <c r="B2" s="82"/>
      <c r="C2" s="83">
        <v>58247</v>
      </c>
      <c r="D2" s="84"/>
      <c r="E2" s="86" t="s">
        <v>7</v>
      </c>
      <c r="F2" s="82"/>
      <c r="G2" s="93">
        <v>770.66</v>
      </c>
      <c r="H2" s="84"/>
      <c r="I2" s="94" t="s">
        <v>8</v>
      </c>
      <c r="J2" s="95"/>
      <c r="K2" s="110">
        <f>'006208.TW'!D3*'006208.TW'!C3</f>
        <v>22935</v>
      </c>
      <c r="L2" s="111"/>
      <c r="M2" s="100" t="s">
        <v>9</v>
      </c>
      <c r="N2" s="95"/>
      <c r="O2" s="118">
        <f>BND!H3*BND!D3</f>
        <v>572.33512800000005</v>
      </c>
      <c r="P2" s="111"/>
      <c r="Q2" s="69">
        <f>C10+G10+K10+O10</f>
        <v>388629.55534989078</v>
      </c>
      <c r="R2" s="70"/>
      <c r="S2" s="112">
        <v>8219</v>
      </c>
      <c r="T2" s="113"/>
    </row>
    <row r="3" spans="1:26" ht="17.25" customHeight="1" thickBot="1" x14ac:dyDescent="0.3">
      <c r="A3" s="67" t="s">
        <v>10</v>
      </c>
      <c r="B3" s="68"/>
      <c r="C3" s="104">
        <v>61564</v>
      </c>
      <c r="D3" s="66"/>
      <c r="E3" s="107" t="s">
        <v>11</v>
      </c>
      <c r="F3" s="68"/>
      <c r="G3" s="65">
        <v>300</v>
      </c>
      <c r="H3" s="66"/>
      <c r="I3" s="79" t="s">
        <v>12</v>
      </c>
      <c r="J3" s="80"/>
      <c r="K3" s="91">
        <f>'00692.TW'!D3*'00692.TW'!C3</f>
        <v>44807.069999999992</v>
      </c>
      <c r="L3" s="92"/>
      <c r="M3" s="98" t="s">
        <v>13</v>
      </c>
      <c r="N3" s="80"/>
      <c r="O3" s="101">
        <f>VEA!H3*VEA!D3</f>
        <v>265.89420882000002</v>
      </c>
      <c r="P3" s="92"/>
      <c r="Q3" s="71"/>
      <c r="R3" s="72"/>
      <c r="S3" s="114"/>
      <c r="T3" s="115"/>
    </row>
    <row r="4" spans="1:26" ht="15.75" customHeight="1" x14ac:dyDescent="0.25">
      <c r="A4" s="67" t="s">
        <v>14</v>
      </c>
      <c r="B4" s="68"/>
      <c r="C4" s="104">
        <v>0</v>
      </c>
      <c r="D4" s="66"/>
      <c r="E4" s="107"/>
      <c r="F4" s="68"/>
      <c r="G4" s="65"/>
      <c r="H4" s="66"/>
      <c r="I4" s="79" t="s">
        <v>15</v>
      </c>
      <c r="J4" s="80"/>
      <c r="K4" s="91">
        <f>'00878.TW'!D3*'00878.TW'!C3</f>
        <v>4484.3099999999995</v>
      </c>
      <c r="L4" s="92"/>
      <c r="M4" s="98" t="s">
        <v>16</v>
      </c>
      <c r="N4" s="80"/>
      <c r="O4" s="101">
        <f>VT!H3*VT!D3</f>
        <v>1634.9664955400003</v>
      </c>
      <c r="P4" s="92"/>
      <c r="Q4" s="102" t="s">
        <v>17</v>
      </c>
      <c r="R4" s="70"/>
      <c r="S4" s="87" t="s">
        <v>18</v>
      </c>
      <c r="T4" s="70"/>
    </row>
    <row r="5" spans="1:26" ht="16.5" customHeight="1" x14ac:dyDescent="0.25">
      <c r="A5" s="67" t="s">
        <v>19</v>
      </c>
      <c r="B5" s="68"/>
      <c r="C5" s="104">
        <v>0</v>
      </c>
      <c r="D5" s="66"/>
      <c r="E5" s="107"/>
      <c r="F5" s="68"/>
      <c r="G5" s="65"/>
      <c r="H5" s="66"/>
      <c r="I5" s="79" t="s">
        <v>20</v>
      </c>
      <c r="J5" s="80"/>
      <c r="K5" s="91">
        <f>'2890.TW'!D3*'2890.TW'!C3</f>
        <v>70775.600000000006</v>
      </c>
      <c r="L5" s="92"/>
      <c r="M5" s="98" t="s">
        <v>21</v>
      </c>
      <c r="N5" s="80"/>
      <c r="O5" s="101">
        <f>VTI!H3*VTI!D3</f>
        <v>243.91566659999998</v>
      </c>
      <c r="P5" s="92"/>
      <c r="Q5" s="71"/>
      <c r="R5" s="72"/>
      <c r="S5" s="71"/>
      <c r="T5" s="72"/>
    </row>
    <row r="6" spans="1:26" x14ac:dyDescent="0.25">
      <c r="A6" s="67" t="s">
        <v>22</v>
      </c>
      <c r="B6" s="68"/>
      <c r="C6" s="104">
        <v>0</v>
      </c>
      <c r="D6" s="66"/>
      <c r="E6" s="107"/>
      <c r="F6" s="68"/>
      <c r="G6" s="65"/>
      <c r="H6" s="66"/>
      <c r="I6" s="103" t="s">
        <v>23</v>
      </c>
      <c r="J6" s="68"/>
      <c r="K6" s="88">
        <v>2704</v>
      </c>
      <c r="L6" s="66"/>
      <c r="M6" s="85"/>
      <c r="N6" s="68"/>
      <c r="O6" s="117"/>
      <c r="P6" s="66"/>
      <c r="Q6" s="120">
        <f>Q2-S2</f>
        <v>380410.55534989078</v>
      </c>
      <c r="R6" s="70"/>
      <c r="S6" s="109">
        <f>S2/Q2</f>
        <v>2.1148674584464566E-2</v>
      </c>
      <c r="T6" s="70"/>
    </row>
    <row r="7" spans="1:26" x14ac:dyDescent="0.25">
      <c r="A7" s="67" t="s">
        <v>24</v>
      </c>
      <c r="B7" s="68"/>
      <c r="C7" s="104">
        <v>1107</v>
      </c>
      <c r="D7" s="66"/>
      <c r="E7" s="107"/>
      <c r="F7" s="68"/>
      <c r="G7" s="65"/>
      <c r="H7" s="66"/>
      <c r="I7" s="103"/>
      <c r="J7" s="68"/>
      <c r="K7" s="88"/>
      <c r="L7" s="66"/>
      <c r="M7" s="85"/>
      <c r="N7" s="68"/>
      <c r="O7" s="117"/>
      <c r="P7" s="66"/>
      <c r="Q7" s="71"/>
      <c r="R7" s="72"/>
      <c r="S7" s="71"/>
      <c r="T7" s="72"/>
    </row>
    <row r="8" spans="1:26" x14ac:dyDescent="0.25">
      <c r="A8" s="67" t="s">
        <v>25</v>
      </c>
      <c r="B8" s="68"/>
      <c r="C8" s="104">
        <v>120</v>
      </c>
      <c r="D8" s="66"/>
      <c r="E8" s="107"/>
      <c r="F8" s="68"/>
      <c r="G8" s="65"/>
      <c r="H8" s="66"/>
      <c r="I8" s="103"/>
      <c r="J8" s="68"/>
      <c r="K8" s="88"/>
      <c r="L8" s="66"/>
      <c r="M8" s="85"/>
      <c r="N8" s="68"/>
      <c r="O8" s="117"/>
      <c r="P8" s="66"/>
      <c r="Q8" s="1"/>
      <c r="R8" s="1"/>
      <c r="S8" s="1"/>
      <c r="T8" s="1"/>
    </row>
    <row r="9" spans="1:26" x14ac:dyDescent="0.25">
      <c r="A9" s="119" t="s">
        <v>26</v>
      </c>
      <c r="B9" s="78"/>
      <c r="C9" s="75">
        <v>3120</v>
      </c>
      <c r="D9" s="76"/>
      <c r="E9" s="77"/>
      <c r="F9" s="78"/>
      <c r="G9" s="89"/>
      <c r="H9" s="76"/>
      <c r="I9" s="90"/>
      <c r="J9" s="78"/>
      <c r="K9" s="96"/>
      <c r="L9" s="76"/>
      <c r="M9" s="97"/>
      <c r="N9" s="78"/>
      <c r="O9" s="99"/>
      <c r="P9" s="76"/>
      <c r="Q9" s="1"/>
      <c r="R9" s="1"/>
      <c r="S9" s="1"/>
      <c r="T9" s="1"/>
    </row>
    <row r="10" spans="1:26" x14ac:dyDescent="0.25">
      <c r="A10" s="73" t="s">
        <v>27</v>
      </c>
      <c r="B10" s="74"/>
      <c r="C10" s="63">
        <f>SUM(C2:D9)</f>
        <v>124158</v>
      </c>
      <c r="D10" s="64"/>
      <c r="E10" s="73" t="s">
        <v>27</v>
      </c>
      <c r="F10" s="74"/>
      <c r="G10" s="63">
        <f>SUM(G2:H9)*投資!G2</f>
        <v>33570.544299999994</v>
      </c>
      <c r="H10" s="64"/>
      <c r="I10" s="73" t="s">
        <v>27</v>
      </c>
      <c r="J10" s="74"/>
      <c r="K10" s="63">
        <f>SUM(K2:L9)</f>
        <v>145705.97999999998</v>
      </c>
      <c r="L10" s="64"/>
      <c r="M10" s="73" t="s">
        <v>27</v>
      </c>
      <c r="N10" s="74"/>
      <c r="O10" s="63">
        <f>SUM(O2:P9)*投資!G2</f>
        <v>85195.031049890807</v>
      </c>
      <c r="P10" s="64"/>
      <c r="Q10" s="1"/>
      <c r="R10" s="1"/>
      <c r="S10" s="1"/>
      <c r="T10" s="1"/>
    </row>
    <row r="11" spans="1:26" x14ac:dyDescent="0.2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0:26" x14ac:dyDescent="0.2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0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0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0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0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0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0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electLockedCells="1"/>
  <mergeCells count="84">
    <mergeCell ref="I1:L1"/>
    <mergeCell ref="O6:P6"/>
    <mergeCell ref="E8:F8"/>
    <mergeCell ref="E5:F5"/>
    <mergeCell ref="M3:N3"/>
    <mergeCell ref="A7:B7"/>
    <mergeCell ref="M10:N10"/>
    <mergeCell ref="K2:L2"/>
    <mergeCell ref="S2:T3"/>
    <mergeCell ref="E1:H1"/>
    <mergeCell ref="M8:N8"/>
    <mergeCell ref="O8:P8"/>
    <mergeCell ref="O2:P2"/>
    <mergeCell ref="A9:B9"/>
    <mergeCell ref="C3:D3"/>
    <mergeCell ref="E3:F3"/>
    <mergeCell ref="Q4:R5"/>
    <mergeCell ref="O3:P3"/>
    <mergeCell ref="I6:J6"/>
    <mergeCell ref="C5:D5"/>
    <mergeCell ref="Q6:R7"/>
    <mergeCell ref="S6:T7"/>
    <mergeCell ref="C4:D4"/>
    <mergeCell ref="E4:F4"/>
    <mergeCell ref="S4:T5"/>
    <mergeCell ref="G7:H7"/>
    <mergeCell ref="I7:J7"/>
    <mergeCell ref="M7:N7"/>
    <mergeCell ref="G5:H5"/>
    <mergeCell ref="I5:J5"/>
    <mergeCell ref="G4:H4"/>
    <mergeCell ref="I4:J4"/>
    <mergeCell ref="K4:L4"/>
    <mergeCell ref="M4:N4"/>
    <mergeCell ref="O7:P7"/>
    <mergeCell ref="C6:D6"/>
    <mergeCell ref="Q1:R1"/>
    <mergeCell ref="I8:J8"/>
    <mergeCell ref="A8:B8"/>
    <mergeCell ref="C8:D8"/>
    <mergeCell ref="I10:J10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S1:T1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10:P10"/>
    <mergeCell ref="G8:H8"/>
    <mergeCell ref="A6:B6"/>
    <mergeCell ref="C10:D10"/>
    <mergeCell ref="Q2:R3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16</v>
      </c>
      <c r="G1" s="68"/>
      <c r="H1" s="142" t="s">
        <v>75</v>
      </c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76</v>
      </c>
      <c r="J2" s="24"/>
    </row>
    <row r="3" spans="1:10" ht="18.75" customHeight="1" x14ac:dyDescent="0.3">
      <c r="A3" s="138">
        <f>(E3-F3)/D3</f>
        <v>3087.2250127259626</v>
      </c>
      <c r="B3" s="136">
        <f>E3/D3</f>
        <v>3111.8569547931907</v>
      </c>
      <c r="C3" s="128">
        <f>H3*I3</f>
        <v>3323.0029</v>
      </c>
      <c r="D3" s="133">
        <f>SUM(D7:D505)</f>
        <v>15.427123000000003</v>
      </c>
      <c r="E3" s="130">
        <f>SUM(E7:E505)</f>
        <v>48007</v>
      </c>
      <c r="F3" s="130">
        <f>SUM(F6:G505)</f>
        <v>380</v>
      </c>
      <c r="G3" s="12">
        <f>G4/E3</f>
        <v>7.5767585303324669E-2</v>
      </c>
      <c r="H3" s="146" t="s">
        <v>91</v>
      </c>
      <c r="I3" s="151">
        <f>投資!G2</f>
        <v>31.355</v>
      </c>
      <c r="J3" s="143"/>
    </row>
    <row r="4" spans="1:10" ht="18.75" customHeight="1" x14ac:dyDescent="0.3">
      <c r="A4" s="123"/>
      <c r="B4" s="123"/>
      <c r="C4" s="129"/>
      <c r="D4" s="123"/>
      <c r="E4" s="123"/>
      <c r="F4" s="123"/>
      <c r="G4" s="49">
        <f>D3*C3-E3+F3</f>
        <v>3637.3744676567076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 t="s">
        <v>48</v>
      </c>
      <c r="I5" s="144" t="s">
        <v>78</v>
      </c>
      <c r="J5" s="144" t="s">
        <v>79</v>
      </c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53</v>
      </c>
      <c r="C7" s="53">
        <f>H7*I7</f>
        <v>3066.7917499999999</v>
      </c>
      <c r="D7" s="36">
        <v>0.326071</v>
      </c>
      <c r="E7" s="36">
        <v>1000</v>
      </c>
      <c r="F7" s="127"/>
      <c r="G7" s="68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81</v>
      </c>
      <c r="C8" s="53">
        <f t="shared" ref="C8:C71" si="0">H8*I8</f>
        <v>3071.5083</v>
      </c>
      <c r="D8" s="36">
        <v>0.32553500000000002</v>
      </c>
      <c r="E8" s="36">
        <v>1000</v>
      </c>
      <c r="F8" s="127"/>
      <c r="G8" s="68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92</v>
      </c>
      <c r="C9" s="53">
        <f t="shared" si="0"/>
        <v>3114.2246399999999</v>
      </c>
      <c r="D9" s="36">
        <v>0.321135</v>
      </c>
      <c r="E9" s="36">
        <v>1000</v>
      </c>
      <c r="F9" s="127"/>
      <c r="G9" s="68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92</v>
      </c>
      <c r="C10" s="53">
        <f t="shared" si="0"/>
        <v>3114.2246399999999</v>
      </c>
      <c r="D10" s="36">
        <v>12.84426</v>
      </c>
      <c r="E10" s="23">
        <v>40004</v>
      </c>
      <c r="F10" s="127"/>
      <c r="G10" s="68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89</v>
      </c>
      <c r="C11" s="53">
        <f t="shared" si="0"/>
        <v>0</v>
      </c>
      <c r="D11" s="36"/>
      <c r="E11" s="36"/>
      <c r="F11" s="127">
        <v>126</v>
      </c>
      <c r="G11" s="68"/>
      <c r="H11" s="25"/>
      <c r="I11" s="25"/>
      <c r="J11" s="25"/>
    </row>
    <row r="12" spans="1:10" x14ac:dyDescent="0.3">
      <c r="A12" s="22">
        <v>7</v>
      </c>
      <c r="B12" s="51" t="s">
        <v>58</v>
      </c>
      <c r="C12" s="53">
        <f t="shared" si="0"/>
        <v>2959.0029999999997</v>
      </c>
      <c r="D12" s="36">
        <v>0.337951</v>
      </c>
      <c r="E12" s="36">
        <v>1000</v>
      </c>
      <c r="F12" s="127"/>
      <c r="G12" s="68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60</v>
      </c>
      <c r="C13" s="53">
        <f t="shared" si="0"/>
        <v>3042.1262000000002</v>
      </c>
      <c r="D13" s="36">
        <v>0.32874100000000001</v>
      </c>
      <c r="E13" s="36">
        <v>1000</v>
      </c>
      <c r="F13" s="127"/>
      <c r="G13" s="68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61</v>
      </c>
      <c r="C14" s="53">
        <f t="shared" si="0"/>
        <v>3130.9049600000003</v>
      </c>
      <c r="D14" s="36">
        <v>0.319359</v>
      </c>
      <c r="E14" s="36">
        <v>1000</v>
      </c>
      <c r="F14" s="127"/>
      <c r="G14" s="68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90</v>
      </c>
      <c r="C15" s="53">
        <f t="shared" si="0"/>
        <v>0</v>
      </c>
      <c r="D15" s="36"/>
      <c r="E15" s="36"/>
      <c r="F15" s="127">
        <v>254</v>
      </c>
      <c r="G15" s="68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3">
        <f t="shared" si="0"/>
        <v>3137.1045200000003</v>
      </c>
      <c r="D16" s="36">
        <v>0.318718</v>
      </c>
      <c r="E16" s="36">
        <v>1003</v>
      </c>
      <c r="F16" s="127"/>
      <c r="G16" s="68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86</v>
      </c>
      <c r="C17" s="53">
        <f t="shared" si="0"/>
        <v>3275.1165599999999</v>
      </c>
      <c r="D17" s="36">
        <v>0.30535299999999999</v>
      </c>
      <c r="E17" s="36">
        <v>1000</v>
      </c>
      <c r="F17" s="127"/>
      <c r="G17" s="68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si="0"/>
        <v>0</v>
      </c>
      <c r="D71" s="36"/>
      <c r="E71" s="36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ref="C72:C135" si="1">H72*I72</f>
        <v>0</v>
      </c>
      <c r="D72" s="36"/>
      <c r="E72" s="36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si="1"/>
        <v>0</v>
      </c>
      <c r="D135" s="36"/>
      <c r="E135" s="36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ref="C136:C199" si="2">H136*I136</f>
        <v>0</v>
      </c>
      <c r="D136" s="36"/>
      <c r="E136" s="36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si="2"/>
        <v>0</v>
      </c>
      <c r="D199" s="36"/>
      <c r="E199" s="36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ref="C200:C263" si="3">H200*I200</f>
        <v>0</v>
      </c>
      <c r="D200" s="36"/>
      <c r="E200" s="36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si="3"/>
        <v>0</v>
      </c>
      <c r="D263" s="36"/>
      <c r="E263" s="36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ref="C264:C327" si="4">H264*I264</f>
        <v>0</v>
      </c>
      <c r="D264" s="36"/>
      <c r="E264" s="36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si="4"/>
        <v>0</v>
      </c>
      <c r="D327" s="36"/>
      <c r="E327" s="36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ref="C328:C391" si="5">H328*I328</f>
        <v>0</v>
      </c>
      <c r="D328" s="36"/>
      <c r="E328" s="36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si="5"/>
        <v>0</v>
      </c>
      <c r="D391" s="36"/>
      <c r="E391" s="36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ref="C392:C455" si="6">H392*I392</f>
        <v>0</v>
      </c>
      <c r="D392" s="36"/>
      <c r="E392" s="36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si="6"/>
        <v>0</v>
      </c>
      <c r="D455" s="36"/>
      <c r="E455" s="36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ref="C456:C505" si="7">H456*I456</f>
        <v>0</v>
      </c>
      <c r="D456" s="36"/>
      <c r="E456" s="36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18:G18"/>
    <mergeCell ref="F474:G474"/>
    <mergeCell ref="F17:G17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9:G189"/>
    <mergeCell ref="F45:G45"/>
    <mergeCell ref="F322:G322"/>
    <mergeCell ref="F238:G238"/>
    <mergeCell ref="F42:G42"/>
    <mergeCell ref="F237:G237"/>
    <mergeCell ref="F408:G408"/>
    <mergeCell ref="F116:G116"/>
    <mergeCell ref="F154:G154"/>
    <mergeCell ref="F325:G325"/>
    <mergeCell ref="F390:G390"/>
    <mergeCell ref="F59:G59"/>
    <mergeCell ref="F497:G497"/>
    <mergeCell ref="F70:G70"/>
    <mergeCell ref="F263:G263"/>
    <mergeCell ref="F355:G355"/>
    <mergeCell ref="F134:G134"/>
    <mergeCell ref="F487:G487"/>
    <mergeCell ref="F473:G473"/>
    <mergeCell ref="F351:G351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486:G486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327:G32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30:G30"/>
    <mergeCell ref="F46:G46"/>
    <mergeCell ref="F317:G317"/>
    <mergeCell ref="F253:G253"/>
    <mergeCell ref="F109:G109"/>
    <mergeCell ref="F47:G47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57:G57"/>
    <mergeCell ref="F171:G171"/>
    <mergeCell ref="F407:G407"/>
    <mergeCell ref="F267:G267"/>
    <mergeCell ref="F438:G438"/>
    <mergeCell ref="F204:G204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483:G483"/>
    <mergeCell ref="F13:G13"/>
    <mergeCell ref="F56:G56"/>
    <mergeCell ref="F249:G249"/>
    <mergeCell ref="F105:G105"/>
    <mergeCell ref="F43:G43"/>
    <mergeCell ref="F176:G176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110:G110"/>
    <mergeCell ref="F181:G181"/>
    <mergeCell ref="F141:G141"/>
    <mergeCell ref="F503:G503"/>
    <mergeCell ref="F166:G166"/>
    <mergeCell ref="F402:G402"/>
    <mergeCell ref="F377:G377"/>
    <mergeCell ref="F191:G191"/>
    <mergeCell ref="F255:G255"/>
    <mergeCell ref="F316:G316"/>
    <mergeCell ref="F301:G301"/>
    <mergeCell ref="F456:G456"/>
    <mergeCell ref="F471:G471"/>
    <mergeCell ref="F482:G482"/>
    <mergeCell ref="F449:G449"/>
    <mergeCell ref="F460:G460"/>
    <mergeCell ref="F492:G492"/>
    <mergeCell ref="F479:G479"/>
    <mergeCell ref="F439:G439"/>
    <mergeCell ref="F333:G333"/>
    <mergeCell ref="F347:G347"/>
    <mergeCell ref="F170:G170"/>
    <mergeCell ref="F341:G341"/>
    <mergeCell ref="F412:G412"/>
    <mergeCell ref="F468:G468"/>
    <mergeCell ref="F313:G313"/>
    <mergeCell ref="F278:G278"/>
    <mergeCell ref="F77:G77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120:G120"/>
    <mergeCell ref="F107:G107"/>
    <mergeCell ref="F349:G349"/>
    <mergeCell ref="F405:G405"/>
    <mergeCell ref="F458:G458"/>
    <mergeCell ref="F247:G247"/>
    <mergeCell ref="F185:G185"/>
    <mergeCell ref="F318:G318"/>
    <mergeCell ref="F312:G312"/>
    <mergeCell ref="F192:G192"/>
    <mergeCell ref="F414:G414"/>
    <mergeCell ref="F291:G291"/>
    <mergeCell ref="F91:G91"/>
    <mergeCell ref="F389:G389"/>
    <mergeCell ref="F156:G156"/>
    <mergeCell ref="F244:G244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250:G2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44:G44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123:G123"/>
    <mergeCell ref="F179:G179"/>
  </mergeCells>
  <phoneticPr fontId="11" type="noConversion"/>
  <conditionalFormatting sqref="G3:G4">
    <cfRule type="cellIs" dxfId="11" priority="2" operator="lessThan">
      <formula>0</formula>
    </cfRule>
    <cfRule type="cellIs" dxfId="1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4" t="s">
        <v>40</v>
      </c>
      <c r="D1" s="135"/>
      <c r="E1" s="135"/>
      <c r="F1" s="132" t="s">
        <v>21</v>
      </c>
      <c r="G1" s="68"/>
      <c r="H1" s="142" t="s">
        <v>75</v>
      </c>
      <c r="I1" s="125"/>
      <c r="J1" s="68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76</v>
      </c>
      <c r="J2" s="37"/>
    </row>
    <row r="3" spans="1:10" ht="18.75" customHeight="1" x14ac:dyDescent="0.25">
      <c r="A3" s="138">
        <f>(E3-F3)/D3</f>
        <v>7113.0985728983114</v>
      </c>
      <c r="B3" s="136">
        <f>E3/D3</f>
        <v>7133.4711880290524</v>
      </c>
      <c r="C3" s="128">
        <f>H3*I3</f>
        <v>7790.4633000000003</v>
      </c>
      <c r="D3" s="133">
        <f>SUM(D7:D505)</f>
        <v>0.98170999999999986</v>
      </c>
      <c r="E3" s="130">
        <f>SUM(E7:E505)</f>
        <v>7003</v>
      </c>
      <c r="F3" s="130">
        <f>SUM(F6:G505)</f>
        <v>20</v>
      </c>
      <c r="G3" s="12">
        <f>G4/E3</f>
        <v>9.49558369617306E-2</v>
      </c>
      <c r="H3" s="146" t="s">
        <v>93</v>
      </c>
      <c r="I3" s="145">
        <f>投資!G2</f>
        <v>31.355</v>
      </c>
      <c r="J3" s="143"/>
    </row>
    <row r="4" spans="1:10" ht="18.75" customHeight="1" x14ac:dyDescent="0.25">
      <c r="A4" s="123"/>
      <c r="B4" s="123"/>
      <c r="C4" s="129"/>
      <c r="D4" s="123"/>
      <c r="E4" s="123"/>
      <c r="F4" s="123"/>
      <c r="G4" s="49">
        <f>D3*C3-E3+F3</f>
        <v>664.97572624299937</v>
      </c>
      <c r="H4" s="129"/>
      <c r="I4" s="129"/>
      <c r="J4" s="129"/>
    </row>
    <row r="5" spans="1:10" x14ac:dyDescent="0.25">
      <c r="A5" s="9" t="s">
        <v>46</v>
      </c>
      <c r="B5" s="57" t="s">
        <v>47</v>
      </c>
      <c r="C5" s="9" t="s">
        <v>48</v>
      </c>
      <c r="D5" s="9" t="s">
        <v>49</v>
      </c>
      <c r="E5" s="9" t="s">
        <v>50</v>
      </c>
      <c r="F5" s="153" t="s">
        <v>51</v>
      </c>
      <c r="G5" s="68"/>
      <c r="H5" s="144" t="s">
        <v>48</v>
      </c>
      <c r="I5" s="144" t="s">
        <v>78</v>
      </c>
      <c r="J5" s="144" t="s">
        <v>79</v>
      </c>
    </row>
    <row r="6" spans="1:10" x14ac:dyDescent="0.25">
      <c r="A6" s="30">
        <v>1</v>
      </c>
      <c r="B6" s="155" t="s">
        <v>52</v>
      </c>
      <c r="C6" s="125"/>
      <c r="D6" s="125"/>
      <c r="E6" s="68"/>
      <c r="F6" s="154"/>
      <c r="G6" s="68"/>
      <c r="H6" s="129"/>
      <c r="I6" s="129"/>
      <c r="J6" s="129"/>
    </row>
    <row r="7" spans="1:10" x14ac:dyDescent="0.25">
      <c r="A7" s="30">
        <v>2</v>
      </c>
      <c r="B7" s="58" t="s">
        <v>81</v>
      </c>
      <c r="C7" s="59">
        <f>I7*H7</f>
        <v>7029.8515499999994</v>
      </c>
      <c r="D7" s="39">
        <v>0.142234</v>
      </c>
      <c r="E7" s="39">
        <v>1000</v>
      </c>
      <c r="F7" s="152"/>
      <c r="G7" s="68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82</v>
      </c>
      <c r="C8" s="59">
        <f t="shared" ref="C8:C71" si="0">I8*H8</f>
        <v>7138.5788700000003</v>
      </c>
      <c r="D8" s="27">
        <v>0.140096</v>
      </c>
      <c r="E8" s="39">
        <v>1000</v>
      </c>
      <c r="F8" s="152"/>
      <c r="G8" s="68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94</v>
      </c>
      <c r="C9" s="59">
        <f t="shared" si="0"/>
        <v>0</v>
      </c>
      <c r="D9" s="39"/>
      <c r="E9" s="39"/>
      <c r="F9" s="152">
        <v>5</v>
      </c>
      <c r="G9" s="68"/>
      <c r="H9" s="31"/>
      <c r="I9" s="31"/>
      <c r="J9" s="31"/>
    </row>
    <row r="10" spans="1:10" x14ac:dyDescent="0.25">
      <c r="A10" s="30">
        <v>5</v>
      </c>
      <c r="B10" s="58" t="s">
        <v>58</v>
      </c>
      <c r="C10" s="59">
        <f t="shared" si="0"/>
        <v>6752.6379999999999</v>
      </c>
      <c r="D10" s="39">
        <v>0.148091</v>
      </c>
      <c r="E10" s="32">
        <v>1000</v>
      </c>
      <c r="F10" s="152"/>
      <c r="G10" s="68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60</v>
      </c>
      <c r="C11" s="59">
        <f t="shared" si="0"/>
        <v>6946.4885500000009</v>
      </c>
      <c r="D11" s="39">
        <v>0.143956</v>
      </c>
      <c r="E11" s="39">
        <v>1000</v>
      </c>
      <c r="F11" s="152"/>
      <c r="G11" s="68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61</v>
      </c>
      <c r="C12" s="59">
        <f t="shared" si="0"/>
        <v>7190.3852799999995</v>
      </c>
      <c r="D12" s="39">
        <v>0.13905799999999999</v>
      </c>
      <c r="E12" s="39">
        <v>1000</v>
      </c>
      <c r="F12" s="152"/>
      <c r="G12" s="68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85</v>
      </c>
      <c r="C13" s="59">
        <f t="shared" si="0"/>
        <v>0</v>
      </c>
      <c r="D13" s="39"/>
      <c r="E13" s="39"/>
      <c r="F13" s="152">
        <v>15</v>
      </c>
      <c r="G13" s="68"/>
      <c r="H13" s="31"/>
      <c r="I13" s="31"/>
      <c r="J13" s="31"/>
    </row>
    <row r="14" spans="1:10" x14ac:dyDescent="0.25">
      <c r="A14" s="30">
        <v>9</v>
      </c>
      <c r="B14" s="58" t="s">
        <v>63</v>
      </c>
      <c r="C14" s="59">
        <f t="shared" si="0"/>
        <v>7241.1673400000009</v>
      </c>
      <c r="D14" s="39">
        <v>0.13808000000000001</v>
      </c>
      <c r="E14" s="39">
        <v>1003</v>
      </c>
      <c r="F14" s="152"/>
      <c r="G14" s="68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86</v>
      </c>
      <c r="C15" s="59">
        <f t="shared" si="0"/>
        <v>7681.3171199999997</v>
      </c>
      <c r="D15" s="39">
        <v>0.13019500000000001</v>
      </c>
      <c r="E15" s="39">
        <v>1000</v>
      </c>
      <c r="F15" s="152"/>
      <c r="G15" s="68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52"/>
      <c r="G16" s="68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52"/>
      <c r="G17" s="68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52"/>
      <c r="G18" s="68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52"/>
      <c r="G19" s="68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52"/>
      <c r="G20" s="68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52"/>
      <c r="G21" s="68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52"/>
      <c r="G22" s="68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52"/>
      <c r="G23" s="68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52"/>
      <c r="G24" s="68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52"/>
      <c r="G25" s="68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52"/>
      <c r="G26" s="68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52"/>
      <c r="G27" s="68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52"/>
      <c r="G28" s="68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52"/>
      <c r="G29" s="68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52"/>
      <c r="G30" s="68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52"/>
      <c r="G31" s="68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52"/>
      <c r="G32" s="68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52"/>
      <c r="G33" s="68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52"/>
      <c r="G34" s="68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52"/>
      <c r="G35" s="68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52"/>
      <c r="G36" s="68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52"/>
      <c r="G37" s="68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52"/>
      <c r="G38" s="68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52"/>
      <c r="G39" s="68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52"/>
      <c r="G40" s="68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52"/>
      <c r="G41" s="68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52"/>
      <c r="G42" s="68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52"/>
      <c r="G43" s="68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52"/>
      <c r="G44" s="68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52"/>
      <c r="G45" s="68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52"/>
      <c r="G46" s="68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52"/>
      <c r="G47" s="68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52"/>
      <c r="G48" s="68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52"/>
      <c r="G49" s="68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52"/>
      <c r="G50" s="68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52"/>
      <c r="G51" s="68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52"/>
      <c r="G52" s="68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52"/>
      <c r="G53" s="68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52"/>
      <c r="G54" s="68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52"/>
      <c r="G55" s="68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52"/>
      <c r="G56" s="68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52"/>
      <c r="G57" s="68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52"/>
      <c r="G58" s="68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52"/>
      <c r="G59" s="68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52"/>
      <c r="G60" s="68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52"/>
      <c r="G61" s="68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52"/>
      <c r="G62" s="68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52"/>
      <c r="G63" s="68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52"/>
      <c r="G64" s="68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52"/>
      <c r="G65" s="68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52"/>
      <c r="G66" s="68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52"/>
      <c r="G67" s="68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52"/>
      <c r="G68" s="68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52"/>
      <c r="G69" s="68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52"/>
      <c r="G70" s="68"/>
      <c r="H70" s="31"/>
      <c r="I70" s="31"/>
      <c r="J70" s="31"/>
    </row>
    <row r="71" spans="1:10" x14ac:dyDescent="0.25">
      <c r="A71" s="30">
        <v>66</v>
      </c>
      <c r="B71" s="58"/>
      <c r="C71" s="59">
        <f t="shared" si="0"/>
        <v>0</v>
      </c>
      <c r="D71" s="39"/>
      <c r="E71" s="39"/>
      <c r="F71" s="152"/>
      <c r="G71" s="68"/>
      <c r="H71" s="31"/>
      <c r="I71" s="31"/>
      <c r="J71" s="31"/>
    </row>
    <row r="72" spans="1:10" x14ac:dyDescent="0.25">
      <c r="A72" s="30">
        <v>67</v>
      </c>
      <c r="B72" s="58"/>
      <c r="C72" s="59">
        <f t="shared" ref="C72:C135" si="1">I72*H72</f>
        <v>0</v>
      </c>
      <c r="D72" s="39"/>
      <c r="E72" s="39"/>
      <c r="F72" s="152"/>
      <c r="G72" s="68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52"/>
      <c r="G73" s="68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52"/>
      <c r="G74" s="68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52"/>
      <c r="G75" s="68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52"/>
      <c r="G76" s="68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52"/>
      <c r="G77" s="68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52"/>
      <c r="G78" s="68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52"/>
      <c r="G79" s="68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52"/>
      <c r="G80" s="68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52"/>
      <c r="G81" s="68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52"/>
      <c r="G82" s="68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52"/>
      <c r="G83" s="68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52"/>
      <c r="G84" s="68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52"/>
      <c r="G85" s="68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52"/>
      <c r="G86" s="68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52"/>
      <c r="G87" s="68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52"/>
      <c r="G88" s="68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52"/>
      <c r="G89" s="68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52"/>
      <c r="G90" s="68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52"/>
      <c r="G91" s="68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52"/>
      <c r="G92" s="68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52"/>
      <c r="G93" s="68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52"/>
      <c r="G94" s="68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52"/>
      <c r="G95" s="68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52"/>
      <c r="G96" s="68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52"/>
      <c r="G97" s="68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52"/>
      <c r="G98" s="68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52"/>
      <c r="G99" s="68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52"/>
      <c r="G100" s="68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52"/>
      <c r="G101" s="68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52"/>
      <c r="G102" s="68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52"/>
      <c r="G103" s="68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52"/>
      <c r="G104" s="68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52"/>
      <c r="G105" s="68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52"/>
      <c r="G106" s="68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52"/>
      <c r="G107" s="68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52"/>
      <c r="G108" s="68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52"/>
      <c r="G109" s="68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52"/>
      <c r="G110" s="68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52"/>
      <c r="G111" s="68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52"/>
      <c r="G112" s="68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52"/>
      <c r="G113" s="68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52"/>
      <c r="G114" s="68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52"/>
      <c r="G115" s="68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52"/>
      <c r="G116" s="68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52"/>
      <c r="G117" s="68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52"/>
      <c r="G118" s="68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52"/>
      <c r="G119" s="68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52"/>
      <c r="G120" s="68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52"/>
      <c r="G121" s="68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52"/>
      <c r="G122" s="68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52"/>
      <c r="G123" s="68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52"/>
      <c r="G124" s="68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52"/>
      <c r="G125" s="68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52"/>
      <c r="G126" s="68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52"/>
      <c r="G127" s="68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52"/>
      <c r="G128" s="68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52"/>
      <c r="G129" s="68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52"/>
      <c r="G130" s="68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52"/>
      <c r="G131" s="68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52"/>
      <c r="G132" s="68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52"/>
      <c r="G133" s="68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52"/>
      <c r="G134" s="68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si="1"/>
        <v>0</v>
      </c>
      <c r="D135" s="39"/>
      <c r="E135" s="39"/>
      <c r="F135" s="152"/>
      <c r="G135" s="68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ref="C136:C199" si="2">I136*H136</f>
        <v>0</v>
      </c>
      <c r="D136" s="39"/>
      <c r="E136" s="39"/>
      <c r="F136" s="152"/>
      <c r="G136" s="68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52"/>
      <c r="G137" s="68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52"/>
      <c r="G138" s="68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52"/>
      <c r="G139" s="68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52"/>
      <c r="G140" s="68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52"/>
      <c r="G141" s="68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52"/>
      <c r="G142" s="68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52"/>
      <c r="G143" s="68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52"/>
      <c r="G144" s="68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52"/>
      <c r="G145" s="68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52"/>
      <c r="G146" s="68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52"/>
      <c r="G147" s="68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52"/>
      <c r="G148" s="68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52"/>
      <c r="G149" s="68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52"/>
      <c r="G150" s="68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52"/>
      <c r="G151" s="68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52"/>
      <c r="G152" s="68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52"/>
      <c r="G153" s="68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52"/>
      <c r="G154" s="68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52"/>
      <c r="G155" s="68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52"/>
      <c r="G156" s="68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52"/>
      <c r="G157" s="68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52"/>
      <c r="G158" s="68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52"/>
      <c r="G159" s="68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52"/>
      <c r="G160" s="68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52"/>
      <c r="G161" s="68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52"/>
      <c r="G162" s="68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52"/>
      <c r="G163" s="68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52"/>
      <c r="G164" s="68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52"/>
      <c r="G165" s="68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52"/>
      <c r="G166" s="68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52"/>
      <c r="G167" s="68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52"/>
      <c r="G168" s="68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52"/>
      <c r="G169" s="68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52"/>
      <c r="G170" s="68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52"/>
      <c r="G171" s="68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52"/>
      <c r="G172" s="68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52"/>
      <c r="G173" s="68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52"/>
      <c r="G174" s="68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52"/>
      <c r="G175" s="68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52"/>
      <c r="G176" s="68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52"/>
      <c r="G177" s="68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52"/>
      <c r="G178" s="68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52"/>
      <c r="G179" s="68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52"/>
      <c r="G180" s="68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52"/>
      <c r="G181" s="68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52"/>
      <c r="G182" s="68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52"/>
      <c r="G183" s="68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52"/>
      <c r="G184" s="68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52"/>
      <c r="G185" s="68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52"/>
      <c r="G186" s="68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52"/>
      <c r="G187" s="68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52"/>
      <c r="G188" s="68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52"/>
      <c r="G189" s="68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52"/>
      <c r="G190" s="68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52"/>
      <c r="G191" s="68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52"/>
      <c r="G192" s="68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52"/>
      <c r="G193" s="68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52"/>
      <c r="G194" s="68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52"/>
      <c r="G195" s="68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52"/>
      <c r="G196" s="68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52"/>
      <c r="G197" s="68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52"/>
      <c r="G198" s="68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si="2"/>
        <v>0</v>
      </c>
      <c r="D199" s="39"/>
      <c r="E199" s="39"/>
      <c r="F199" s="152"/>
      <c r="G199" s="68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ref="C200:C263" si="3">I200*H200</f>
        <v>0</v>
      </c>
      <c r="D200" s="39"/>
      <c r="E200" s="39"/>
      <c r="F200" s="152"/>
      <c r="G200" s="68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52"/>
      <c r="G201" s="68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52"/>
      <c r="G202" s="68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52"/>
      <c r="G203" s="68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52"/>
      <c r="G204" s="68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52"/>
      <c r="G205" s="68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52"/>
      <c r="G206" s="68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52"/>
      <c r="G207" s="68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52"/>
      <c r="G208" s="68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52"/>
      <c r="G209" s="68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52"/>
      <c r="G210" s="68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52"/>
      <c r="G211" s="68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52"/>
      <c r="G212" s="68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52"/>
      <c r="G213" s="68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52"/>
      <c r="G214" s="68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52"/>
      <c r="G215" s="68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52"/>
      <c r="G216" s="68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52"/>
      <c r="G217" s="68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52"/>
      <c r="G218" s="68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52"/>
      <c r="G219" s="68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52"/>
      <c r="G220" s="68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52"/>
      <c r="G221" s="68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52"/>
      <c r="G222" s="68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52"/>
      <c r="G223" s="68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52"/>
      <c r="G224" s="68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52"/>
      <c r="G225" s="68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52"/>
      <c r="G226" s="68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52"/>
      <c r="G227" s="68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52"/>
      <c r="G228" s="68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52"/>
      <c r="G229" s="68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52"/>
      <c r="G230" s="68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52"/>
      <c r="G231" s="68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52"/>
      <c r="G232" s="68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52"/>
      <c r="G233" s="68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52"/>
      <c r="G234" s="68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52"/>
      <c r="G235" s="68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52"/>
      <c r="G236" s="68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52"/>
      <c r="G237" s="68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52"/>
      <c r="G238" s="68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52"/>
      <c r="G239" s="68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52"/>
      <c r="G240" s="68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52"/>
      <c r="G241" s="68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52"/>
      <c r="G242" s="68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52"/>
      <c r="G243" s="68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52"/>
      <c r="G244" s="68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52"/>
      <c r="G245" s="68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52"/>
      <c r="G246" s="68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52"/>
      <c r="G247" s="68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52"/>
      <c r="G248" s="68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52"/>
      <c r="G249" s="68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52"/>
      <c r="G250" s="68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52"/>
      <c r="G251" s="68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52"/>
      <c r="G252" s="68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52"/>
      <c r="G253" s="68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52"/>
      <c r="G254" s="68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52"/>
      <c r="G255" s="68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52"/>
      <c r="G256" s="68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52"/>
      <c r="G257" s="68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52"/>
      <c r="G258" s="68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52"/>
      <c r="G259" s="68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52"/>
      <c r="G260" s="68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52"/>
      <c r="G261" s="68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52"/>
      <c r="G262" s="68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si="3"/>
        <v>0</v>
      </c>
      <c r="D263" s="39"/>
      <c r="E263" s="39"/>
      <c r="F263" s="152"/>
      <c r="G263" s="68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ref="C264:C327" si="4">I264*H264</f>
        <v>0</v>
      </c>
      <c r="D264" s="39"/>
      <c r="E264" s="39"/>
      <c r="F264" s="152"/>
      <c r="G264" s="68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52"/>
      <c r="G265" s="68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52"/>
      <c r="G266" s="68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52"/>
      <c r="G267" s="68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52"/>
      <c r="G268" s="68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52"/>
      <c r="G269" s="68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52"/>
      <c r="G270" s="68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52"/>
      <c r="G271" s="68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52"/>
      <c r="G272" s="68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52"/>
      <c r="G273" s="68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52"/>
      <c r="G274" s="68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52"/>
      <c r="G275" s="68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52"/>
      <c r="G276" s="68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52"/>
      <c r="G277" s="68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52"/>
      <c r="G278" s="68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52"/>
      <c r="G279" s="68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52"/>
      <c r="G280" s="68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52"/>
      <c r="G281" s="68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52"/>
      <c r="G282" s="68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52"/>
      <c r="G283" s="68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52"/>
      <c r="G284" s="68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52"/>
      <c r="G285" s="68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52"/>
      <c r="G286" s="68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52"/>
      <c r="G287" s="68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52"/>
      <c r="G288" s="68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52"/>
      <c r="G289" s="68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52"/>
      <c r="G290" s="68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52"/>
      <c r="G291" s="68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52"/>
      <c r="G292" s="68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52"/>
      <c r="G293" s="68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52"/>
      <c r="G294" s="68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52"/>
      <c r="G295" s="68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52"/>
      <c r="G296" s="68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52"/>
      <c r="G297" s="68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52"/>
      <c r="G298" s="68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52"/>
      <c r="G299" s="68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52"/>
      <c r="G300" s="68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52"/>
      <c r="G301" s="68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52"/>
      <c r="G302" s="68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52"/>
      <c r="G303" s="68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52"/>
      <c r="G304" s="68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52"/>
      <c r="G305" s="68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52"/>
      <c r="G306" s="68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52"/>
      <c r="G307" s="68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52"/>
      <c r="G308" s="68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52"/>
      <c r="G309" s="68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52"/>
      <c r="G310" s="68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52"/>
      <c r="G311" s="68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52"/>
      <c r="G312" s="68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52"/>
      <c r="G313" s="68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52"/>
      <c r="G314" s="68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52"/>
      <c r="G315" s="68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52"/>
      <c r="G316" s="68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52"/>
      <c r="G317" s="68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52"/>
      <c r="G318" s="68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52"/>
      <c r="G319" s="68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52"/>
      <c r="G320" s="68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52"/>
      <c r="G321" s="68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52"/>
      <c r="G322" s="68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52"/>
      <c r="G323" s="68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52"/>
      <c r="G324" s="68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52"/>
      <c r="G325" s="68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52"/>
      <c r="G326" s="68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si="4"/>
        <v>0</v>
      </c>
      <c r="D327" s="39"/>
      <c r="E327" s="39"/>
      <c r="F327" s="152"/>
      <c r="G327" s="68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ref="C328:C391" si="5">I328*H328</f>
        <v>0</v>
      </c>
      <c r="D328" s="39"/>
      <c r="E328" s="39"/>
      <c r="F328" s="152"/>
      <c r="G328" s="68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52"/>
      <c r="G329" s="68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52"/>
      <c r="G330" s="68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52"/>
      <c r="G331" s="68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52"/>
      <c r="G332" s="68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52"/>
      <c r="G333" s="68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52"/>
      <c r="G334" s="68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52"/>
      <c r="G335" s="68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52"/>
      <c r="G336" s="68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52"/>
      <c r="G337" s="68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52"/>
      <c r="G338" s="68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52"/>
      <c r="G339" s="68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52"/>
      <c r="G340" s="68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52"/>
      <c r="G341" s="68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52"/>
      <c r="G342" s="68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52"/>
      <c r="G343" s="68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52"/>
      <c r="G344" s="68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52"/>
      <c r="G345" s="68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52"/>
      <c r="G346" s="68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52"/>
      <c r="G347" s="68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52"/>
      <c r="G348" s="68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52"/>
      <c r="G349" s="68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52"/>
      <c r="G350" s="68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52"/>
      <c r="G351" s="68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52"/>
      <c r="G352" s="68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52"/>
      <c r="G353" s="68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52"/>
      <c r="G354" s="68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52"/>
      <c r="G355" s="68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52"/>
      <c r="G356" s="68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52"/>
      <c r="G357" s="68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52"/>
      <c r="G358" s="68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52"/>
      <c r="G359" s="68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52"/>
      <c r="G360" s="68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52"/>
      <c r="G361" s="68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52"/>
      <c r="G362" s="68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52"/>
      <c r="G363" s="68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52"/>
      <c r="G364" s="68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52"/>
      <c r="G365" s="68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52"/>
      <c r="G366" s="68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52"/>
      <c r="G367" s="68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52"/>
      <c r="G368" s="68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52"/>
      <c r="G369" s="68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52"/>
      <c r="G370" s="68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52"/>
      <c r="G371" s="68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52"/>
      <c r="G372" s="68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52"/>
      <c r="G373" s="68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52"/>
      <c r="G374" s="68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52"/>
      <c r="G375" s="68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52"/>
      <c r="G376" s="68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52"/>
      <c r="G377" s="68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52"/>
      <c r="G378" s="68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52"/>
      <c r="G379" s="68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52"/>
      <c r="G380" s="68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52"/>
      <c r="G381" s="68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52"/>
      <c r="G382" s="68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52"/>
      <c r="G383" s="68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52"/>
      <c r="G384" s="68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52"/>
      <c r="G385" s="68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52"/>
      <c r="G386" s="68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52"/>
      <c r="G387" s="68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52"/>
      <c r="G388" s="68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52"/>
      <c r="G389" s="68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52"/>
      <c r="G390" s="68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si="5"/>
        <v>0</v>
      </c>
      <c r="D391" s="39"/>
      <c r="E391" s="39"/>
      <c r="F391" s="152"/>
      <c r="G391" s="68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ref="C392:C455" si="6">I392*H392</f>
        <v>0</v>
      </c>
      <c r="D392" s="39"/>
      <c r="E392" s="39"/>
      <c r="F392" s="152"/>
      <c r="G392" s="68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52"/>
      <c r="G393" s="68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52"/>
      <c r="G394" s="68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52"/>
      <c r="G395" s="68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52"/>
      <c r="G396" s="68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52"/>
      <c r="G397" s="68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52"/>
      <c r="G398" s="68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52"/>
      <c r="G399" s="68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52"/>
      <c r="G400" s="68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52"/>
      <c r="G401" s="68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52"/>
      <c r="G402" s="68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52"/>
      <c r="G403" s="68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52"/>
      <c r="G404" s="68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52"/>
      <c r="G405" s="68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52"/>
      <c r="G406" s="68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52"/>
      <c r="G407" s="68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52"/>
      <c r="G408" s="68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52"/>
      <c r="G409" s="68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52"/>
      <c r="G410" s="68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52"/>
      <c r="G411" s="68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52"/>
      <c r="G412" s="68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52"/>
      <c r="G413" s="68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52"/>
      <c r="G414" s="68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52"/>
      <c r="G415" s="68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52"/>
      <c r="G416" s="68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52"/>
      <c r="G417" s="68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52"/>
      <c r="G418" s="68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52"/>
      <c r="G419" s="68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52"/>
      <c r="G420" s="68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52"/>
      <c r="G421" s="68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52"/>
      <c r="G422" s="68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52"/>
      <c r="G423" s="68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52"/>
      <c r="G424" s="68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52"/>
      <c r="G425" s="68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52"/>
      <c r="G426" s="68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52"/>
      <c r="G427" s="68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52"/>
      <c r="G428" s="68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52"/>
      <c r="G429" s="68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52"/>
      <c r="G430" s="68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52"/>
      <c r="G431" s="68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52"/>
      <c r="G432" s="68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52"/>
      <c r="G433" s="68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52"/>
      <c r="G434" s="68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52"/>
      <c r="G435" s="68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52"/>
      <c r="G436" s="68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52"/>
      <c r="G437" s="68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52"/>
      <c r="G438" s="68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52"/>
      <c r="G439" s="68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52"/>
      <c r="G440" s="68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52"/>
      <c r="G441" s="68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52"/>
      <c r="G442" s="68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52"/>
      <c r="G443" s="68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52"/>
      <c r="G444" s="68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52"/>
      <c r="G445" s="68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52"/>
      <c r="G446" s="68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52"/>
      <c r="G447" s="68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52"/>
      <c r="G448" s="68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52"/>
      <c r="G449" s="68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52"/>
      <c r="G450" s="68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52"/>
      <c r="G451" s="68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52"/>
      <c r="G452" s="68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52"/>
      <c r="G453" s="68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52"/>
      <c r="G454" s="68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si="6"/>
        <v>0</v>
      </c>
      <c r="D455" s="39"/>
      <c r="E455" s="39"/>
      <c r="F455" s="152"/>
      <c r="G455" s="68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ref="C456:C505" si="7">I456*H456</f>
        <v>0</v>
      </c>
      <c r="D456" s="39"/>
      <c r="E456" s="39"/>
      <c r="F456" s="152"/>
      <c r="G456" s="68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52"/>
      <c r="G457" s="68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52"/>
      <c r="G458" s="68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52"/>
      <c r="G459" s="68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52"/>
      <c r="G460" s="68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52"/>
      <c r="G461" s="68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52"/>
      <c r="G462" s="68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52"/>
      <c r="G463" s="68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52"/>
      <c r="G464" s="68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52"/>
      <c r="G465" s="68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52"/>
      <c r="G466" s="68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52"/>
      <c r="G467" s="68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52"/>
      <c r="G468" s="68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52"/>
      <c r="G469" s="68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52"/>
      <c r="G470" s="68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52"/>
      <c r="G471" s="68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52"/>
      <c r="G472" s="68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52"/>
      <c r="G473" s="68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52"/>
      <c r="G474" s="68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52"/>
      <c r="G475" s="68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52"/>
      <c r="G476" s="68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52"/>
      <c r="G477" s="68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52"/>
      <c r="G478" s="68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52"/>
      <c r="G479" s="68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52"/>
      <c r="G480" s="68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52"/>
      <c r="G481" s="68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52"/>
      <c r="G482" s="68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52"/>
      <c r="G483" s="68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52"/>
      <c r="G484" s="68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52"/>
      <c r="G485" s="68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52"/>
      <c r="G486" s="68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52"/>
      <c r="G487" s="68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52"/>
      <c r="G488" s="68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52"/>
      <c r="G489" s="68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52"/>
      <c r="G490" s="68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52"/>
      <c r="G491" s="68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52"/>
      <c r="G492" s="68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52"/>
      <c r="G493" s="68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52"/>
      <c r="G494" s="68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52"/>
      <c r="G495" s="68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52"/>
      <c r="G496" s="68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52"/>
      <c r="G497" s="68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52"/>
      <c r="G498" s="68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52"/>
      <c r="G499" s="68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52"/>
      <c r="G500" s="68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52"/>
      <c r="G501" s="68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52"/>
      <c r="G502" s="68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52"/>
      <c r="G503" s="68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52"/>
      <c r="G504" s="68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52"/>
      <c r="G505" s="68"/>
      <c r="H505" s="31"/>
      <c r="I505" s="31"/>
      <c r="J505" s="31"/>
    </row>
  </sheetData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18:G18"/>
    <mergeCell ref="F474:G474"/>
    <mergeCell ref="F17:G17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9:G189"/>
    <mergeCell ref="F45:G45"/>
    <mergeCell ref="F322:G322"/>
    <mergeCell ref="F238:G238"/>
    <mergeCell ref="F42:G42"/>
    <mergeCell ref="F237:G237"/>
    <mergeCell ref="F408:G408"/>
    <mergeCell ref="F116:G116"/>
    <mergeCell ref="F154:G154"/>
    <mergeCell ref="F325:G325"/>
    <mergeCell ref="F390:G390"/>
    <mergeCell ref="F59:G59"/>
    <mergeCell ref="F497:G497"/>
    <mergeCell ref="F70:G70"/>
    <mergeCell ref="F263:G263"/>
    <mergeCell ref="F355:G355"/>
    <mergeCell ref="F134:G134"/>
    <mergeCell ref="F487:G487"/>
    <mergeCell ref="F473:G473"/>
    <mergeCell ref="F351:G351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486:G486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327:G32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30:G30"/>
    <mergeCell ref="F46:G46"/>
    <mergeCell ref="F317:G317"/>
    <mergeCell ref="F253:G253"/>
    <mergeCell ref="F109:G109"/>
    <mergeCell ref="F47:G47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57:G57"/>
    <mergeCell ref="F171:G171"/>
    <mergeCell ref="F407:G407"/>
    <mergeCell ref="F267:G267"/>
    <mergeCell ref="F438:G438"/>
    <mergeCell ref="F204:G204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483:G483"/>
    <mergeCell ref="F13:G13"/>
    <mergeCell ref="F56:G56"/>
    <mergeCell ref="F249:G249"/>
    <mergeCell ref="F105:G105"/>
    <mergeCell ref="F43:G43"/>
    <mergeCell ref="F176:G176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110:G110"/>
    <mergeCell ref="F181:G181"/>
    <mergeCell ref="F141:G141"/>
    <mergeCell ref="F503:G503"/>
    <mergeCell ref="F166:G166"/>
    <mergeCell ref="F402:G402"/>
    <mergeCell ref="F377:G377"/>
    <mergeCell ref="F191:G191"/>
    <mergeCell ref="F255:G255"/>
    <mergeCell ref="F316:G316"/>
    <mergeCell ref="F301:G301"/>
    <mergeCell ref="F456:G456"/>
    <mergeCell ref="F471:G471"/>
    <mergeCell ref="F482:G482"/>
    <mergeCell ref="F449:G449"/>
    <mergeCell ref="F460:G460"/>
    <mergeCell ref="F492:G492"/>
    <mergeCell ref="F479:G479"/>
    <mergeCell ref="F439:G439"/>
    <mergeCell ref="F333:G333"/>
    <mergeCell ref="F347:G347"/>
    <mergeCell ref="F170:G170"/>
    <mergeCell ref="F341:G341"/>
    <mergeCell ref="F412:G412"/>
    <mergeCell ref="F468:G468"/>
    <mergeCell ref="F313:G313"/>
    <mergeCell ref="F278:G278"/>
    <mergeCell ref="F77:G77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120:G120"/>
    <mergeCell ref="F107:G107"/>
    <mergeCell ref="F349:G349"/>
    <mergeCell ref="F405:G405"/>
    <mergeCell ref="F458:G458"/>
    <mergeCell ref="F247:G247"/>
    <mergeCell ref="F185:G185"/>
    <mergeCell ref="F318:G318"/>
    <mergeCell ref="F312:G312"/>
    <mergeCell ref="F192:G192"/>
    <mergeCell ref="F414:G414"/>
    <mergeCell ref="F291:G291"/>
    <mergeCell ref="F91:G91"/>
    <mergeCell ref="F389:G389"/>
    <mergeCell ref="F156:G156"/>
    <mergeCell ref="F244:G244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250:G2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44:G44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123:G123"/>
    <mergeCell ref="F179:G179"/>
  </mergeCells>
  <phoneticPr fontId="11" type="noConversion"/>
  <conditionalFormatting sqref="G3:G4">
    <cfRule type="cellIs" dxfId="9" priority="2" operator="lessThan">
      <formula>0</formula>
    </cfRule>
    <cfRule type="cellIs" dxfId="8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abSelected="1" zoomScale="115" zoomScaleNormal="115" workbookViewId="0">
      <selection activeCell="I16" sqref="I16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4" t="s">
        <v>31</v>
      </c>
      <c r="B1" s="125"/>
      <c r="C1" s="68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31.355</v>
      </c>
    </row>
    <row r="3" spans="1:7" ht="17.25" customHeight="1" x14ac:dyDescent="0.3">
      <c r="A3" s="126">
        <f>('006208.TW'!E3+'00692.TW'!E3+'00878.TW'!E3+'2890.TW'!E3)-('006208.TW'!F3+'00692.TW'!F3+'00878.TW'!F3+'2890.TW'!F3)-E2</f>
        <v>128062</v>
      </c>
      <c r="B3" s="126">
        <f>總資產!K10</f>
        <v>145705.97999999998</v>
      </c>
      <c r="C3" s="12">
        <f>C4/A3</f>
        <v>0.13777685808436524</v>
      </c>
      <c r="D3" s="13"/>
      <c r="E3" s="14"/>
      <c r="F3" s="14"/>
      <c r="G3" s="14"/>
    </row>
    <row r="4" spans="1:7" ht="17.25" customHeight="1" x14ac:dyDescent="0.3">
      <c r="A4" s="123"/>
      <c r="B4" s="123"/>
      <c r="C4" s="44">
        <f>B3-A3</f>
        <v>17643.979999999981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4" t="s">
        <v>38</v>
      </c>
      <c r="B8" s="125"/>
      <c r="C8" s="68"/>
      <c r="D8" s="10"/>
      <c r="E8" s="124" t="s">
        <v>39</v>
      </c>
      <c r="F8" s="125"/>
      <c r="G8" s="68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6">
        <f>(BND!E3+VEA!E3+VT!E3+VTI!E3)-(BND!F3+VEA!F3+VT!F3+VTI!F3)</f>
        <v>80394</v>
      </c>
      <c r="B10" s="126">
        <f>總資產!O10*G2</f>
        <v>2671290.1985693262</v>
      </c>
      <c r="C10" s="12">
        <f>C11/A10</f>
        <v>32.227482132613453</v>
      </c>
      <c r="D10" s="10"/>
      <c r="E10" s="122">
        <f>A3+A10</f>
        <v>208456</v>
      </c>
      <c r="F10" s="122">
        <f>B3+B10</f>
        <v>2816996.1785693262</v>
      </c>
      <c r="G10" s="12">
        <f>G11/E10</f>
        <v>12.513624834830019</v>
      </c>
    </row>
    <row r="11" spans="1:7" ht="18" customHeight="1" x14ac:dyDescent="0.3">
      <c r="A11" s="123"/>
      <c r="B11" s="123"/>
      <c r="C11" s="44">
        <f>B10-A10</f>
        <v>2590896.1985693262</v>
      </c>
      <c r="D11" s="10"/>
      <c r="E11" s="123"/>
      <c r="F11" s="123"/>
      <c r="G11" s="47">
        <f>F10-E10</f>
        <v>2608540.1785693262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electLockedCell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FD40-AEB3-43E2-BA18-C52E01710401}">
  <dimension ref="A1:AMJ506"/>
  <sheetViews>
    <sheetView zoomScale="115" zoomScaleNormal="115" workbookViewId="0">
      <selection activeCell="C3" sqref="C3:C4"/>
    </sheetView>
  </sheetViews>
  <sheetFormatPr defaultColWidth="8.875" defaultRowHeight="17.25" x14ac:dyDescent="0.3"/>
  <cols>
    <col min="1" max="2" width="15.125" style="16" customWidth="1"/>
    <col min="3" max="3" width="15" style="62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6384" width="8.875" style="35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</v>
      </c>
      <c r="G1" s="68"/>
      <c r="H1" s="142"/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61"/>
      <c r="I2" s="61"/>
      <c r="J2" s="24"/>
    </row>
    <row r="3" spans="1:10" ht="18.75" customHeight="1" x14ac:dyDescent="0.3">
      <c r="A3" s="138">
        <f>(E3-F3)/D3</f>
        <v>74</v>
      </c>
      <c r="B3" s="136">
        <f>E3/D3</f>
        <v>74.546762589928051</v>
      </c>
      <c r="C3" s="128">
        <v>82.5</v>
      </c>
      <c r="D3" s="133">
        <f>SUM(D7:D505)</f>
        <v>278</v>
      </c>
      <c r="E3" s="130">
        <f>SUM(E7:E505)</f>
        <v>20724</v>
      </c>
      <c r="F3" s="130">
        <f>SUM(F6:G505)</f>
        <v>152</v>
      </c>
      <c r="G3" s="12">
        <f>G4/E3</f>
        <v>0.11402238950009651</v>
      </c>
      <c r="H3" s="146"/>
      <c r="I3" s="145"/>
      <c r="J3" s="143"/>
    </row>
    <row r="4" spans="1:10" ht="18.75" customHeight="1" x14ac:dyDescent="0.3">
      <c r="A4" s="123"/>
      <c r="B4" s="123"/>
      <c r="C4" s="129"/>
      <c r="D4" s="123"/>
      <c r="E4" s="123"/>
      <c r="F4" s="123"/>
      <c r="G4" s="49">
        <f>D3*C3-E3+F3</f>
        <v>2363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/>
      <c r="I5" s="144"/>
      <c r="J5" s="144"/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53</v>
      </c>
      <c r="C7" s="52">
        <v>76.47</v>
      </c>
      <c r="D7" s="60">
        <v>6</v>
      </c>
      <c r="E7" s="60">
        <v>459</v>
      </c>
      <c r="F7" s="127"/>
      <c r="G7" s="68"/>
      <c r="H7" s="25"/>
      <c r="I7" s="25"/>
      <c r="J7" s="25"/>
    </row>
    <row r="8" spans="1:10" x14ac:dyDescent="0.3">
      <c r="A8" s="22">
        <v>3</v>
      </c>
      <c r="B8" s="51" t="s">
        <v>54</v>
      </c>
      <c r="C8" s="52">
        <v>73.650000000000006</v>
      </c>
      <c r="D8" s="60">
        <v>20</v>
      </c>
      <c r="E8" s="60">
        <v>1475</v>
      </c>
      <c r="F8" s="127"/>
      <c r="G8" s="68"/>
      <c r="H8" s="25"/>
      <c r="I8" s="25"/>
      <c r="J8" s="25"/>
    </row>
    <row r="9" spans="1:10" x14ac:dyDescent="0.3">
      <c r="A9" s="22">
        <v>4</v>
      </c>
      <c r="B9" s="51" t="s">
        <v>55</v>
      </c>
      <c r="C9" s="52">
        <v>74.3</v>
      </c>
      <c r="D9" s="60">
        <v>40</v>
      </c>
      <c r="E9" s="60">
        <v>2976</v>
      </c>
      <c r="F9" s="127"/>
      <c r="G9" s="68"/>
      <c r="H9" s="25"/>
      <c r="I9" s="25"/>
      <c r="J9" s="25"/>
    </row>
    <row r="10" spans="1:10" x14ac:dyDescent="0.3">
      <c r="A10" s="22">
        <v>5</v>
      </c>
      <c r="B10" s="51" t="s">
        <v>56</v>
      </c>
      <c r="C10" s="52">
        <v>73.56</v>
      </c>
      <c r="D10" s="60">
        <v>20</v>
      </c>
      <c r="E10" s="60">
        <v>1472</v>
      </c>
      <c r="F10" s="127"/>
      <c r="G10" s="68"/>
      <c r="H10" s="25"/>
      <c r="I10" s="25"/>
      <c r="J10" s="25"/>
    </row>
    <row r="11" spans="1:10" x14ac:dyDescent="0.3">
      <c r="A11" s="22">
        <v>6</v>
      </c>
      <c r="B11" s="51" t="s">
        <v>57</v>
      </c>
      <c r="C11" s="52">
        <v>71.61</v>
      </c>
      <c r="D11" s="60">
        <v>21</v>
      </c>
      <c r="E11" s="60">
        <v>1505</v>
      </c>
      <c r="F11" s="127"/>
      <c r="G11" s="68"/>
      <c r="H11" s="25"/>
      <c r="I11" s="25"/>
      <c r="J11" s="25"/>
    </row>
    <row r="12" spans="1:10" x14ac:dyDescent="0.3">
      <c r="A12" s="22">
        <v>7</v>
      </c>
      <c r="B12" s="51" t="s">
        <v>58</v>
      </c>
      <c r="C12" s="52">
        <v>71.849999999999994</v>
      </c>
      <c r="D12" s="60">
        <v>21</v>
      </c>
      <c r="E12" s="60">
        <v>1510</v>
      </c>
      <c r="F12" s="127"/>
      <c r="G12" s="68"/>
      <c r="H12" s="25"/>
      <c r="I12" s="25"/>
      <c r="J12" s="25"/>
    </row>
    <row r="13" spans="1:10" x14ac:dyDescent="0.3">
      <c r="A13" s="22">
        <v>8</v>
      </c>
      <c r="B13" s="51" t="s">
        <v>59</v>
      </c>
      <c r="C13" s="52">
        <v>70.75</v>
      </c>
      <c r="D13" s="60">
        <v>30</v>
      </c>
      <c r="E13" s="60">
        <v>2125</v>
      </c>
      <c r="F13" s="127"/>
      <c r="G13" s="68"/>
      <c r="H13" s="25"/>
      <c r="I13" s="25"/>
      <c r="J13" s="25"/>
    </row>
    <row r="14" spans="1:10" x14ac:dyDescent="0.3">
      <c r="A14" s="22">
        <v>9</v>
      </c>
      <c r="B14" s="51" t="s">
        <v>60</v>
      </c>
      <c r="C14" s="52">
        <v>73.23</v>
      </c>
      <c r="D14" s="60">
        <v>21</v>
      </c>
      <c r="E14" s="23">
        <v>1539</v>
      </c>
      <c r="F14" s="127"/>
      <c r="G14" s="68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2">
        <v>74.8</v>
      </c>
      <c r="D15" s="60">
        <v>20</v>
      </c>
      <c r="E15" s="60">
        <v>1497</v>
      </c>
      <c r="F15" s="127"/>
      <c r="G15" s="68"/>
      <c r="H15" s="25"/>
      <c r="I15" s="25"/>
      <c r="J15" s="25"/>
    </row>
    <row r="16" spans="1:10" x14ac:dyDescent="0.3">
      <c r="A16" s="22">
        <v>11</v>
      </c>
      <c r="B16" s="51" t="s">
        <v>62</v>
      </c>
      <c r="C16" s="52"/>
      <c r="D16" s="60"/>
      <c r="E16" s="60"/>
      <c r="F16" s="127">
        <v>152</v>
      </c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2">
        <v>75.150000000000006</v>
      </c>
      <c r="D17" s="60">
        <v>20</v>
      </c>
      <c r="E17" s="60">
        <v>1505</v>
      </c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63</v>
      </c>
      <c r="C18" s="52">
        <v>75.95</v>
      </c>
      <c r="D18" s="60">
        <v>20</v>
      </c>
      <c r="E18" s="60">
        <v>1520</v>
      </c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64</v>
      </c>
      <c r="C19" s="52">
        <v>78.150000000000006</v>
      </c>
      <c r="D19" s="60">
        <v>20</v>
      </c>
      <c r="E19" s="60">
        <v>1565</v>
      </c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65</v>
      </c>
      <c r="C20" s="52">
        <v>82.89</v>
      </c>
      <c r="D20" s="60">
        <v>19</v>
      </c>
      <c r="E20" s="60">
        <v>1576</v>
      </c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60"/>
      <c r="E21" s="60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60"/>
      <c r="E22" s="60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60"/>
      <c r="E23" s="60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60"/>
      <c r="E24" s="60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60"/>
      <c r="E25" s="60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60"/>
      <c r="E26" s="60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60"/>
      <c r="E27" s="60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60"/>
      <c r="E28" s="60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60"/>
      <c r="E29" s="60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60"/>
      <c r="E30" s="60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60"/>
      <c r="E31" s="60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60"/>
      <c r="E32" s="60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60"/>
      <c r="E33" s="60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60"/>
      <c r="E34" s="60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60"/>
      <c r="E35" s="60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60"/>
      <c r="E36" s="60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60"/>
      <c r="E37" s="60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60"/>
      <c r="E38" s="60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60"/>
      <c r="E39" s="60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60"/>
      <c r="E40" s="60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60"/>
      <c r="E41" s="60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60"/>
      <c r="E42" s="60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60"/>
      <c r="E43" s="60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60"/>
      <c r="E44" s="60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60"/>
      <c r="E45" s="60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60"/>
      <c r="E46" s="60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60"/>
      <c r="E47" s="60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60"/>
      <c r="E48" s="60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60"/>
      <c r="E49" s="60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60"/>
      <c r="E50" s="60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60"/>
      <c r="E51" s="60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60"/>
      <c r="E52" s="60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60"/>
      <c r="E53" s="60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60"/>
      <c r="E54" s="60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60"/>
      <c r="E55" s="60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60"/>
      <c r="E56" s="60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60"/>
      <c r="E57" s="60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60"/>
      <c r="E58" s="60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60"/>
      <c r="E59" s="60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60"/>
      <c r="E60" s="60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60"/>
      <c r="E61" s="60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60"/>
      <c r="E62" s="60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60"/>
      <c r="E63" s="60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60"/>
      <c r="E64" s="60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60"/>
      <c r="E65" s="60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60"/>
      <c r="E66" s="60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60"/>
      <c r="E67" s="60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60"/>
      <c r="E68" s="60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60"/>
      <c r="E69" s="60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60"/>
      <c r="E70" s="60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60"/>
      <c r="E71" s="60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60"/>
      <c r="E72" s="60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60"/>
      <c r="E73" s="60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60"/>
      <c r="E74" s="60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60"/>
      <c r="E75" s="60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60"/>
      <c r="E76" s="60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60"/>
      <c r="E77" s="60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60"/>
      <c r="E78" s="60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60"/>
      <c r="E79" s="60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60"/>
      <c r="E80" s="60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60"/>
      <c r="E81" s="60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60"/>
      <c r="E82" s="60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60"/>
      <c r="E83" s="60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60"/>
      <c r="E84" s="60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60"/>
      <c r="E85" s="60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60"/>
      <c r="E86" s="60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60"/>
      <c r="E87" s="60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60"/>
      <c r="E88" s="60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60"/>
      <c r="E89" s="60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60"/>
      <c r="E90" s="60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60"/>
      <c r="E91" s="60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60"/>
      <c r="E92" s="60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60"/>
      <c r="E93" s="60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60"/>
      <c r="E94" s="60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60"/>
      <c r="E95" s="60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60"/>
      <c r="E96" s="60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60"/>
      <c r="E97" s="60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60"/>
      <c r="E98" s="60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60"/>
      <c r="E99" s="60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60"/>
      <c r="E100" s="60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60"/>
      <c r="E101" s="60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60"/>
      <c r="E102" s="60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60"/>
      <c r="E103" s="60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60"/>
      <c r="E104" s="60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60"/>
      <c r="E105" s="60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60"/>
      <c r="E106" s="60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60"/>
      <c r="E107" s="60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60"/>
      <c r="E108" s="60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60"/>
      <c r="E109" s="60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60"/>
      <c r="E110" s="60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60"/>
      <c r="E111" s="60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60"/>
      <c r="E112" s="60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60"/>
      <c r="E113" s="60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60"/>
      <c r="E114" s="60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60"/>
      <c r="E115" s="60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60"/>
      <c r="E116" s="60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60"/>
      <c r="E117" s="60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60"/>
      <c r="E118" s="60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60"/>
      <c r="E119" s="60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60"/>
      <c r="E120" s="60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60"/>
      <c r="E121" s="60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60"/>
      <c r="E122" s="60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60"/>
      <c r="E123" s="60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60"/>
      <c r="E124" s="60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60"/>
      <c r="E125" s="60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60"/>
      <c r="E126" s="60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60"/>
      <c r="E127" s="60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60"/>
      <c r="E128" s="60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60"/>
      <c r="E129" s="60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60"/>
      <c r="E130" s="60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60"/>
      <c r="E131" s="60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60"/>
      <c r="E132" s="60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60"/>
      <c r="E133" s="60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60"/>
      <c r="E134" s="60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60"/>
      <c r="E135" s="60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60"/>
      <c r="E136" s="60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60"/>
      <c r="E137" s="60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60"/>
      <c r="E138" s="60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60"/>
      <c r="E139" s="60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60"/>
      <c r="E140" s="60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60"/>
      <c r="E141" s="60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60"/>
      <c r="E142" s="60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60"/>
      <c r="E143" s="60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60"/>
      <c r="E144" s="60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60"/>
      <c r="E145" s="60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60"/>
      <c r="E146" s="60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60"/>
      <c r="E147" s="60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60"/>
      <c r="E148" s="60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60"/>
      <c r="E149" s="60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60"/>
      <c r="E150" s="60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60"/>
      <c r="E151" s="60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60"/>
      <c r="E152" s="60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60"/>
      <c r="E153" s="60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60"/>
      <c r="E154" s="60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60"/>
      <c r="E155" s="60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60"/>
      <c r="E156" s="60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60"/>
      <c r="E157" s="60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60"/>
      <c r="E158" s="60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60"/>
      <c r="E159" s="60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60"/>
      <c r="E160" s="60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60"/>
      <c r="E161" s="60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60"/>
      <c r="E162" s="60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60"/>
      <c r="E163" s="60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60"/>
      <c r="E164" s="60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60"/>
      <c r="E165" s="60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60"/>
      <c r="E166" s="60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60"/>
      <c r="E167" s="60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60"/>
      <c r="E168" s="60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60"/>
      <c r="E169" s="60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60"/>
      <c r="E170" s="60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60"/>
      <c r="E171" s="60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60"/>
      <c r="E172" s="60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60"/>
      <c r="E173" s="60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60"/>
      <c r="E174" s="60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60"/>
      <c r="E175" s="60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60"/>
      <c r="E176" s="60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60"/>
      <c r="E177" s="60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60"/>
      <c r="E178" s="60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60"/>
      <c r="E179" s="60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60"/>
      <c r="E180" s="60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60"/>
      <c r="E181" s="60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60"/>
      <c r="E182" s="60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60"/>
      <c r="E183" s="60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60"/>
      <c r="E184" s="60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60"/>
      <c r="E185" s="60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60"/>
      <c r="E186" s="60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60"/>
      <c r="E187" s="60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60"/>
      <c r="E188" s="60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60"/>
      <c r="E189" s="60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60"/>
      <c r="E190" s="60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60"/>
      <c r="E191" s="60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60"/>
      <c r="E192" s="60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60"/>
      <c r="E193" s="60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60"/>
      <c r="E194" s="60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60"/>
      <c r="E195" s="60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60"/>
      <c r="E196" s="60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60"/>
      <c r="E197" s="60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60"/>
      <c r="E198" s="60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60"/>
      <c r="E199" s="60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60"/>
      <c r="E200" s="60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60"/>
      <c r="E201" s="60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60"/>
      <c r="E202" s="60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60"/>
      <c r="E203" s="60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60"/>
      <c r="E204" s="60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60"/>
      <c r="E205" s="60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60"/>
      <c r="E206" s="60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60"/>
      <c r="E207" s="60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60"/>
      <c r="E208" s="60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60"/>
      <c r="E209" s="60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60"/>
      <c r="E210" s="60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60"/>
      <c r="E211" s="60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60"/>
      <c r="E212" s="60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60"/>
      <c r="E213" s="60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60"/>
      <c r="E214" s="60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60"/>
      <c r="E215" s="60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60"/>
      <c r="E216" s="60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60"/>
      <c r="E217" s="60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60"/>
      <c r="E218" s="60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60"/>
      <c r="E219" s="60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60"/>
      <c r="E220" s="60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60"/>
      <c r="E221" s="60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60"/>
      <c r="E222" s="60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60"/>
      <c r="E223" s="60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60"/>
      <c r="E224" s="60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60"/>
      <c r="E225" s="60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60"/>
      <c r="E226" s="60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60"/>
      <c r="E227" s="60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60"/>
      <c r="E228" s="60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60"/>
      <c r="E229" s="60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60"/>
      <c r="E230" s="60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60"/>
      <c r="E231" s="60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60"/>
      <c r="E232" s="60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60"/>
      <c r="E233" s="60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60"/>
      <c r="E234" s="60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60"/>
      <c r="E235" s="60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60"/>
      <c r="E236" s="60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60"/>
      <c r="E237" s="60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60"/>
      <c r="E238" s="60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60"/>
      <c r="E239" s="60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60"/>
      <c r="E240" s="60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60"/>
      <c r="E241" s="60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60"/>
      <c r="E242" s="60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60"/>
      <c r="E243" s="60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60"/>
      <c r="E244" s="60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60"/>
      <c r="E245" s="60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60"/>
      <c r="E246" s="60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60"/>
      <c r="E247" s="60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60"/>
      <c r="E248" s="60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60"/>
      <c r="E249" s="60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60"/>
      <c r="E250" s="60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60"/>
      <c r="E251" s="60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60"/>
      <c r="E252" s="60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60"/>
      <c r="E253" s="60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60"/>
      <c r="E254" s="60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60"/>
      <c r="E255" s="60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60"/>
      <c r="E256" s="60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60"/>
      <c r="E257" s="60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60"/>
      <c r="E258" s="60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60"/>
      <c r="E259" s="60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60"/>
      <c r="E260" s="60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60"/>
      <c r="E261" s="60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60"/>
      <c r="E262" s="60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60"/>
      <c r="E263" s="60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60"/>
      <c r="E264" s="60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60"/>
      <c r="E265" s="60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60"/>
      <c r="E266" s="60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60"/>
      <c r="E267" s="60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60"/>
      <c r="E268" s="60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60"/>
      <c r="E269" s="60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60"/>
      <c r="E270" s="60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60"/>
      <c r="E271" s="60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60"/>
      <c r="E272" s="60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60"/>
      <c r="E273" s="60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60"/>
      <c r="E274" s="60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60"/>
      <c r="E275" s="60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60"/>
      <c r="E276" s="60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60"/>
      <c r="E277" s="60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60"/>
      <c r="E278" s="60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60"/>
      <c r="E279" s="60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60"/>
      <c r="E280" s="60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60"/>
      <c r="E281" s="60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60"/>
      <c r="E282" s="60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60"/>
      <c r="E283" s="60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60"/>
      <c r="E284" s="60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60"/>
      <c r="E285" s="60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60"/>
      <c r="E286" s="60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60"/>
      <c r="E287" s="60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60"/>
      <c r="E288" s="60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60"/>
      <c r="E289" s="60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60"/>
      <c r="E290" s="60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60"/>
      <c r="E291" s="60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60"/>
      <c r="E292" s="60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60"/>
      <c r="E293" s="60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60"/>
      <c r="E294" s="60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60"/>
      <c r="E295" s="60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60"/>
      <c r="E296" s="60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60"/>
      <c r="E297" s="60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60"/>
      <c r="E298" s="60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60"/>
      <c r="E299" s="60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60"/>
      <c r="E300" s="60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60"/>
      <c r="E301" s="60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60"/>
      <c r="E302" s="60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60"/>
      <c r="E303" s="60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60"/>
      <c r="E304" s="60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60"/>
      <c r="E305" s="60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60"/>
      <c r="E306" s="60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60"/>
      <c r="E307" s="60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60"/>
      <c r="E308" s="60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60"/>
      <c r="E309" s="60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60"/>
      <c r="E310" s="60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60"/>
      <c r="E311" s="60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60"/>
      <c r="E312" s="60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60"/>
      <c r="E313" s="60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60"/>
      <c r="E314" s="60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60"/>
      <c r="E315" s="60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60"/>
      <c r="E316" s="60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60"/>
      <c r="E317" s="60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60"/>
      <c r="E318" s="60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60"/>
      <c r="E319" s="60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60"/>
      <c r="E320" s="60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60"/>
      <c r="E321" s="60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60"/>
      <c r="E322" s="60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60"/>
      <c r="E323" s="60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60"/>
      <c r="E324" s="60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60"/>
      <c r="E325" s="60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60"/>
      <c r="E326" s="60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60"/>
      <c r="E327" s="60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60"/>
      <c r="E328" s="60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60"/>
      <c r="E329" s="60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60"/>
      <c r="E330" s="60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60"/>
      <c r="E331" s="60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60"/>
      <c r="E332" s="60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60"/>
      <c r="E333" s="60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60"/>
      <c r="E334" s="60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60"/>
      <c r="E335" s="60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60"/>
      <c r="E336" s="60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60"/>
      <c r="E337" s="60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60"/>
      <c r="E338" s="60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60"/>
      <c r="E339" s="60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60"/>
      <c r="E340" s="60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60"/>
      <c r="E341" s="60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60"/>
      <c r="E342" s="60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60"/>
      <c r="E343" s="60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60"/>
      <c r="E344" s="60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60"/>
      <c r="E345" s="60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60"/>
      <c r="E346" s="60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60"/>
      <c r="E347" s="60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60"/>
      <c r="E348" s="60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60"/>
      <c r="E349" s="60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60"/>
      <c r="E350" s="60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60"/>
      <c r="E351" s="60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60"/>
      <c r="E352" s="60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60"/>
      <c r="E353" s="60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60"/>
      <c r="E354" s="60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60"/>
      <c r="E355" s="60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60"/>
      <c r="E356" s="60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60"/>
      <c r="E357" s="60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60"/>
      <c r="E358" s="60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60"/>
      <c r="E359" s="60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60"/>
      <c r="E360" s="60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60"/>
      <c r="E361" s="60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60"/>
      <c r="E362" s="60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60"/>
      <c r="E363" s="60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60"/>
      <c r="E364" s="60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60"/>
      <c r="E365" s="60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60"/>
      <c r="E366" s="60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60"/>
      <c r="E367" s="60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60"/>
      <c r="E368" s="60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60"/>
      <c r="E369" s="60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60"/>
      <c r="E370" s="60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60"/>
      <c r="E371" s="60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60"/>
      <c r="E372" s="60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60"/>
      <c r="E373" s="60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60"/>
      <c r="E374" s="60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60"/>
      <c r="E375" s="60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60"/>
      <c r="E376" s="60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60"/>
      <c r="E377" s="60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60"/>
      <c r="E378" s="60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60"/>
      <c r="E379" s="60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60"/>
      <c r="E380" s="60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60"/>
      <c r="E381" s="60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60"/>
      <c r="E382" s="60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60"/>
      <c r="E383" s="60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60"/>
      <c r="E384" s="60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60"/>
      <c r="E385" s="60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60"/>
      <c r="E386" s="60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60"/>
      <c r="E387" s="60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60"/>
      <c r="E388" s="60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60"/>
      <c r="E389" s="60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60"/>
      <c r="E390" s="60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60"/>
      <c r="E391" s="60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60"/>
      <c r="E392" s="60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60"/>
      <c r="E393" s="60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60"/>
      <c r="E394" s="60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60"/>
      <c r="E395" s="60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60"/>
      <c r="E396" s="60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60"/>
      <c r="E397" s="60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60"/>
      <c r="E398" s="60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60"/>
      <c r="E399" s="60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60"/>
      <c r="E400" s="60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60"/>
      <c r="E401" s="60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60"/>
      <c r="E402" s="60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60"/>
      <c r="E403" s="60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60"/>
      <c r="E404" s="60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60"/>
      <c r="E405" s="60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60"/>
      <c r="E406" s="60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60"/>
      <c r="E407" s="60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60"/>
      <c r="E408" s="60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60"/>
      <c r="E409" s="60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60"/>
      <c r="E410" s="60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60"/>
      <c r="E411" s="60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60"/>
      <c r="E412" s="60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60"/>
      <c r="E413" s="60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60"/>
      <c r="E414" s="60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60"/>
      <c r="E415" s="60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60"/>
      <c r="E416" s="60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60"/>
      <c r="E417" s="60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60"/>
      <c r="E418" s="60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60"/>
      <c r="E419" s="60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60"/>
      <c r="E420" s="60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60"/>
      <c r="E421" s="60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60"/>
      <c r="E422" s="60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60"/>
      <c r="E423" s="60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60"/>
      <c r="E424" s="60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60"/>
      <c r="E425" s="60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60"/>
      <c r="E426" s="60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60"/>
      <c r="E427" s="60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60"/>
      <c r="E428" s="60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60"/>
      <c r="E429" s="60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60"/>
      <c r="E430" s="60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60"/>
      <c r="E431" s="60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60"/>
      <c r="E432" s="60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60"/>
      <c r="E433" s="60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60"/>
      <c r="E434" s="60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60"/>
      <c r="E435" s="60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60"/>
      <c r="E436" s="60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60"/>
      <c r="E437" s="60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60"/>
      <c r="E438" s="60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60"/>
      <c r="E439" s="60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60"/>
      <c r="E440" s="60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60"/>
      <c r="E441" s="60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60"/>
      <c r="E442" s="60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60"/>
      <c r="E443" s="60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60"/>
      <c r="E444" s="60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60"/>
      <c r="E445" s="60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60"/>
      <c r="E446" s="60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60"/>
      <c r="E447" s="60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60"/>
      <c r="E448" s="60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60"/>
      <c r="E449" s="60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60"/>
      <c r="E450" s="60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60"/>
      <c r="E451" s="60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60"/>
      <c r="E452" s="60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60"/>
      <c r="E453" s="60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60"/>
      <c r="E454" s="60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60"/>
      <c r="E455" s="60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60"/>
      <c r="E456" s="60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60"/>
      <c r="E457" s="60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60"/>
      <c r="E458" s="60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60"/>
      <c r="E459" s="60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60"/>
      <c r="E460" s="60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60"/>
      <c r="E461" s="60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60"/>
      <c r="E462" s="60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60"/>
      <c r="E463" s="60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60"/>
      <c r="E464" s="60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60"/>
      <c r="E465" s="60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60"/>
      <c r="E466" s="60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60"/>
      <c r="E467" s="60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60"/>
      <c r="E468" s="60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60"/>
      <c r="E469" s="60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60"/>
      <c r="E470" s="60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60"/>
      <c r="E471" s="60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60"/>
      <c r="E472" s="60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60"/>
      <c r="E473" s="60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60"/>
      <c r="E474" s="60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60"/>
      <c r="E475" s="60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60"/>
      <c r="E476" s="60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60"/>
      <c r="E477" s="60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60"/>
      <c r="E478" s="60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60"/>
      <c r="E479" s="60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60"/>
      <c r="E480" s="60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60"/>
      <c r="E481" s="60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60"/>
      <c r="E482" s="60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60"/>
      <c r="E483" s="60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60"/>
      <c r="E484" s="60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60"/>
      <c r="E485" s="60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60"/>
      <c r="E486" s="60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60"/>
      <c r="E487" s="60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60"/>
      <c r="E488" s="60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60"/>
      <c r="E489" s="60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60"/>
      <c r="E490" s="60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60"/>
      <c r="E491" s="60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60"/>
      <c r="E492" s="60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60"/>
      <c r="E493" s="60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60"/>
      <c r="E494" s="60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60"/>
      <c r="E495" s="60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60"/>
      <c r="E496" s="60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60"/>
      <c r="E497" s="60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60"/>
      <c r="E498" s="60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60"/>
      <c r="E499" s="60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60"/>
      <c r="E500" s="60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60"/>
      <c r="E501" s="60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60"/>
      <c r="E502" s="60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60"/>
      <c r="E503" s="60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60"/>
      <c r="E504" s="60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60"/>
      <c r="E505" s="60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62"/>
      <c r="D506" s="16"/>
      <c r="E506" s="16"/>
      <c r="F506" s="16"/>
      <c r="G506" s="16"/>
    </row>
  </sheetData>
  <sheetProtection selectLockedCell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A3:A4"/>
    <mergeCell ref="B3:B4"/>
    <mergeCell ref="C3:C4"/>
    <mergeCell ref="D3:D4"/>
    <mergeCell ref="E3:E4"/>
    <mergeCell ref="F3:F4"/>
    <mergeCell ref="H3:H4"/>
  </mergeCells>
  <phoneticPr fontId="1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140E-F25E-4E48-9A97-9DF0BC841A07}">
  <dimension ref="A1:AMJ506"/>
  <sheetViews>
    <sheetView zoomScale="115" zoomScaleNormal="115" workbookViewId="0">
      <selection activeCell="F2" sqref="F2"/>
    </sheetView>
  </sheetViews>
  <sheetFormatPr defaultColWidth="8.875" defaultRowHeight="17.25" x14ac:dyDescent="0.3"/>
  <cols>
    <col min="1" max="2" width="15.125" style="16" customWidth="1"/>
    <col min="3" max="3" width="15" style="62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6384" width="8.875" style="35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98</v>
      </c>
      <c r="G1" s="68"/>
      <c r="H1" s="142"/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61"/>
      <c r="I2" s="61"/>
      <c r="J2" s="24"/>
    </row>
    <row r="3" spans="1:10" ht="18.75" customHeight="1" x14ac:dyDescent="0.3">
      <c r="A3" s="138">
        <f>(E3-F3)/D3</f>
        <v>30.325439266615739</v>
      </c>
      <c r="B3" s="136">
        <f>E3/D3</f>
        <v>31.268143621084796</v>
      </c>
      <c r="C3" s="128" t="s">
        <v>66</v>
      </c>
      <c r="D3" s="133">
        <f>SUM(D7:D505)</f>
        <v>1309</v>
      </c>
      <c r="E3" s="130">
        <f>SUM(E7:E505)</f>
        <v>40930</v>
      </c>
      <c r="F3" s="130">
        <f>SUM(F6:G505)</f>
        <v>1234</v>
      </c>
      <c r="G3" s="12">
        <f>G4/E3</f>
        <v>0.12487344246274108</v>
      </c>
      <c r="H3" s="146"/>
      <c r="I3" s="145"/>
      <c r="J3" s="143"/>
    </row>
    <row r="4" spans="1:10" ht="18.75" customHeight="1" x14ac:dyDescent="0.3">
      <c r="A4" s="123"/>
      <c r="B4" s="123"/>
      <c r="C4" s="129"/>
      <c r="D4" s="123"/>
      <c r="E4" s="123"/>
      <c r="F4" s="123"/>
      <c r="G4" s="49">
        <f>D3*C3-E3+F3</f>
        <v>5111.0699999999924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/>
      <c r="I5" s="144"/>
      <c r="J5" s="144"/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56</v>
      </c>
      <c r="C7" s="52">
        <v>31.92</v>
      </c>
      <c r="D7" s="60">
        <v>30</v>
      </c>
      <c r="E7" s="60">
        <v>958</v>
      </c>
      <c r="F7" s="127"/>
      <c r="G7" s="68"/>
      <c r="H7" s="25"/>
      <c r="I7" s="25"/>
      <c r="J7" s="25"/>
    </row>
    <row r="8" spans="1:10" x14ac:dyDescent="0.3">
      <c r="A8" s="22">
        <v>3</v>
      </c>
      <c r="B8" s="51" t="s">
        <v>67</v>
      </c>
      <c r="C8" s="52">
        <v>31.18</v>
      </c>
      <c r="D8" s="60">
        <v>1000</v>
      </c>
      <c r="E8" s="60">
        <v>31224</v>
      </c>
      <c r="F8" s="127"/>
      <c r="G8" s="68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31.03</v>
      </c>
      <c r="D9" s="60">
        <v>30</v>
      </c>
      <c r="E9" s="60">
        <v>932</v>
      </c>
      <c r="F9" s="127"/>
      <c r="G9" s="68"/>
      <c r="H9" s="25"/>
      <c r="I9" s="25"/>
      <c r="J9" s="25"/>
    </row>
    <row r="10" spans="1:10" x14ac:dyDescent="0.3">
      <c r="A10" s="22">
        <v>5</v>
      </c>
      <c r="B10" s="51" t="s">
        <v>58</v>
      </c>
      <c r="C10" s="52">
        <v>31.12</v>
      </c>
      <c r="D10" s="60">
        <v>31</v>
      </c>
      <c r="E10" s="23">
        <v>966</v>
      </c>
      <c r="F10" s="127"/>
      <c r="G10" s="68"/>
      <c r="H10" s="25"/>
      <c r="I10" s="25"/>
      <c r="J10" s="25"/>
    </row>
    <row r="11" spans="1:10" x14ac:dyDescent="0.3">
      <c r="A11" s="22">
        <v>6</v>
      </c>
      <c r="B11" s="51" t="s">
        <v>68</v>
      </c>
      <c r="C11" s="52">
        <v>30.79</v>
      </c>
      <c r="D11" s="60">
        <v>50</v>
      </c>
      <c r="E11" s="60">
        <v>1541</v>
      </c>
      <c r="F11" s="127"/>
      <c r="G11" s="68"/>
      <c r="H11" s="25"/>
      <c r="I11" s="25"/>
      <c r="J11" s="25"/>
    </row>
    <row r="12" spans="1:10" x14ac:dyDescent="0.3">
      <c r="A12" s="22">
        <v>7</v>
      </c>
      <c r="B12" s="51" t="s">
        <v>60</v>
      </c>
      <c r="C12" s="52">
        <v>31.67</v>
      </c>
      <c r="D12" s="60">
        <v>30</v>
      </c>
      <c r="E12" s="60">
        <v>951</v>
      </c>
      <c r="F12" s="127"/>
      <c r="G12" s="68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31.67</v>
      </c>
      <c r="D13" s="60">
        <v>30</v>
      </c>
      <c r="E13" s="60">
        <v>951</v>
      </c>
      <c r="F13" s="127"/>
      <c r="G13" s="68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/>
      <c r="D14" s="60"/>
      <c r="E14" s="60"/>
      <c r="F14" s="127">
        <v>1234</v>
      </c>
      <c r="G14" s="68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>
        <v>32.1</v>
      </c>
      <c r="D15" s="60">
        <v>30</v>
      </c>
      <c r="E15" s="60">
        <v>964</v>
      </c>
      <c r="F15" s="127"/>
      <c r="G15" s="68"/>
      <c r="H15" s="25"/>
      <c r="I15" s="25"/>
      <c r="J15" s="25"/>
    </row>
    <row r="16" spans="1:10" x14ac:dyDescent="0.3">
      <c r="A16" s="22">
        <v>11</v>
      </c>
      <c r="B16" s="51" t="s">
        <v>69</v>
      </c>
      <c r="C16" s="52">
        <v>31.57</v>
      </c>
      <c r="D16" s="60">
        <v>50</v>
      </c>
      <c r="E16" s="60">
        <v>1580</v>
      </c>
      <c r="F16" s="127"/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65</v>
      </c>
      <c r="C17" s="52">
        <v>34.36</v>
      </c>
      <c r="D17" s="60">
        <v>28</v>
      </c>
      <c r="E17" s="60">
        <v>863</v>
      </c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60"/>
      <c r="E18" s="60"/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60"/>
      <c r="E19" s="60"/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60"/>
      <c r="E20" s="60"/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60"/>
      <c r="E21" s="60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60"/>
      <c r="E22" s="60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60"/>
      <c r="E23" s="60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60"/>
      <c r="E24" s="60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60"/>
      <c r="E25" s="60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60"/>
      <c r="E26" s="60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60"/>
      <c r="E27" s="60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60"/>
      <c r="E28" s="60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60"/>
      <c r="E29" s="60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60"/>
      <c r="E30" s="60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60"/>
      <c r="E31" s="60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60"/>
      <c r="E32" s="60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60"/>
      <c r="E33" s="60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60"/>
      <c r="E34" s="60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60"/>
      <c r="E35" s="60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60"/>
      <c r="E36" s="60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60"/>
      <c r="E37" s="60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60"/>
      <c r="E38" s="60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60"/>
      <c r="E39" s="60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60"/>
      <c r="E40" s="60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60"/>
      <c r="E41" s="60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60"/>
      <c r="E42" s="60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60"/>
      <c r="E43" s="60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60"/>
      <c r="E44" s="60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60"/>
      <c r="E45" s="60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60"/>
      <c r="E46" s="60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60"/>
      <c r="E47" s="60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60"/>
      <c r="E48" s="60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60"/>
      <c r="E49" s="60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60"/>
      <c r="E50" s="60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60"/>
      <c r="E51" s="60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60"/>
      <c r="E52" s="60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60"/>
      <c r="E53" s="60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60"/>
      <c r="E54" s="60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60"/>
      <c r="E55" s="60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60"/>
      <c r="E56" s="60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60"/>
      <c r="E57" s="60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60"/>
      <c r="E58" s="60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60"/>
      <c r="E59" s="60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60"/>
      <c r="E60" s="60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60"/>
      <c r="E61" s="60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60"/>
      <c r="E62" s="60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60"/>
      <c r="E63" s="60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60"/>
      <c r="E64" s="60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60"/>
      <c r="E65" s="60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60"/>
      <c r="E66" s="60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60"/>
      <c r="E67" s="60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60"/>
      <c r="E68" s="60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60"/>
      <c r="E69" s="60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60"/>
      <c r="E70" s="60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60"/>
      <c r="E71" s="60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60"/>
      <c r="E72" s="60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60"/>
      <c r="E73" s="60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60"/>
      <c r="E74" s="60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60"/>
      <c r="E75" s="60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60"/>
      <c r="E76" s="60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60"/>
      <c r="E77" s="60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60"/>
      <c r="E78" s="60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60"/>
      <c r="E79" s="60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60"/>
      <c r="E80" s="60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60"/>
      <c r="E81" s="60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60"/>
      <c r="E82" s="60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60"/>
      <c r="E83" s="60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60"/>
      <c r="E84" s="60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60"/>
      <c r="E85" s="60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60"/>
      <c r="E86" s="60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60"/>
      <c r="E87" s="60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60"/>
      <c r="E88" s="60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60"/>
      <c r="E89" s="60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60"/>
      <c r="E90" s="60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60"/>
      <c r="E91" s="60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60"/>
      <c r="E92" s="60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60"/>
      <c r="E93" s="60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60"/>
      <c r="E94" s="60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60"/>
      <c r="E95" s="60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60"/>
      <c r="E96" s="60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60"/>
      <c r="E97" s="60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60"/>
      <c r="E98" s="60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60"/>
      <c r="E99" s="60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60"/>
      <c r="E100" s="60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60"/>
      <c r="E101" s="60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60"/>
      <c r="E102" s="60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60"/>
      <c r="E103" s="60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60"/>
      <c r="E104" s="60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60"/>
      <c r="E105" s="60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60"/>
      <c r="E106" s="60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60"/>
      <c r="E107" s="60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60"/>
      <c r="E108" s="60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60"/>
      <c r="E109" s="60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60"/>
      <c r="E110" s="60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60"/>
      <c r="E111" s="60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60"/>
      <c r="E112" s="60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60"/>
      <c r="E113" s="60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60"/>
      <c r="E114" s="60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60"/>
      <c r="E115" s="60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60"/>
      <c r="E116" s="60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60"/>
      <c r="E117" s="60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60"/>
      <c r="E118" s="60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60"/>
      <c r="E119" s="60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60"/>
      <c r="E120" s="60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60"/>
      <c r="E121" s="60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60"/>
      <c r="E122" s="60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60"/>
      <c r="E123" s="60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60"/>
      <c r="E124" s="60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60"/>
      <c r="E125" s="60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60"/>
      <c r="E126" s="60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60"/>
      <c r="E127" s="60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60"/>
      <c r="E128" s="60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60"/>
      <c r="E129" s="60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60"/>
      <c r="E130" s="60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60"/>
      <c r="E131" s="60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60"/>
      <c r="E132" s="60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60"/>
      <c r="E133" s="60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60"/>
      <c r="E134" s="60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60"/>
      <c r="E135" s="60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60"/>
      <c r="E136" s="60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60"/>
      <c r="E137" s="60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60"/>
      <c r="E138" s="60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60"/>
      <c r="E139" s="60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60"/>
      <c r="E140" s="60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60"/>
      <c r="E141" s="60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60"/>
      <c r="E142" s="60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60"/>
      <c r="E143" s="60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60"/>
      <c r="E144" s="60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60"/>
      <c r="E145" s="60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60"/>
      <c r="E146" s="60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60"/>
      <c r="E147" s="60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60"/>
      <c r="E148" s="60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60"/>
      <c r="E149" s="60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60"/>
      <c r="E150" s="60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60"/>
      <c r="E151" s="60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60"/>
      <c r="E152" s="60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60"/>
      <c r="E153" s="60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60"/>
      <c r="E154" s="60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60"/>
      <c r="E155" s="60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60"/>
      <c r="E156" s="60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60"/>
      <c r="E157" s="60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60"/>
      <c r="E158" s="60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60"/>
      <c r="E159" s="60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60"/>
      <c r="E160" s="60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60"/>
      <c r="E161" s="60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60"/>
      <c r="E162" s="60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60"/>
      <c r="E163" s="60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60"/>
      <c r="E164" s="60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60"/>
      <c r="E165" s="60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60"/>
      <c r="E166" s="60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60"/>
      <c r="E167" s="60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60"/>
      <c r="E168" s="60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60"/>
      <c r="E169" s="60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60"/>
      <c r="E170" s="60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60"/>
      <c r="E171" s="60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60"/>
      <c r="E172" s="60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60"/>
      <c r="E173" s="60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60"/>
      <c r="E174" s="60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60"/>
      <c r="E175" s="60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60"/>
      <c r="E176" s="60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60"/>
      <c r="E177" s="60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60"/>
      <c r="E178" s="60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60"/>
      <c r="E179" s="60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60"/>
      <c r="E180" s="60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60"/>
      <c r="E181" s="60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60"/>
      <c r="E182" s="60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60"/>
      <c r="E183" s="60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60"/>
      <c r="E184" s="60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60"/>
      <c r="E185" s="60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60"/>
      <c r="E186" s="60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60"/>
      <c r="E187" s="60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60"/>
      <c r="E188" s="60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60"/>
      <c r="E189" s="60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60"/>
      <c r="E190" s="60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60"/>
      <c r="E191" s="60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60"/>
      <c r="E192" s="60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60"/>
      <c r="E193" s="60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60"/>
      <c r="E194" s="60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60"/>
      <c r="E195" s="60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60"/>
      <c r="E196" s="60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60"/>
      <c r="E197" s="60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60"/>
      <c r="E198" s="60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60"/>
      <c r="E199" s="60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60"/>
      <c r="E200" s="60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60"/>
      <c r="E201" s="60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60"/>
      <c r="E202" s="60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60"/>
      <c r="E203" s="60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60"/>
      <c r="E204" s="60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60"/>
      <c r="E205" s="60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60"/>
      <c r="E206" s="60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60"/>
      <c r="E207" s="60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60"/>
      <c r="E208" s="60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60"/>
      <c r="E209" s="60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60"/>
      <c r="E210" s="60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60"/>
      <c r="E211" s="60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60"/>
      <c r="E212" s="60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60"/>
      <c r="E213" s="60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60"/>
      <c r="E214" s="60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60"/>
      <c r="E215" s="60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60"/>
      <c r="E216" s="60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60"/>
      <c r="E217" s="60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60"/>
      <c r="E218" s="60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60"/>
      <c r="E219" s="60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60"/>
      <c r="E220" s="60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60"/>
      <c r="E221" s="60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60"/>
      <c r="E222" s="60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60"/>
      <c r="E223" s="60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60"/>
      <c r="E224" s="60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60"/>
      <c r="E225" s="60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60"/>
      <c r="E226" s="60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60"/>
      <c r="E227" s="60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60"/>
      <c r="E228" s="60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60"/>
      <c r="E229" s="60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60"/>
      <c r="E230" s="60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60"/>
      <c r="E231" s="60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60"/>
      <c r="E232" s="60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60"/>
      <c r="E233" s="60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60"/>
      <c r="E234" s="60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60"/>
      <c r="E235" s="60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60"/>
      <c r="E236" s="60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60"/>
      <c r="E237" s="60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60"/>
      <c r="E238" s="60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60"/>
      <c r="E239" s="60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60"/>
      <c r="E240" s="60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60"/>
      <c r="E241" s="60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60"/>
      <c r="E242" s="60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60"/>
      <c r="E243" s="60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60"/>
      <c r="E244" s="60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60"/>
      <c r="E245" s="60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60"/>
      <c r="E246" s="60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60"/>
      <c r="E247" s="60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60"/>
      <c r="E248" s="60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60"/>
      <c r="E249" s="60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60"/>
      <c r="E250" s="60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60"/>
      <c r="E251" s="60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60"/>
      <c r="E252" s="60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60"/>
      <c r="E253" s="60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60"/>
      <c r="E254" s="60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60"/>
      <c r="E255" s="60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60"/>
      <c r="E256" s="60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60"/>
      <c r="E257" s="60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60"/>
      <c r="E258" s="60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60"/>
      <c r="E259" s="60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60"/>
      <c r="E260" s="60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60"/>
      <c r="E261" s="60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60"/>
      <c r="E262" s="60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60"/>
      <c r="E263" s="60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60"/>
      <c r="E264" s="60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60"/>
      <c r="E265" s="60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60"/>
      <c r="E266" s="60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60"/>
      <c r="E267" s="60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60"/>
      <c r="E268" s="60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60"/>
      <c r="E269" s="60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60"/>
      <c r="E270" s="60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60"/>
      <c r="E271" s="60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60"/>
      <c r="E272" s="60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60"/>
      <c r="E273" s="60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60"/>
      <c r="E274" s="60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60"/>
      <c r="E275" s="60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60"/>
      <c r="E276" s="60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60"/>
      <c r="E277" s="60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60"/>
      <c r="E278" s="60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60"/>
      <c r="E279" s="60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60"/>
      <c r="E280" s="60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60"/>
      <c r="E281" s="60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60"/>
      <c r="E282" s="60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60"/>
      <c r="E283" s="60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60"/>
      <c r="E284" s="60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60"/>
      <c r="E285" s="60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60"/>
      <c r="E286" s="60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60"/>
      <c r="E287" s="60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60"/>
      <c r="E288" s="60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60"/>
      <c r="E289" s="60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60"/>
      <c r="E290" s="60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60"/>
      <c r="E291" s="60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60"/>
      <c r="E292" s="60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60"/>
      <c r="E293" s="60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60"/>
      <c r="E294" s="60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60"/>
      <c r="E295" s="60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60"/>
      <c r="E296" s="60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60"/>
      <c r="E297" s="60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60"/>
      <c r="E298" s="60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60"/>
      <c r="E299" s="60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60"/>
      <c r="E300" s="60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60"/>
      <c r="E301" s="60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60"/>
      <c r="E302" s="60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60"/>
      <c r="E303" s="60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60"/>
      <c r="E304" s="60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60"/>
      <c r="E305" s="60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60"/>
      <c r="E306" s="60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60"/>
      <c r="E307" s="60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60"/>
      <c r="E308" s="60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60"/>
      <c r="E309" s="60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60"/>
      <c r="E310" s="60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60"/>
      <c r="E311" s="60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60"/>
      <c r="E312" s="60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60"/>
      <c r="E313" s="60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60"/>
      <c r="E314" s="60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60"/>
      <c r="E315" s="60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60"/>
      <c r="E316" s="60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60"/>
      <c r="E317" s="60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60"/>
      <c r="E318" s="60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60"/>
      <c r="E319" s="60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60"/>
      <c r="E320" s="60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60"/>
      <c r="E321" s="60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60"/>
      <c r="E322" s="60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60"/>
      <c r="E323" s="60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60"/>
      <c r="E324" s="60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60"/>
      <c r="E325" s="60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60"/>
      <c r="E326" s="60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60"/>
      <c r="E327" s="60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60"/>
      <c r="E328" s="60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60"/>
      <c r="E329" s="60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60"/>
      <c r="E330" s="60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60"/>
      <c r="E331" s="60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60"/>
      <c r="E332" s="60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60"/>
      <c r="E333" s="60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60"/>
      <c r="E334" s="60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60"/>
      <c r="E335" s="60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60"/>
      <c r="E336" s="60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60"/>
      <c r="E337" s="60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60"/>
      <c r="E338" s="60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60"/>
      <c r="E339" s="60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60"/>
      <c r="E340" s="60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60"/>
      <c r="E341" s="60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60"/>
      <c r="E342" s="60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60"/>
      <c r="E343" s="60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60"/>
      <c r="E344" s="60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60"/>
      <c r="E345" s="60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60"/>
      <c r="E346" s="60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60"/>
      <c r="E347" s="60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60"/>
      <c r="E348" s="60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60"/>
      <c r="E349" s="60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60"/>
      <c r="E350" s="60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60"/>
      <c r="E351" s="60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60"/>
      <c r="E352" s="60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60"/>
      <c r="E353" s="60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60"/>
      <c r="E354" s="60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60"/>
      <c r="E355" s="60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60"/>
      <c r="E356" s="60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60"/>
      <c r="E357" s="60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60"/>
      <c r="E358" s="60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60"/>
      <c r="E359" s="60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60"/>
      <c r="E360" s="60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60"/>
      <c r="E361" s="60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60"/>
      <c r="E362" s="60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60"/>
      <c r="E363" s="60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60"/>
      <c r="E364" s="60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60"/>
      <c r="E365" s="60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60"/>
      <c r="E366" s="60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60"/>
      <c r="E367" s="60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60"/>
      <c r="E368" s="60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60"/>
      <c r="E369" s="60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60"/>
      <c r="E370" s="60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60"/>
      <c r="E371" s="60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60"/>
      <c r="E372" s="60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60"/>
      <c r="E373" s="60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60"/>
      <c r="E374" s="60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60"/>
      <c r="E375" s="60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60"/>
      <c r="E376" s="60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60"/>
      <c r="E377" s="60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60"/>
      <c r="E378" s="60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60"/>
      <c r="E379" s="60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60"/>
      <c r="E380" s="60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60"/>
      <c r="E381" s="60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60"/>
      <c r="E382" s="60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60"/>
      <c r="E383" s="60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60"/>
      <c r="E384" s="60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60"/>
      <c r="E385" s="60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60"/>
      <c r="E386" s="60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60"/>
      <c r="E387" s="60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60"/>
      <c r="E388" s="60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60"/>
      <c r="E389" s="60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60"/>
      <c r="E390" s="60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60"/>
      <c r="E391" s="60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60"/>
      <c r="E392" s="60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60"/>
      <c r="E393" s="60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60"/>
      <c r="E394" s="60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60"/>
      <c r="E395" s="60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60"/>
      <c r="E396" s="60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60"/>
      <c r="E397" s="60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60"/>
      <c r="E398" s="60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60"/>
      <c r="E399" s="60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60"/>
      <c r="E400" s="60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60"/>
      <c r="E401" s="60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60"/>
      <c r="E402" s="60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60"/>
      <c r="E403" s="60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60"/>
      <c r="E404" s="60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60"/>
      <c r="E405" s="60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60"/>
      <c r="E406" s="60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60"/>
      <c r="E407" s="60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60"/>
      <c r="E408" s="60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60"/>
      <c r="E409" s="60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60"/>
      <c r="E410" s="60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60"/>
      <c r="E411" s="60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60"/>
      <c r="E412" s="60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60"/>
      <c r="E413" s="60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60"/>
      <c r="E414" s="60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60"/>
      <c r="E415" s="60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60"/>
      <c r="E416" s="60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60"/>
      <c r="E417" s="60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60"/>
      <c r="E418" s="60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60"/>
      <c r="E419" s="60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60"/>
      <c r="E420" s="60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60"/>
      <c r="E421" s="60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60"/>
      <c r="E422" s="60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60"/>
      <c r="E423" s="60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60"/>
      <c r="E424" s="60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60"/>
      <c r="E425" s="60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60"/>
      <c r="E426" s="60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60"/>
      <c r="E427" s="60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60"/>
      <c r="E428" s="60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60"/>
      <c r="E429" s="60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60"/>
      <c r="E430" s="60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60"/>
      <c r="E431" s="60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60"/>
      <c r="E432" s="60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60"/>
      <c r="E433" s="60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60"/>
      <c r="E434" s="60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60"/>
      <c r="E435" s="60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60"/>
      <c r="E436" s="60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60"/>
      <c r="E437" s="60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60"/>
      <c r="E438" s="60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60"/>
      <c r="E439" s="60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60"/>
      <c r="E440" s="60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60"/>
      <c r="E441" s="60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60"/>
      <c r="E442" s="60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60"/>
      <c r="E443" s="60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60"/>
      <c r="E444" s="60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60"/>
      <c r="E445" s="60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60"/>
      <c r="E446" s="60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60"/>
      <c r="E447" s="60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60"/>
      <c r="E448" s="60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60"/>
      <c r="E449" s="60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60"/>
      <c r="E450" s="60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60"/>
      <c r="E451" s="60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60"/>
      <c r="E452" s="60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60"/>
      <c r="E453" s="60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60"/>
      <c r="E454" s="60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60"/>
      <c r="E455" s="60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60"/>
      <c r="E456" s="60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60"/>
      <c r="E457" s="60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60"/>
      <c r="E458" s="60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60"/>
      <c r="E459" s="60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60"/>
      <c r="E460" s="60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60"/>
      <c r="E461" s="60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60"/>
      <c r="E462" s="60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60"/>
      <c r="E463" s="60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60"/>
      <c r="E464" s="60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60"/>
      <c r="E465" s="60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60"/>
      <c r="E466" s="60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60"/>
      <c r="E467" s="60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60"/>
      <c r="E468" s="60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60"/>
      <c r="E469" s="60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60"/>
      <c r="E470" s="60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60"/>
      <c r="E471" s="60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60"/>
      <c r="E472" s="60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60"/>
      <c r="E473" s="60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60"/>
      <c r="E474" s="60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60"/>
      <c r="E475" s="60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60"/>
      <c r="E476" s="60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60"/>
      <c r="E477" s="60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60"/>
      <c r="E478" s="60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60"/>
      <c r="E479" s="60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60"/>
      <c r="E480" s="60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60"/>
      <c r="E481" s="60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60"/>
      <c r="E482" s="60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60"/>
      <c r="E483" s="60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60"/>
      <c r="E484" s="60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60"/>
      <c r="E485" s="60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60"/>
      <c r="E486" s="60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60"/>
      <c r="E487" s="60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60"/>
      <c r="E488" s="60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60"/>
      <c r="E489" s="60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60"/>
      <c r="E490" s="60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60"/>
      <c r="E491" s="60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60"/>
      <c r="E492" s="60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60"/>
      <c r="E493" s="60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60"/>
      <c r="E494" s="60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60"/>
      <c r="E495" s="60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60"/>
      <c r="E496" s="60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60"/>
      <c r="E497" s="60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60"/>
      <c r="E498" s="60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60"/>
      <c r="E499" s="60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60"/>
      <c r="E500" s="60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60"/>
      <c r="E501" s="60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60"/>
      <c r="E502" s="60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60"/>
      <c r="E503" s="60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60"/>
      <c r="E504" s="60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60"/>
      <c r="E505" s="60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62"/>
      <c r="D506" s="16"/>
      <c r="E506" s="16"/>
      <c r="F506" s="16"/>
      <c r="G506" s="16"/>
    </row>
  </sheetData>
  <sheetProtection selectLockedCell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A3:A4"/>
    <mergeCell ref="B3:B4"/>
    <mergeCell ref="C3:C4"/>
    <mergeCell ref="D3:D4"/>
    <mergeCell ref="E3:E4"/>
    <mergeCell ref="F3:F4"/>
    <mergeCell ref="H3:H4"/>
  </mergeCells>
  <phoneticPr fontId="1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1082-93B1-42D0-8BE8-BC2082C40E98}">
  <dimension ref="A1:AMJ506"/>
  <sheetViews>
    <sheetView zoomScale="115" zoomScaleNormal="115" workbookViewId="0">
      <selection activeCell="F3" sqref="F3:F4"/>
    </sheetView>
  </sheetViews>
  <sheetFormatPr defaultColWidth="8.875" defaultRowHeight="17.25" x14ac:dyDescent="0.3"/>
  <cols>
    <col min="1" max="2" width="15.125" style="16" customWidth="1"/>
    <col min="3" max="3" width="15" style="62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6384" width="8.875" style="35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97</v>
      </c>
      <c r="G1" s="68"/>
      <c r="H1" s="142"/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61"/>
      <c r="I2" s="61"/>
      <c r="J2" s="24"/>
    </row>
    <row r="3" spans="1:10" ht="18.75" customHeight="1" x14ac:dyDescent="0.3">
      <c r="A3" s="138">
        <f>(E3-F3)/D3</f>
        <v>20.870646766169155</v>
      </c>
      <c r="B3" s="136">
        <f>E3/D3</f>
        <v>21.119402985074625</v>
      </c>
      <c r="C3" s="128" t="s">
        <v>70</v>
      </c>
      <c r="D3" s="133">
        <f>SUM(D7:D505)</f>
        <v>201</v>
      </c>
      <c r="E3" s="130">
        <f>SUM(E7:E505)</f>
        <v>4245</v>
      </c>
      <c r="F3" s="130">
        <f>SUM(F6:G505)</f>
        <v>50</v>
      </c>
      <c r="G3" s="12">
        <f>G4/E3</f>
        <v>6.8153121319198942E-2</v>
      </c>
      <c r="H3" s="146"/>
      <c r="I3" s="145"/>
      <c r="J3" s="143"/>
    </row>
    <row r="4" spans="1:10" ht="18.75" customHeight="1" x14ac:dyDescent="0.3">
      <c r="A4" s="123"/>
      <c r="B4" s="123"/>
      <c r="C4" s="129"/>
      <c r="D4" s="123"/>
      <c r="E4" s="123"/>
      <c r="F4" s="123"/>
      <c r="G4" s="49">
        <f>D3*C3-E3+F3</f>
        <v>289.30999999999949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/>
      <c r="I5" s="144"/>
      <c r="J5" s="144"/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53</v>
      </c>
      <c r="C7" s="52">
        <v>21.23</v>
      </c>
      <c r="D7" s="60">
        <v>22</v>
      </c>
      <c r="E7" s="60">
        <v>469</v>
      </c>
      <c r="F7" s="127"/>
      <c r="G7" s="68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21.54</v>
      </c>
      <c r="D8" s="60">
        <v>22</v>
      </c>
      <c r="E8" s="60">
        <v>474</v>
      </c>
      <c r="F8" s="127"/>
      <c r="G8" s="68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21.59</v>
      </c>
      <c r="D9" s="60">
        <v>22</v>
      </c>
      <c r="E9" s="60">
        <v>475</v>
      </c>
      <c r="F9" s="127"/>
      <c r="G9" s="68"/>
      <c r="H9" s="25"/>
      <c r="I9" s="25"/>
      <c r="J9" s="25"/>
    </row>
    <row r="10" spans="1:10" x14ac:dyDescent="0.3">
      <c r="A10" s="22">
        <v>5</v>
      </c>
      <c r="B10" s="51" t="s">
        <v>57</v>
      </c>
      <c r="C10" s="52"/>
      <c r="D10" s="60"/>
      <c r="E10" s="23"/>
      <c r="F10" s="127">
        <v>13</v>
      </c>
      <c r="G10" s="68"/>
      <c r="H10" s="25"/>
      <c r="I10" s="25"/>
      <c r="J10" s="25"/>
    </row>
    <row r="11" spans="1:10" x14ac:dyDescent="0.3">
      <c r="A11" s="22">
        <v>6</v>
      </c>
      <c r="B11" s="51" t="s">
        <v>57</v>
      </c>
      <c r="C11" s="52">
        <v>20.5</v>
      </c>
      <c r="D11" s="60">
        <v>22</v>
      </c>
      <c r="E11" s="60">
        <v>452</v>
      </c>
      <c r="F11" s="127"/>
      <c r="G11" s="68"/>
      <c r="H11" s="25"/>
      <c r="I11" s="25"/>
      <c r="J11" s="25"/>
    </row>
    <row r="12" spans="1:10" x14ac:dyDescent="0.3">
      <c r="A12" s="22">
        <v>7</v>
      </c>
      <c r="B12" s="51" t="s">
        <v>58</v>
      </c>
      <c r="C12" s="52">
        <v>20.73</v>
      </c>
      <c r="D12" s="60">
        <v>23</v>
      </c>
      <c r="E12" s="60">
        <v>478</v>
      </c>
      <c r="F12" s="127"/>
      <c r="G12" s="68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20.25</v>
      </c>
      <c r="D13" s="60">
        <v>24</v>
      </c>
      <c r="E13" s="60">
        <v>487</v>
      </c>
      <c r="F13" s="127"/>
      <c r="G13" s="68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20.57</v>
      </c>
      <c r="D14" s="60">
        <v>23</v>
      </c>
      <c r="E14" s="60">
        <v>474</v>
      </c>
      <c r="F14" s="127"/>
      <c r="G14" s="68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/>
      <c r="D15" s="60"/>
      <c r="E15" s="60"/>
      <c r="F15" s="127">
        <v>37</v>
      </c>
      <c r="G15" s="68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>
        <v>21.32</v>
      </c>
      <c r="D16" s="60">
        <v>22</v>
      </c>
      <c r="E16" s="60">
        <v>470</v>
      </c>
      <c r="F16" s="127"/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65</v>
      </c>
      <c r="C17" s="52">
        <v>22.14</v>
      </c>
      <c r="D17" s="60">
        <v>21</v>
      </c>
      <c r="E17" s="60">
        <v>466</v>
      </c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60"/>
      <c r="E18" s="60"/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60"/>
      <c r="E19" s="60"/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60"/>
      <c r="E20" s="60"/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60"/>
      <c r="E21" s="60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60"/>
      <c r="E22" s="60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60"/>
      <c r="E23" s="60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60"/>
      <c r="E24" s="60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60"/>
      <c r="E25" s="60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60"/>
      <c r="E26" s="60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60"/>
      <c r="E27" s="60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60"/>
      <c r="E28" s="60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60"/>
      <c r="E29" s="60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60"/>
      <c r="E30" s="60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60"/>
      <c r="E31" s="60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60"/>
      <c r="E32" s="60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60"/>
      <c r="E33" s="60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60"/>
      <c r="E34" s="60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60"/>
      <c r="E35" s="60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60"/>
      <c r="E36" s="60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60"/>
      <c r="E37" s="60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60"/>
      <c r="E38" s="60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60"/>
      <c r="E39" s="60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60"/>
      <c r="E40" s="60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60"/>
      <c r="E41" s="60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60"/>
      <c r="E42" s="60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60"/>
      <c r="E43" s="60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60"/>
      <c r="E44" s="60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60"/>
      <c r="E45" s="60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60"/>
      <c r="E46" s="60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60"/>
      <c r="E47" s="60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60"/>
      <c r="E48" s="60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60"/>
      <c r="E49" s="60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60"/>
      <c r="E50" s="60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60"/>
      <c r="E51" s="60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60"/>
      <c r="E52" s="60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60"/>
      <c r="E53" s="60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60"/>
      <c r="E54" s="60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60"/>
      <c r="E55" s="60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60"/>
      <c r="E56" s="60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60"/>
      <c r="E57" s="60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60"/>
      <c r="E58" s="60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60"/>
      <c r="E59" s="60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60"/>
      <c r="E60" s="60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60"/>
      <c r="E61" s="60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60"/>
      <c r="E62" s="60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60"/>
      <c r="E63" s="60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60"/>
      <c r="E64" s="60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60"/>
      <c r="E65" s="60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60"/>
      <c r="E66" s="60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60"/>
      <c r="E67" s="60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60"/>
      <c r="E68" s="60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60"/>
      <c r="E69" s="60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60"/>
      <c r="E70" s="60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60"/>
      <c r="E71" s="60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60"/>
      <c r="E72" s="60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60"/>
      <c r="E73" s="60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60"/>
      <c r="E74" s="60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60"/>
      <c r="E75" s="60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60"/>
      <c r="E76" s="60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60"/>
      <c r="E77" s="60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60"/>
      <c r="E78" s="60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60"/>
      <c r="E79" s="60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60"/>
      <c r="E80" s="60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60"/>
      <c r="E81" s="60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60"/>
      <c r="E82" s="60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60"/>
      <c r="E83" s="60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60"/>
      <c r="E84" s="60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60"/>
      <c r="E85" s="60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60"/>
      <c r="E86" s="60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60"/>
      <c r="E87" s="60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60"/>
      <c r="E88" s="60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60"/>
      <c r="E89" s="60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60"/>
      <c r="E90" s="60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60"/>
      <c r="E91" s="60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60"/>
      <c r="E92" s="60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60"/>
      <c r="E93" s="60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60"/>
      <c r="E94" s="60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60"/>
      <c r="E95" s="60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60"/>
      <c r="E96" s="60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60"/>
      <c r="E97" s="60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60"/>
      <c r="E98" s="60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60"/>
      <c r="E99" s="60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60"/>
      <c r="E100" s="60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60"/>
      <c r="E101" s="60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60"/>
      <c r="E102" s="60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60"/>
      <c r="E103" s="60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60"/>
      <c r="E104" s="60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60"/>
      <c r="E105" s="60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60"/>
      <c r="E106" s="60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60"/>
      <c r="E107" s="60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60"/>
      <c r="E108" s="60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60"/>
      <c r="E109" s="60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60"/>
      <c r="E110" s="60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60"/>
      <c r="E111" s="60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60"/>
      <c r="E112" s="60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60"/>
      <c r="E113" s="60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60"/>
      <c r="E114" s="60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60"/>
      <c r="E115" s="60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60"/>
      <c r="E116" s="60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60"/>
      <c r="E117" s="60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60"/>
      <c r="E118" s="60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60"/>
      <c r="E119" s="60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60"/>
      <c r="E120" s="60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60"/>
      <c r="E121" s="60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60"/>
      <c r="E122" s="60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60"/>
      <c r="E123" s="60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60"/>
      <c r="E124" s="60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60"/>
      <c r="E125" s="60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60"/>
      <c r="E126" s="60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60"/>
      <c r="E127" s="60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60"/>
      <c r="E128" s="60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60"/>
      <c r="E129" s="60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60"/>
      <c r="E130" s="60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60"/>
      <c r="E131" s="60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60"/>
      <c r="E132" s="60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60"/>
      <c r="E133" s="60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60"/>
      <c r="E134" s="60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60"/>
      <c r="E135" s="60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60"/>
      <c r="E136" s="60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60"/>
      <c r="E137" s="60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60"/>
      <c r="E138" s="60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60"/>
      <c r="E139" s="60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60"/>
      <c r="E140" s="60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60"/>
      <c r="E141" s="60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60"/>
      <c r="E142" s="60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60"/>
      <c r="E143" s="60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60"/>
      <c r="E144" s="60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60"/>
      <c r="E145" s="60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60"/>
      <c r="E146" s="60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60"/>
      <c r="E147" s="60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60"/>
      <c r="E148" s="60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60"/>
      <c r="E149" s="60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60"/>
      <c r="E150" s="60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60"/>
      <c r="E151" s="60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60"/>
      <c r="E152" s="60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60"/>
      <c r="E153" s="60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60"/>
      <c r="E154" s="60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60"/>
      <c r="E155" s="60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60"/>
      <c r="E156" s="60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60"/>
      <c r="E157" s="60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60"/>
      <c r="E158" s="60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60"/>
      <c r="E159" s="60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60"/>
      <c r="E160" s="60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60"/>
      <c r="E161" s="60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60"/>
      <c r="E162" s="60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60"/>
      <c r="E163" s="60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60"/>
      <c r="E164" s="60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60"/>
      <c r="E165" s="60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60"/>
      <c r="E166" s="60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60"/>
      <c r="E167" s="60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60"/>
      <c r="E168" s="60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60"/>
      <c r="E169" s="60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60"/>
      <c r="E170" s="60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60"/>
      <c r="E171" s="60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60"/>
      <c r="E172" s="60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60"/>
      <c r="E173" s="60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60"/>
      <c r="E174" s="60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60"/>
      <c r="E175" s="60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60"/>
      <c r="E176" s="60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60"/>
      <c r="E177" s="60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60"/>
      <c r="E178" s="60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60"/>
      <c r="E179" s="60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60"/>
      <c r="E180" s="60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60"/>
      <c r="E181" s="60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60"/>
      <c r="E182" s="60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60"/>
      <c r="E183" s="60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60"/>
      <c r="E184" s="60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60"/>
      <c r="E185" s="60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60"/>
      <c r="E186" s="60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60"/>
      <c r="E187" s="60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60"/>
      <c r="E188" s="60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60"/>
      <c r="E189" s="60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60"/>
      <c r="E190" s="60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60"/>
      <c r="E191" s="60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60"/>
      <c r="E192" s="60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60"/>
      <c r="E193" s="60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60"/>
      <c r="E194" s="60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60"/>
      <c r="E195" s="60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60"/>
      <c r="E196" s="60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60"/>
      <c r="E197" s="60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60"/>
      <c r="E198" s="60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60"/>
      <c r="E199" s="60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60"/>
      <c r="E200" s="60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60"/>
      <c r="E201" s="60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60"/>
      <c r="E202" s="60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60"/>
      <c r="E203" s="60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60"/>
      <c r="E204" s="60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60"/>
      <c r="E205" s="60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60"/>
      <c r="E206" s="60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60"/>
      <c r="E207" s="60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60"/>
      <c r="E208" s="60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60"/>
      <c r="E209" s="60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60"/>
      <c r="E210" s="60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60"/>
      <c r="E211" s="60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60"/>
      <c r="E212" s="60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60"/>
      <c r="E213" s="60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60"/>
      <c r="E214" s="60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60"/>
      <c r="E215" s="60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60"/>
      <c r="E216" s="60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60"/>
      <c r="E217" s="60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60"/>
      <c r="E218" s="60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60"/>
      <c r="E219" s="60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60"/>
      <c r="E220" s="60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60"/>
      <c r="E221" s="60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60"/>
      <c r="E222" s="60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60"/>
      <c r="E223" s="60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60"/>
      <c r="E224" s="60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60"/>
      <c r="E225" s="60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60"/>
      <c r="E226" s="60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60"/>
      <c r="E227" s="60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60"/>
      <c r="E228" s="60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60"/>
      <c r="E229" s="60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60"/>
      <c r="E230" s="60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60"/>
      <c r="E231" s="60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60"/>
      <c r="E232" s="60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60"/>
      <c r="E233" s="60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60"/>
      <c r="E234" s="60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60"/>
      <c r="E235" s="60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60"/>
      <c r="E236" s="60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60"/>
      <c r="E237" s="60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60"/>
      <c r="E238" s="60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60"/>
      <c r="E239" s="60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60"/>
      <c r="E240" s="60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60"/>
      <c r="E241" s="60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60"/>
      <c r="E242" s="60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60"/>
      <c r="E243" s="60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60"/>
      <c r="E244" s="60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60"/>
      <c r="E245" s="60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60"/>
      <c r="E246" s="60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60"/>
      <c r="E247" s="60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60"/>
      <c r="E248" s="60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60"/>
      <c r="E249" s="60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60"/>
      <c r="E250" s="60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60"/>
      <c r="E251" s="60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60"/>
      <c r="E252" s="60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60"/>
      <c r="E253" s="60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60"/>
      <c r="E254" s="60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60"/>
      <c r="E255" s="60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60"/>
      <c r="E256" s="60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60"/>
      <c r="E257" s="60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60"/>
      <c r="E258" s="60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60"/>
      <c r="E259" s="60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60"/>
      <c r="E260" s="60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60"/>
      <c r="E261" s="60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60"/>
      <c r="E262" s="60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60"/>
      <c r="E263" s="60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60"/>
      <c r="E264" s="60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60"/>
      <c r="E265" s="60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60"/>
      <c r="E266" s="60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60"/>
      <c r="E267" s="60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60"/>
      <c r="E268" s="60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60"/>
      <c r="E269" s="60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60"/>
      <c r="E270" s="60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60"/>
      <c r="E271" s="60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60"/>
      <c r="E272" s="60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60"/>
      <c r="E273" s="60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60"/>
      <c r="E274" s="60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60"/>
      <c r="E275" s="60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60"/>
      <c r="E276" s="60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60"/>
      <c r="E277" s="60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60"/>
      <c r="E278" s="60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60"/>
      <c r="E279" s="60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60"/>
      <c r="E280" s="60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60"/>
      <c r="E281" s="60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60"/>
      <c r="E282" s="60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60"/>
      <c r="E283" s="60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60"/>
      <c r="E284" s="60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60"/>
      <c r="E285" s="60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60"/>
      <c r="E286" s="60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60"/>
      <c r="E287" s="60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60"/>
      <c r="E288" s="60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60"/>
      <c r="E289" s="60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60"/>
      <c r="E290" s="60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60"/>
      <c r="E291" s="60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60"/>
      <c r="E292" s="60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60"/>
      <c r="E293" s="60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60"/>
      <c r="E294" s="60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60"/>
      <c r="E295" s="60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60"/>
      <c r="E296" s="60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60"/>
      <c r="E297" s="60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60"/>
      <c r="E298" s="60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60"/>
      <c r="E299" s="60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60"/>
      <c r="E300" s="60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60"/>
      <c r="E301" s="60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60"/>
      <c r="E302" s="60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60"/>
      <c r="E303" s="60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60"/>
      <c r="E304" s="60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60"/>
      <c r="E305" s="60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60"/>
      <c r="E306" s="60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60"/>
      <c r="E307" s="60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60"/>
      <c r="E308" s="60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60"/>
      <c r="E309" s="60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60"/>
      <c r="E310" s="60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60"/>
      <c r="E311" s="60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60"/>
      <c r="E312" s="60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60"/>
      <c r="E313" s="60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60"/>
      <c r="E314" s="60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60"/>
      <c r="E315" s="60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60"/>
      <c r="E316" s="60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60"/>
      <c r="E317" s="60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60"/>
      <c r="E318" s="60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60"/>
      <c r="E319" s="60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60"/>
      <c r="E320" s="60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60"/>
      <c r="E321" s="60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60"/>
      <c r="E322" s="60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60"/>
      <c r="E323" s="60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60"/>
      <c r="E324" s="60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60"/>
      <c r="E325" s="60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60"/>
      <c r="E326" s="60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60"/>
      <c r="E327" s="60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60"/>
      <c r="E328" s="60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60"/>
      <c r="E329" s="60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60"/>
      <c r="E330" s="60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60"/>
      <c r="E331" s="60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60"/>
      <c r="E332" s="60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60"/>
      <c r="E333" s="60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60"/>
      <c r="E334" s="60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60"/>
      <c r="E335" s="60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60"/>
      <c r="E336" s="60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60"/>
      <c r="E337" s="60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60"/>
      <c r="E338" s="60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60"/>
      <c r="E339" s="60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60"/>
      <c r="E340" s="60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60"/>
      <c r="E341" s="60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60"/>
      <c r="E342" s="60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60"/>
      <c r="E343" s="60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60"/>
      <c r="E344" s="60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60"/>
      <c r="E345" s="60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60"/>
      <c r="E346" s="60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60"/>
      <c r="E347" s="60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60"/>
      <c r="E348" s="60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60"/>
      <c r="E349" s="60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60"/>
      <c r="E350" s="60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60"/>
      <c r="E351" s="60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60"/>
      <c r="E352" s="60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60"/>
      <c r="E353" s="60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60"/>
      <c r="E354" s="60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60"/>
      <c r="E355" s="60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60"/>
      <c r="E356" s="60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60"/>
      <c r="E357" s="60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60"/>
      <c r="E358" s="60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60"/>
      <c r="E359" s="60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60"/>
      <c r="E360" s="60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60"/>
      <c r="E361" s="60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60"/>
      <c r="E362" s="60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60"/>
      <c r="E363" s="60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60"/>
      <c r="E364" s="60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60"/>
      <c r="E365" s="60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60"/>
      <c r="E366" s="60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60"/>
      <c r="E367" s="60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60"/>
      <c r="E368" s="60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60"/>
      <c r="E369" s="60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60"/>
      <c r="E370" s="60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60"/>
      <c r="E371" s="60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60"/>
      <c r="E372" s="60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60"/>
      <c r="E373" s="60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60"/>
      <c r="E374" s="60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60"/>
      <c r="E375" s="60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60"/>
      <c r="E376" s="60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60"/>
      <c r="E377" s="60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60"/>
      <c r="E378" s="60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60"/>
      <c r="E379" s="60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60"/>
      <c r="E380" s="60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60"/>
      <c r="E381" s="60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60"/>
      <c r="E382" s="60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60"/>
      <c r="E383" s="60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60"/>
      <c r="E384" s="60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60"/>
      <c r="E385" s="60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60"/>
      <c r="E386" s="60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60"/>
      <c r="E387" s="60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60"/>
      <c r="E388" s="60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60"/>
      <c r="E389" s="60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60"/>
      <c r="E390" s="60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60"/>
      <c r="E391" s="60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60"/>
      <c r="E392" s="60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60"/>
      <c r="E393" s="60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60"/>
      <c r="E394" s="60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60"/>
      <c r="E395" s="60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60"/>
      <c r="E396" s="60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60"/>
      <c r="E397" s="60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60"/>
      <c r="E398" s="60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60"/>
      <c r="E399" s="60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60"/>
      <c r="E400" s="60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60"/>
      <c r="E401" s="60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60"/>
      <c r="E402" s="60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60"/>
      <c r="E403" s="60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60"/>
      <c r="E404" s="60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60"/>
      <c r="E405" s="60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60"/>
      <c r="E406" s="60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60"/>
      <c r="E407" s="60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60"/>
      <c r="E408" s="60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60"/>
      <c r="E409" s="60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60"/>
      <c r="E410" s="60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60"/>
      <c r="E411" s="60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60"/>
      <c r="E412" s="60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60"/>
      <c r="E413" s="60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60"/>
      <c r="E414" s="60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60"/>
      <c r="E415" s="60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60"/>
      <c r="E416" s="60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60"/>
      <c r="E417" s="60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60"/>
      <c r="E418" s="60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60"/>
      <c r="E419" s="60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60"/>
      <c r="E420" s="60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60"/>
      <c r="E421" s="60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60"/>
      <c r="E422" s="60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60"/>
      <c r="E423" s="60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60"/>
      <c r="E424" s="60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60"/>
      <c r="E425" s="60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60"/>
      <c r="E426" s="60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60"/>
      <c r="E427" s="60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60"/>
      <c r="E428" s="60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60"/>
      <c r="E429" s="60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60"/>
      <c r="E430" s="60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60"/>
      <c r="E431" s="60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60"/>
      <c r="E432" s="60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60"/>
      <c r="E433" s="60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60"/>
      <c r="E434" s="60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60"/>
      <c r="E435" s="60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60"/>
      <c r="E436" s="60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60"/>
      <c r="E437" s="60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60"/>
      <c r="E438" s="60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60"/>
      <c r="E439" s="60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60"/>
      <c r="E440" s="60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60"/>
      <c r="E441" s="60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60"/>
      <c r="E442" s="60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60"/>
      <c r="E443" s="60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60"/>
      <c r="E444" s="60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60"/>
      <c r="E445" s="60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60"/>
      <c r="E446" s="60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60"/>
      <c r="E447" s="60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60"/>
      <c r="E448" s="60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60"/>
      <c r="E449" s="60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60"/>
      <c r="E450" s="60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60"/>
      <c r="E451" s="60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60"/>
      <c r="E452" s="60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60"/>
      <c r="E453" s="60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60"/>
      <c r="E454" s="60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60"/>
      <c r="E455" s="60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60"/>
      <c r="E456" s="60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60"/>
      <c r="E457" s="60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60"/>
      <c r="E458" s="60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60"/>
      <c r="E459" s="60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60"/>
      <c r="E460" s="60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60"/>
      <c r="E461" s="60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60"/>
      <c r="E462" s="60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60"/>
      <c r="E463" s="60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60"/>
      <c r="E464" s="60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60"/>
      <c r="E465" s="60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60"/>
      <c r="E466" s="60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60"/>
      <c r="E467" s="60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60"/>
      <c r="E468" s="60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60"/>
      <c r="E469" s="60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60"/>
      <c r="E470" s="60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60"/>
      <c r="E471" s="60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60"/>
      <c r="E472" s="60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60"/>
      <c r="E473" s="60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60"/>
      <c r="E474" s="60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60"/>
      <c r="E475" s="60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60"/>
      <c r="E476" s="60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60"/>
      <c r="E477" s="60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60"/>
      <c r="E478" s="60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60"/>
      <c r="E479" s="60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60"/>
      <c r="E480" s="60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60"/>
      <c r="E481" s="60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60"/>
      <c r="E482" s="60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60"/>
      <c r="E483" s="60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60"/>
      <c r="E484" s="60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60"/>
      <c r="E485" s="60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60"/>
      <c r="E486" s="60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60"/>
      <c r="E487" s="60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60"/>
      <c r="E488" s="60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60"/>
      <c r="E489" s="60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60"/>
      <c r="E490" s="60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60"/>
      <c r="E491" s="60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60"/>
      <c r="E492" s="60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60"/>
      <c r="E493" s="60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60"/>
      <c r="E494" s="60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60"/>
      <c r="E495" s="60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60"/>
      <c r="E496" s="60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60"/>
      <c r="E497" s="60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60"/>
      <c r="E498" s="60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60"/>
      <c r="E499" s="60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60"/>
      <c r="E500" s="60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60"/>
      <c r="E501" s="60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60"/>
      <c r="E502" s="60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60"/>
      <c r="E503" s="60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60"/>
      <c r="E504" s="60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60"/>
      <c r="E505" s="60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62"/>
      <c r="D506" s="16"/>
      <c r="E506" s="16"/>
      <c r="F506" s="16"/>
      <c r="G506" s="16"/>
    </row>
  </sheetData>
  <sheetProtection selectLockedCell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A3:A4"/>
    <mergeCell ref="B3:B4"/>
    <mergeCell ref="C3:C4"/>
    <mergeCell ref="D3:D4"/>
    <mergeCell ref="E3:E4"/>
    <mergeCell ref="F3:F4"/>
    <mergeCell ref="H3:H4"/>
  </mergeCells>
  <phoneticPr fontId="1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ABA8-CA40-4FBF-B299-0004C2BBDDA8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16" customWidth="1"/>
    <col min="3" max="3" width="15" style="62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6384" width="8.875" style="35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96</v>
      </c>
      <c r="G1" s="68"/>
      <c r="H1" s="142"/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61"/>
      <c r="I2" s="61"/>
      <c r="J2" s="24"/>
    </row>
    <row r="3" spans="1:10" ht="18.75" customHeight="1" x14ac:dyDescent="0.3">
      <c r="A3" s="138">
        <f>(E3-F3)/D3</f>
        <v>17.690113541955139</v>
      </c>
      <c r="B3" s="136">
        <f>E3/D3</f>
        <v>18.022431459429519</v>
      </c>
      <c r="C3" s="140">
        <v>19.600000000000001</v>
      </c>
      <c r="D3" s="133">
        <f>SUM(D7:D505)</f>
        <v>3611</v>
      </c>
      <c r="E3" s="130">
        <f>SUM(E7:E505)</f>
        <v>65079</v>
      </c>
      <c r="F3" s="130">
        <f>SUM(F6:G505)</f>
        <v>1200</v>
      </c>
      <c r="G3" s="12">
        <f>G4/E3</f>
        <v>0.10597274082269251</v>
      </c>
      <c r="H3" s="146"/>
      <c r="I3" s="145"/>
      <c r="J3" s="143"/>
    </row>
    <row r="4" spans="1:10" ht="18.75" customHeight="1" x14ac:dyDescent="0.3">
      <c r="A4" s="123"/>
      <c r="B4" s="123"/>
      <c r="C4" s="141"/>
      <c r="D4" s="123"/>
      <c r="E4" s="123"/>
      <c r="F4" s="123"/>
      <c r="G4" s="49">
        <f>D3*C3-E3+F3</f>
        <v>6896.6000000000058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/>
      <c r="I5" s="144"/>
      <c r="J5" s="144"/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55</v>
      </c>
      <c r="C7" s="52">
        <v>18.7</v>
      </c>
      <c r="D7" s="60">
        <v>2000</v>
      </c>
      <c r="E7" s="60">
        <v>37453</v>
      </c>
      <c r="F7" s="127"/>
      <c r="G7" s="68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18</v>
      </c>
      <c r="D8" s="60">
        <v>65</v>
      </c>
      <c r="E8" s="60">
        <v>1171</v>
      </c>
      <c r="F8" s="127"/>
      <c r="G8" s="68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17.93</v>
      </c>
      <c r="D9" s="60">
        <v>50</v>
      </c>
      <c r="E9" s="60">
        <v>897</v>
      </c>
      <c r="F9" s="127"/>
      <c r="G9" s="68"/>
      <c r="H9" s="25"/>
      <c r="I9" s="25"/>
      <c r="J9" s="25"/>
    </row>
    <row r="10" spans="1:10" x14ac:dyDescent="0.3">
      <c r="A10" s="22">
        <v>5</v>
      </c>
      <c r="B10" s="51" t="s">
        <v>67</v>
      </c>
      <c r="C10" s="52">
        <v>17.100000000000001</v>
      </c>
      <c r="D10" s="60">
        <v>1000</v>
      </c>
      <c r="E10" s="23">
        <v>17124</v>
      </c>
      <c r="F10" s="127"/>
      <c r="G10" s="68"/>
      <c r="H10" s="25"/>
      <c r="I10" s="25"/>
      <c r="J10" s="25"/>
    </row>
    <row r="11" spans="1:10" x14ac:dyDescent="0.3">
      <c r="A11" s="22">
        <v>6</v>
      </c>
      <c r="B11" s="51" t="s">
        <v>57</v>
      </c>
      <c r="C11" s="52">
        <v>17.260000000000002</v>
      </c>
      <c r="D11" s="60">
        <v>50</v>
      </c>
      <c r="E11" s="60">
        <v>864</v>
      </c>
      <c r="F11" s="127"/>
      <c r="G11" s="68"/>
      <c r="H11" s="25"/>
      <c r="I11" s="25"/>
      <c r="J11" s="25"/>
    </row>
    <row r="12" spans="1:10" x14ac:dyDescent="0.3">
      <c r="A12" s="22">
        <v>7</v>
      </c>
      <c r="B12" s="51" t="s">
        <v>71</v>
      </c>
      <c r="C12" s="52"/>
      <c r="D12" s="60"/>
      <c r="E12" s="60"/>
      <c r="F12" s="127">
        <v>1200</v>
      </c>
      <c r="G12" s="68"/>
      <c r="H12" s="25"/>
      <c r="I12" s="25"/>
      <c r="J12" s="25"/>
    </row>
    <row r="13" spans="1:10" x14ac:dyDescent="0.3">
      <c r="A13" s="22">
        <v>8</v>
      </c>
      <c r="B13" s="51" t="s">
        <v>71</v>
      </c>
      <c r="C13" s="52">
        <v>0</v>
      </c>
      <c r="D13" s="60">
        <v>40</v>
      </c>
      <c r="E13" s="60">
        <v>0</v>
      </c>
      <c r="F13" s="127"/>
      <c r="G13" s="68"/>
      <c r="H13" s="25"/>
      <c r="I13" s="25"/>
      <c r="J13" s="25"/>
    </row>
    <row r="14" spans="1:10" x14ac:dyDescent="0.3">
      <c r="A14" s="22">
        <v>9</v>
      </c>
      <c r="B14" s="51" t="s">
        <v>58</v>
      </c>
      <c r="C14" s="52">
        <v>17.62</v>
      </c>
      <c r="D14" s="60">
        <v>50</v>
      </c>
      <c r="E14" s="60">
        <v>882</v>
      </c>
      <c r="F14" s="127"/>
      <c r="G14" s="68"/>
      <c r="H14" s="25"/>
      <c r="I14" s="25"/>
      <c r="J14" s="25"/>
    </row>
    <row r="15" spans="1:10" x14ac:dyDescent="0.3">
      <c r="A15" s="22">
        <v>10</v>
      </c>
      <c r="B15" s="51" t="s">
        <v>72</v>
      </c>
      <c r="C15" s="52">
        <v>18.100000000000001</v>
      </c>
      <c r="D15" s="60">
        <v>100</v>
      </c>
      <c r="E15" s="60">
        <v>1812</v>
      </c>
      <c r="F15" s="127"/>
      <c r="G15" s="68"/>
      <c r="H15" s="25"/>
      <c r="I15" s="25"/>
      <c r="J15" s="25"/>
    </row>
    <row r="16" spans="1:10" x14ac:dyDescent="0.3">
      <c r="A16" s="22">
        <v>11</v>
      </c>
      <c r="B16" s="51" t="s">
        <v>73</v>
      </c>
      <c r="C16" s="52">
        <v>17.8</v>
      </c>
      <c r="D16" s="60">
        <v>30</v>
      </c>
      <c r="E16" s="60">
        <v>535</v>
      </c>
      <c r="F16" s="127"/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60</v>
      </c>
      <c r="C17" s="52">
        <v>18.510000000000002</v>
      </c>
      <c r="D17" s="60">
        <v>47</v>
      </c>
      <c r="E17" s="60">
        <v>871</v>
      </c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61</v>
      </c>
      <c r="C18" s="52">
        <v>19.29</v>
      </c>
      <c r="D18" s="60">
        <v>45</v>
      </c>
      <c r="E18" s="60">
        <v>869</v>
      </c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74</v>
      </c>
      <c r="C19" s="52">
        <v>19.149999999999999</v>
      </c>
      <c r="D19" s="60">
        <v>45</v>
      </c>
      <c r="E19" s="60">
        <v>862</v>
      </c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63</v>
      </c>
      <c r="C20" s="52">
        <v>19.61</v>
      </c>
      <c r="D20" s="60">
        <v>44</v>
      </c>
      <c r="E20" s="60">
        <v>864</v>
      </c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65</v>
      </c>
      <c r="C21" s="52">
        <v>19.420000000000002</v>
      </c>
      <c r="D21" s="60">
        <v>45</v>
      </c>
      <c r="E21" s="60">
        <v>875</v>
      </c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60"/>
      <c r="E22" s="60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60"/>
      <c r="E23" s="60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60"/>
      <c r="E24" s="60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60"/>
      <c r="E25" s="60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60"/>
      <c r="E26" s="60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60"/>
      <c r="E27" s="60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60"/>
      <c r="E28" s="60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60"/>
      <c r="E29" s="60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60"/>
      <c r="E30" s="60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60"/>
      <c r="E31" s="60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60"/>
      <c r="E32" s="60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60"/>
      <c r="E33" s="60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60"/>
      <c r="E34" s="60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60"/>
      <c r="E35" s="60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60"/>
      <c r="E36" s="60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60"/>
      <c r="E37" s="60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60"/>
      <c r="E38" s="60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60"/>
      <c r="E39" s="60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60"/>
      <c r="E40" s="60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60"/>
      <c r="E41" s="60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60"/>
      <c r="E42" s="60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60"/>
      <c r="E43" s="60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60"/>
      <c r="E44" s="60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60"/>
      <c r="E45" s="60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60"/>
      <c r="E46" s="60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60"/>
      <c r="E47" s="60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60"/>
      <c r="E48" s="60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60"/>
      <c r="E49" s="60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60"/>
      <c r="E50" s="60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60"/>
      <c r="E51" s="60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60"/>
      <c r="E52" s="60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60"/>
      <c r="E53" s="60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60"/>
      <c r="E54" s="60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60"/>
      <c r="E55" s="60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60"/>
      <c r="E56" s="60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60"/>
      <c r="E57" s="60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60"/>
      <c r="E58" s="60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60"/>
      <c r="E59" s="60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60"/>
      <c r="E60" s="60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60"/>
      <c r="E61" s="60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60"/>
      <c r="E62" s="60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60"/>
      <c r="E63" s="60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60"/>
      <c r="E64" s="60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60"/>
      <c r="E65" s="60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60"/>
      <c r="E66" s="60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60"/>
      <c r="E67" s="60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60"/>
      <c r="E68" s="60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60"/>
      <c r="E69" s="60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60"/>
      <c r="E70" s="60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60"/>
      <c r="E71" s="60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60"/>
      <c r="E72" s="60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60"/>
      <c r="E73" s="60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60"/>
      <c r="E74" s="60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60"/>
      <c r="E75" s="60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60"/>
      <c r="E76" s="60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60"/>
      <c r="E77" s="60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60"/>
      <c r="E78" s="60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60"/>
      <c r="E79" s="60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60"/>
      <c r="E80" s="60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60"/>
      <c r="E81" s="60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60"/>
      <c r="E82" s="60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60"/>
      <c r="E83" s="60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60"/>
      <c r="E84" s="60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60"/>
      <c r="E85" s="60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60"/>
      <c r="E86" s="60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60"/>
      <c r="E87" s="60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60"/>
      <c r="E88" s="60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60"/>
      <c r="E89" s="60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60"/>
      <c r="E90" s="60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60"/>
      <c r="E91" s="60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60"/>
      <c r="E92" s="60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60"/>
      <c r="E93" s="60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60"/>
      <c r="E94" s="60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60"/>
      <c r="E95" s="60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60"/>
      <c r="E96" s="60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60"/>
      <c r="E97" s="60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60"/>
      <c r="E98" s="60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60"/>
      <c r="E99" s="60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60"/>
      <c r="E100" s="60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60"/>
      <c r="E101" s="60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60"/>
      <c r="E102" s="60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60"/>
      <c r="E103" s="60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60"/>
      <c r="E104" s="60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60"/>
      <c r="E105" s="60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60"/>
      <c r="E106" s="60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60"/>
      <c r="E107" s="60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60"/>
      <c r="E108" s="60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60"/>
      <c r="E109" s="60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60"/>
      <c r="E110" s="60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60"/>
      <c r="E111" s="60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60"/>
      <c r="E112" s="60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60"/>
      <c r="E113" s="60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60"/>
      <c r="E114" s="60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60"/>
      <c r="E115" s="60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60"/>
      <c r="E116" s="60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60"/>
      <c r="E117" s="60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60"/>
      <c r="E118" s="60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60"/>
      <c r="E119" s="60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60"/>
      <c r="E120" s="60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60"/>
      <c r="E121" s="60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60"/>
      <c r="E122" s="60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60"/>
      <c r="E123" s="60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60"/>
      <c r="E124" s="60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60"/>
      <c r="E125" s="60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60"/>
      <c r="E126" s="60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60"/>
      <c r="E127" s="60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60"/>
      <c r="E128" s="60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60"/>
      <c r="E129" s="60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60"/>
      <c r="E130" s="60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60"/>
      <c r="E131" s="60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60"/>
      <c r="E132" s="60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60"/>
      <c r="E133" s="60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60"/>
      <c r="E134" s="60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60"/>
      <c r="E135" s="60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60"/>
      <c r="E136" s="60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60"/>
      <c r="E137" s="60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60"/>
      <c r="E138" s="60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60"/>
      <c r="E139" s="60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60"/>
      <c r="E140" s="60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60"/>
      <c r="E141" s="60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60"/>
      <c r="E142" s="60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60"/>
      <c r="E143" s="60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60"/>
      <c r="E144" s="60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60"/>
      <c r="E145" s="60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60"/>
      <c r="E146" s="60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60"/>
      <c r="E147" s="60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60"/>
      <c r="E148" s="60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60"/>
      <c r="E149" s="60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60"/>
      <c r="E150" s="60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60"/>
      <c r="E151" s="60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60"/>
      <c r="E152" s="60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60"/>
      <c r="E153" s="60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60"/>
      <c r="E154" s="60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60"/>
      <c r="E155" s="60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60"/>
      <c r="E156" s="60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60"/>
      <c r="E157" s="60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60"/>
      <c r="E158" s="60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60"/>
      <c r="E159" s="60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60"/>
      <c r="E160" s="60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60"/>
      <c r="E161" s="60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60"/>
      <c r="E162" s="60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60"/>
      <c r="E163" s="60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60"/>
      <c r="E164" s="60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60"/>
      <c r="E165" s="60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60"/>
      <c r="E166" s="60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60"/>
      <c r="E167" s="60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60"/>
      <c r="E168" s="60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60"/>
      <c r="E169" s="60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60"/>
      <c r="E170" s="60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60"/>
      <c r="E171" s="60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60"/>
      <c r="E172" s="60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60"/>
      <c r="E173" s="60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60"/>
      <c r="E174" s="60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60"/>
      <c r="E175" s="60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60"/>
      <c r="E176" s="60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60"/>
      <c r="E177" s="60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60"/>
      <c r="E178" s="60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60"/>
      <c r="E179" s="60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60"/>
      <c r="E180" s="60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60"/>
      <c r="E181" s="60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60"/>
      <c r="E182" s="60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60"/>
      <c r="E183" s="60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60"/>
      <c r="E184" s="60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60"/>
      <c r="E185" s="60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60"/>
      <c r="E186" s="60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60"/>
      <c r="E187" s="60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60"/>
      <c r="E188" s="60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60"/>
      <c r="E189" s="60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60"/>
      <c r="E190" s="60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60"/>
      <c r="E191" s="60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60"/>
      <c r="E192" s="60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60"/>
      <c r="E193" s="60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60"/>
      <c r="E194" s="60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60"/>
      <c r="E195" s="60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60"/>
      <c r="E196" s="60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60"/>
      <c r="E197" s="60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60"/>
      <c r="E198" s="60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60"/>
      <c r="E199" s="60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60"/>
      <c r="E200" s="60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60"/>
      <c r="E201" s="60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60"/>
      <c r="E202" s="60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60"/>
      <c r="E203" s="60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60"/>
      <c r="E204" s="60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60"/>
      <c r="E205" s="60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60"/>
      <c r="E206" s="60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60"/>
      <c r="E207" s="60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60"/>
      <c r="E208" s="60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60"/>
      <c r="E209" s="60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60"/>
      <c r="E210" s="60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60"/>
      <c r="E211" s="60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60"/>
      <c r="E212" s="60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60"/>
      <c r="E213" s="60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60"/>
      <c r="E214" s="60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60"/>
      <c r="E215" s="60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60"/>
      <c r="E216" s="60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60"/>
      <c r="E217" s="60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60"/>
      <c r="E218" s="60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60"/>
      <c r="E219" s="60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60"/>
      <c r="E220" s="60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60"/>
      <c r="E221" s="60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60"/>
      <c r="E222" s="60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60"/>
      <c r="E223" s="60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60"/>
      <c r="E224" s="60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60"/>
      <c r="E225" s="60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60"/>
      <c r="E226" s="60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60"/>
      <c r="E227" s="60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60"/>
      <c r="E228" s="60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60"/>
      <c r="E229" s="60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60"/>
      <c r="E230" s="60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60"/>
      <c r="E231" s="60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60"/>
      <c r="E232" s="60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60"/>
      <c r="E233" s="60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60"/>
      <c r="E234" s="60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60"/>
      <c r="E235" s="60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60"/>
      <c r="E236" s="60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60"/>
      <c r="E237" s="60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60"/>
      <c r="E238" s="60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60"/>
      <c r="E239" s="60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60"/>
      <c r="E240" s="60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60"/>
      <c r="E241" s="60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60"/>
      <c r="E242" s="60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60"/>
      <c r="E243" s="60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60"/>
      <c r="E244" s="60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60"/>
      <c r="E245" s="60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60"/>
      <c r="E246" s="60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60"/>
      <c r="E247" s="60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60"/>
      <c r="E248" s="60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60"/>
      <c r="E249" s="60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60"/>
      <c r="E250" s="60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60"/>
      <c r="E251" s="60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60"/>
      <c r="E252" s="60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60"/>
      <c r="E253" s="60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60"/>
      <c r="E254" s="60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60"/>
      <c r="E255" s="60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60"/>
      <c r="E256" s="60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60"/>
      <c r="E257" s="60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60"/>
      <c r="E258" s="60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60"/>
      <c r="E259" s="60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60"/>
      <c r="E260" s="60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60"/>
      <c r="E261" s="60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60"/>
      <c r="E262" s="60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60"/>
      <c r="E263" s="60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60"/>
      <c r="E264" s="60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60"/>
      <c r="E265" s="60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60"/>
      <c r="E266" s="60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60"/>
      <c r="E267" s="60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60"/>
      <c r="E268" s="60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60"/>
      <c r="E269" s="60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60"/>
      <c r="E270" s="60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60"/>
      <c r="E271" s="60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60"/>
      <c r="E272" s="60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60"/>
      <c r="E273" s="60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60"/>
      <c r="E274" s="60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60"/>
      <c r="E275" s="60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60"/>
      <c r="E276" s="60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60"/>
      <c r="E277" s="60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60"/>
      <c r="E278" s="60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60"/>
      <c r="E279" s="60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60"/>
      <c r="E280" s="60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60"/>
      <c r="E281" s="60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60"/>
      <c r="E282" s="60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60"/>
      <c r="E283" s="60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60"/>
      <c r="E284" s="60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60"/>
      <c r="E285" s="60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60"/>
      <c r="E286" s="60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60"/>
      <c r="E287" s="60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60"/>
      <c r="E288" s="60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60"/>
      <c r="E289" s="60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60"/>
      <c r="E290" s="60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60"/>
      <c r="E291" s="60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60"/>
      <c r="E292" s="60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60"/>
      <c r="E293" s="60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60"/>
      <c r="E294" s="60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60"/>
      <c r="E295" s="60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60"/>
      <c r="E296" s="60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60"/>
      <c r="E297" s="60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60"/>
      <c r="E298" s="60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60"/>
      <c r="E299" s="60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60"/>
      <c r="E300" s="60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60"/>
      <c r="E301" s="60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60"/>
      <c r="E302" s="60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60"/>
      <c r="E303" s="60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60"/>
      <c r="E304" s="60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60"/>
      <c r="E305" s="60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60"/>
      <c r="E306" s="60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60"/>
      <c r="E307" s="60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60"/>
      <c r="E308" s="60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60"/>
      <c r="E309" s="60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60"/>
      <c r="E310" s="60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60"/>
      <c r="E311" s="60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60"/>
      <c r="E312" s="60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60"/>
      <c r="E313" s="60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60"/>
      <c r="E314" s="60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60"/>
      <c r="E315" s="60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60"/>
      <c r="E316" s="60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60"/>
      <c r="E317" s="60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60"/>
      <c r="E318" s="60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60"/>
      <c r="E319" s="60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60"/>
      <c r="E320" s="60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60"/>
      <c r="E321" s="60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60"/>
      <c r="E322" s="60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60"/>
      <c r="E323" s="60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60"/>
      <c r="E324" s="60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60"/>
      <c r="E325" s="60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60"/>
      <c r="E326" s="60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60"/>
      <c r="E327" s="60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60"/>
      <c r="E328" s="60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60"/>
      <c r="E329" s="60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60"/>
      <c r="E330" s="60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60"/>
      <c r="E331" s="60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60"/>
      <c r="E332" s="60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60"/>
      <c r="E333" s="60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60"/>
      <c r="E334" s="60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60"/>
      <c r="E335" s="60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60"/>
      <c r="E336" s="60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60"/>
      <c r="E337" s="60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60"/>
      <c r="E338" s="60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60"/>
      <c r="E339" s="60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60"/>
      <c r="E340" s="60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60"/>
      <c r="E341" s="60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60"/>
      <c r="E342" s="60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60"/>
      <c r="E343" s="60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60"/>
      <c r="E344" s="60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60"/>
      <c r="E345" s="60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60"/>
      <c r="E346" s="60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60"/>
      <c r="E347" s="60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60"/>
      <c r="E348" s="60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60"/>
      <c r="E349" s="60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60"/>
      <c r="E350" s="60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60"/>
      <c r="E351" s="60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60"/>
      <c r="E352" s="60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60"/>
      <c r="E353" s="60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60"/>
      <c r="E354" s="60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60"/>
      <c r="E355" s="60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60"/>
      <c r="E356" s="60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60"/>
      <c r="E357" s="60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60"/>
      <c r="E358" s="60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60"/>
      <c r="E359" s="60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60"/>
      <c r="E360" s="60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60"/>
      <c r="E361" s="60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60"/>
      <c r="E362" s="60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60"/>
      <c r="E363" s="60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60"/>
      <c r="E364" s="60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60"/>
      <c r="E365" s="60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60"/>
      <c r="E366" s="60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60"/>
      <c r="E367" s="60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60"/>
      <c r="E368" s="60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60"/>
      <c r="E369" s="60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60"/>
      <c r="E370" s="60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60"/>
      <c r="E371" s="60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60"/>
      <c r="E372" s="60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60"/>
      <c r="E373" s="60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60"/>
      <c r="E374" s="60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60"/>
      <c r="E375" s="60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60"/>
      <c r="E376" s="60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60"/>
      <c r="E377" s="60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60"/>
      <c r="E378" s="60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60"/>
      <c r="E379" s="60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60"/>
      <c r="E380" s="60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60"/>
      <c r="E381" s="60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60"/>
      <c r="E382" s="60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60"/>
      <c r="E383" s="60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60"/>
      <c r="E384" s="60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60"/>
      <c r="E385" s="60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60"/>
      <c r="E386" s="60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60"/>
      <c r="E387" s="60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60"/>
      <c r="E388" s="60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60"/>
      <c r="E389" s="60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60"/>
      <c r="E390" s="60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60"/>
      <c r="E391" s="60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60"/>
      <c r="E392" s="60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60"/>
      <c r="E393" s="60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60"/>
      <c r="E394" s="60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60"/>
      <c r="E395" s="60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60"/>
      <c r="E396" s="60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60"/>
      <c r="E397" s="60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60"/>
      <c r="E398" s="60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60"/>
      <c r="E399" s="60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60"/>
      <c r="E400" s="60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60"/>
      <c r="E401" s="60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60"/>
      <c r="E402" s="60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60"/>
      <c r="E403" s="60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60"/>
      <c r="E404" s="60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60"/>
      <c r="E405" s="60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60"/>
      <c r="E406" s="60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60"/>
      <c r="E407" s="60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60"/>
      <c r="E408" s="60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60"/>
      <c r="E409" s="60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60"/>
      <c r="E410" s="60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60"/>
      <c r="E411" s="60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60"/>
      <c r="E412" s="60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60"/>
      <c r="E413" s="60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60"/>
      <c r="E414" s="60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60"/>
      <c r="E415" s="60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60"/>
      <c r="E416" s="60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60"/>
      <c r="E417" s="60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60"/>
      <c r="E418" s="60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60"/>
      <c r="E419" s="60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60"/>
      <c r="E420" s="60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60"/>
      <c r="E421" s="60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60"/>
      <c r="E422" s="60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60"/>
      <c r="E423" s="60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60"/>
      <c r="E424" s="60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60"/>
      <c r="E425" s="60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60"/>
      <c r="E426" s="60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60"/>
      <c r="E427" s="60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60"/>
      <c r="E428" s="60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60"/>
      <c r="E429" s="60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60"/>
      <c r="E430" s="60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60"/>
      <c r="E431" s="60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60"/>
      <c r="E432" s="60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60"/>
      <c r="E433" s="60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60"/>
      <c r="E434" s="60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60"/>
      <c r="E435" s="60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60"/>
      <c r="E436" s="60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60"/>
      <c r="E437" s="60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60"/>
      <c r="E438" s="60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60"/>
      <c r="E439" s="60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60"/>
      <c r="E440" s="60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60"/>
      <c r="E441" s="60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60"/>
      <c r="E442" s="60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60"/>
      <c r="E443" s="60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60"/>
      <c r="E444" s="60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60"/>
      <c r="E445" s="60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60"/>
      <c r="E446" s="60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60"/>
      <c r="E447" s="60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60"/>
      <c r="E448" s="60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60"/>
      <c r="E449" s="60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60"/>
      <c r="E450" s="60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60"/>
      <c r="E451" s="60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60"/>
      <c r="E452" s="60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60"/>
      <c r="E453" s="60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60"/>
      <c r="E454" s="60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60"/>
      <c r="E455" s="60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60"/>
      <c r="E456" s="60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60"/>
      <c r="E457" s="60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60"/>
      <c r="E458" s="60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60"/>
      <c r="E459" s="60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60"/>
      <c r="E460" s="60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60"/>
      <c r="E461" s="60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60"/>
      <c r="E462" s="60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60"/>
      <c r="E463" s="60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60"/>
      <c r="E464" s="60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60"/>
      <c r="E465" s="60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60"/>
      <c r="E466" s="60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60"/>
      <c r="E467" s="60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60"/>
      <c r="E468" s="60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60"/>
      <c r="E469" s="60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60"/>
      <c r="E470" s="60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60"/>
      <c r="E471" s="60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60"/>
      <c r="E472" s="60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60"/>
      <c r="E473" s="60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60"/>
      <c r="E474" s="60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60"/>
      <c r="E475" s="60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60"/>
      <c r="E476" s="60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60"/>
      <c r="E477" s="60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60"/>
      <c r="E478" s="60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60"/>
      <c r="E479" s="60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60"/>
      <c r="E480" s="60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60"/>
      <c r="E481" s="60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60"/>
      <c r="E482" s="60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60"/>
      <c r="E483" s="60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60"/>
      <c r="E484" s="60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60"/>
      <c r="E485" s="60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60"/>
      <c r="E486" s="60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60"/>
      <c r="E487" s="60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60"/>
      <c r="E488" s="60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60"/>
      <c r="E489" s="60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60"/>
      <c r="E490" s="60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60"/>
      <c r="E491" s="60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60"/>
      <c r="E492" s="60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60"/>
      <c r="E493" s="60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60"/>
      <c r="E494" s="60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60"/>
      <c r="E495" s="60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60"/>
      <c r="E496" s="60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60"/>
      <c r="E497" s="60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60"/>
      <c r="E498" s="60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60"/>
      <c r="E499" s="60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60"/>
      <c r="E500" s="60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60"/>
      <c r="E501" s="60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60"/>
      <c r="E502" s="60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60"/>
      <c r="E503" s="60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60"/>
      <c r="E504" s="60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60"/>
      <c r="E505" s="60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62"/>
      <c r="D506" s="16"/>
      <c r="E506" s="16"/>
      <c r="F506" s="16"/>
      <c r="G506" s="16"/>
    </row>
  </sheetData>
  <sheetProtection selectLockedCell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A3:A4"/>
    <mergeCell ref="B3:B4"/>
    <mergeCell ref="C3:C4"/>
    <mergeCell ref="D3:D4"/>
    <mergeCell ref="E3:E4"/>
    <mergeCell ref="F3:F4"/>
    <mergeCell ref="H3:H4"/>
  </mergeCells>
  <phoneticPr fontId="1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9</v>
      </c>
      <c r="G1" s="68"/>
      <c r="H1" s="142" t="s">
        <v>75</v>
      </c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76</v>
      </c>
      <c r="J2" s="24"/>
    </row>
    <row r="3" spans="1:10" ht="18.75" customHeight="1" x14ac:dyDescent="0.3">
      <c r="A3" s="138">
        <f>(E3-F3)/D3</f>
        <v>2245.4117126985084</v>
      </c>
      <c r="B3" s="136">
        <f>E3/D3</f>
        <v>2264.9107779384808</v>
      </c>
      <c r="C3" s="140">
        <f>H3*I3</f>
        <v>2257.56</v>
      </c>
      <c r="D3" s="133">
        <f>SUM(D7:D505)</f>
        <v>7.9490990000000004</v>
      </c>
      <c r="E3" s="130">
        <f>SUM(E7:E505)</f>
        <v>18004</v>
      </c>
      <c r="F3" s="130">
        <f>SUM(F6:G505)</f>
        <v>155</v>
      </c>
      <c r="G3" s="12">
        <f>G4/E3</f>
        <v>5.3636935369917307E-3</v>
      </c>
      <c r="H3" s="146" t="s">
        <v>77</v>
      </c>
      <c r="I3" s="145">
        <f>投資!G2</f>
        <v>31.355</v>
      </c>
      <c r="J3" s="143"/>
    </row>
    <row r="4" spans="1:10" ht="18.75" customHeight="1" x14ac:dyDescent="0.3">
      <c r="A4" s="123"/>
      <c r="B4" s="123"/>
      <c r="C4" s="141"/>
      <c r="D4" s="123"/>
      <c r="E4" s="123"/>
      <c r="F4" s="123"/>
      <c r="G4" s="49">
        <f>D3*C3-E3+F3</f>
        <v>96.567938439999125</v>
      </c>
      <c r="H4" s="129"/>
      <c r="I4" s="129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 t="s">
        <v>49</v>
      </c>
      <c r="E5" s="21" t="s">
        <v>50</v>
      </c>
      <c r="F5" s="131" t="s">
        <v>51</v>
      </c>
      <c r="G5" s="68"/>
      <c r="H5" s="144" t="s">
        <v>48</v>
      </c>
      <c r="I5" s="144" t="s">
        <v>78</v>
      </c>
      <c r="J5" s="144" t="s">
        <v>79</v>
      </c>
    </row>
    <row r="6" spans="1:10" x14ac:dyDescent="0.3">
      <c r="A6" s="22">
        <v>1</v>
      </c>
      <c r="B6" s="139" t="s">
        <v>52</v>
      </c>
      <c r="C6" s="125"/>
      <c r="D6" s="125"/>
      <c r="E6" s="68"/>
      <c r="F6" s="137"/>
      <c r="G6" s="68"/>
      <c r="H6" s="129"/>
      <c r="I6" s="129"/>
      <c r="J6" s="129"/>
    </row>
    <row r="7" spans="1:10" x14ac:dyDescent="0.3">
      <c r="A7" s="22">
        <v>2</v>
      </c>
      <c r="B7" s="51" t="s">
        <v>53</v>
      </c>
      <c r="C7" s="53">
        <f>H7*I7</f>
        <v>2255.4234999999999</v>
      </c>
      <c r="D7" s="36">
        <v>0.44337300000000002</v>
      </c>
      <c r="E7" s="36">
        <v>1000</v>
      </c>
      <c r="F7" s="127"/>
      <c r="G7" s="68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80</v>
      </c>
      <c r="C8" s="53">
        <f t="shared" ref="C8:C71" si="0">H8*I8</f>
        <v>0</v>
      </c>
      <c r="D8" s="36"/>
      <c r="E8" s="36"/>
      <c r="F8" s="127">
        <v>2</v>
      </c>
      <c r="G8" s="68"/>
      <c r="H8" s="25"/>
      <c r="I8" s="25"/>
      <c r="J8" s="25"/>
    </row>
    <row r="9" spans="1:10" x14ac:dyDescent="0.3">
      <c r="A9" s="22">
        <v>4</v>
      </c>
      <c r="B9" s="51" t="s">
        <v>81</v>
      </c>
      <c r="C9" s="53">
        <f t="shared" si="0"/>
        <v>2267.0656499999996</v>
      </c>
      <c r="D9" s="36">
        <v>0.441048</v>
      </c>
      <c r="E9" s="36">
        <v>1000</v>
      </c>
      <c r="F9" s="127"/>
      <c r="G9" s="68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82</v>
      </c>
      <c r="C10" s="53">
        <f t="shared" si="0"/>
        <v>2269.7217000000001</v>
      </c>
      <c r="D10" s="36">
        <v>0.44062099999999998</v>
      </c>
      <c r="E10" s="23">
        <v>1000</v>
      </c>
      <c r="F10" s="127"/>
      <c r="G10" s="68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82</v>
      </c>
      <c r="C11" s="53">
        <f t="shared" si="0"/>
        <v>2269.7217000000001</v>
      </c>
      <c r="D11" s="36">
        <v>4.4057849999999998</v>
      </c>
      <c r="E11" s="36">
        <v>10001</v>
      </c>
      <c r="F11" s="127"/>
      <c r="G11" s="68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71</v>
      </c>
      <c r="C12" s="53">
        <f t="shared" si="0"/>
        <v>0</v>
      </c>
      <c r="D12" s="36"/>
      <c r="E12" s="36"/>
      <c r="F12" s="127">
        <v>4</v>
      </c>
      <c r="G12" s="68"/>
      <c r="H12" s="25"/>
      <c r="I12" s="25"/>
      <c r="J12" s="25"/>
    </row>
    <row r="13" spans="1:10" x14ac:dyDescent="0.3">
      <c r="A13" s="22">
        <v>8</v>
      </c>
      <c r="B13" s="51" t="s">
        <v>58</v>
      </c>
      <c r="C13" s="53">
        <f t="shared" si="0"/>
        <v>2213.8420000000001</v>
      </c>
      <c r="D13" s="36">
        <v>0.451706</v>
      </c>
      <c r="E13" s="36">
        <v>1000</v>
      </c>
      <c r="F13" s="127"/>
      <c r="G13" s="68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83</v>
      </c>
      <c r="C14" s="53">
        <f t="shared" si="0"/>
        <v>0</v>
      </c>
      <c r="D14" s="36"/>
      <c r="E14" s="36"/>
      <c r="F14" s="127">
        <v>25</v>
      </c>
      <c r="G14" s="68"/>
      <c r="H14" s="25"/>
      <c r="I14" s="25"/>
      <c r="J14" s="25"/>
    </row>
    <row r="15" spans="1:10" x14ac:dyDescent="0.3">
      <c r="A15" s="22">
        <v>10</v>
      </c>
      <c r="B15" s="51" t="s">
        <v>60</v>
      </c>
      <c r="C15" s="53">
        <f t="shared" si="0"/>
        <v>2241.6852500000005</v>
      </c>
      <c r="D15" s="36">
        <v>0.44608700000000001</v>
      </c>
      <c r="E15" s="36">
        <v>1000</v>
      </c>
      <c r="F15" s="127"/>
      <c r="G15" s="68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84</v>
      </c>
      <c r="C16" s="53">
        <f t="shared" si="0"/>
        <v>0</v>
      </c>
      <c r="D16" s="36"/>
      <c r="E16" s="36"/>
      <c r="F16" s="127">
        <v>28</v>
      </c>
      <c r="G16" s="68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3">
        <f t="shared" si="0"/>
        <v>2276.4768000000004</v>
      </c>
      <c r="D17" s="36">
        <v>0.439224</v>
      </c>
      <c r="E17" s="36">
        <v>1000</v>
      </c>
      <c r="F17" s="127"/>
      <c r="G17" s="68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62</v>
      </c>
      <c r="C18" s="53">
        <f t="shared" si="0"/>
        <v>0</v>
      </c>
      <c r="D18" s="36"/>
      <c r="E18" s="36"/>
      <c r="F18" s="127">
        <v>29</v>
      </c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85</v>
      </c>
      <c r="C19" s="53">
        <f t="shared" si="0"/>
        <v>0</v>
      </c>
      <c r="D19" s="36"/>
      <c r="E19" s="36"/>
      <c r="F19" s="127">
        <v>32</v>
      </c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63</v>
      </c>
      <c r="C20" s="53">
        <f t="shared" si="0"/>
        <v>2260.7888600000001</v>
      </c>
      <c r="D20" s="36">
        <v>0.44240200000000002</v>
      </c>
      <c r="E20" s="36">
        <v>1003</v>
      </c>
      <c r="F20" s="127"/>
      <c r="G20" s="68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86</v>
      </c>
      <c r="C21" s="53">
        <f t="shared" si="0"/>
        <v>2278.8200700000002</v>
      </c>
      <c r="D21" s="36">
        <v>0.43885299999999999</v>
      </c>
      <c r="E21" s="36">
        <v>1000</v>
      </c>
      <c r="F21" s="127"/>
      <c r="G21" s="68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87</v>
      </c>
      <c r="C22" s="53">
        <f t="shared" si="0"/>
        <v>0</v>
      </c>
      <c r="D22" s="36"/>
      <c r="E22" s="36"/>
      <c r="F22" s="127">
        <v>35</v>
      </c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si="0"/>
        <v>0</v>
      </c>
      <c r="D71" s="36"/>
      <c r="E71" s="36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ref="C72:C135" si="1">H72*I72</f>
        <v>0</v>
      </c>
      <c r="D72" s="36"/>
      <c r="E72" s="36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si="1"/>
        <v>0</v>
      </c>
      <c r="D135" s="36"/>
      <c r="E135" s="36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ref="C136:C199" si="2">H136*I136</f>
        <v>0</v>
      </c>
      <c r="D136" s="36"/>
      <c r="E136" s="36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si="2"/>
        <v>0</v>
      </c>
      <c r="D199" s="36"/>
      <c r="E199" s="36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ref="C200:C263" si="3">H200*I200</f>
        <v>0</v>
      </c>
      <c r="D200" s="36"/>
      <c r="E200" s="36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si="3"/>
        <v>0</v>
      </c>
      <c r="D263" s="36"/>
      <c r="E263" s="36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ref="C264:C327" si="4">H264*I264</f>
        <v>0</v>
      </c>
      <c r="D264" s="36"/>
      <c r="E264" s="36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si="4"/>
        <v>0</v>
      </c>
      <c r="D327" s="36"/>
      <c r="E327" s="36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ref="C328:C391" si="5">H328*I328</f>
        <v>0</v>
      </c>
      <c r="D328" s="36"/>
      <c r="E328" s="36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si="5"/>
        <v>0</v>
      </c>
      <c r="D391" s="36"/>
      <c r="E391" s="36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ref="C392:C455" si="6">H392*I392</f>
        <v>0</v>
      </c>
      <c r="D392" s="36"/>
      <c r="E392" s="36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si="6"/>
        <v>0</v>
      </c>
      <c r="D455" s="36"/>
      <c r="E455" s="36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ref="C456:C505" si="7">H456*I456</f>
        <v>0</v>
      </c>
      <c r="D456" s="36"/>
      <c r="E456" s="36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electLockedCell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18:G18"/>
    <mergeCell ref="F474:G474"/>
    <mergeCell ref="F17:G17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9:G189"/>
    <mergeCell ref="F45:G45"/>
    <mergeCell ref="F322:G322"/>
    <mergeCell ref="F238:G238"/>
    <mergeCell ref="F42:G42"/>
    <mergeCell ref="F237:G237"/>
    <mergeCell ref="F408:G408"/>
    <mergeCell ref="F116:G116"/>
    <mergeCell ref="F154:G154"/>
    <mergeCell ref="F325:G325"/>
    <mergeCell ref="F390:G390"/>
    <mergeCell ref="F59:G59"/>
    <mergeCell ref="F497:G497"/>
    <mergeCell ref="F70:G70"/>
    <mergeCell ref="F263:G263"/>
    <mergeCell ref="F355:G355"/>
    <mergeCell ref="F134:G134"/>
    <mergeCell ref="F487:G487"/>
    <mergeCell ref="F473:G473"/>
    <mergeCell ref="F351:G351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486:G486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327:G32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30:G30"/>
    <mergeCell ref="F46:G46"/>
    <mergeCell ref="F317:G317"/>
    <mergeCell ref="F253:G253"/>
    <mergeCell ref="F109:G109"/>
    <mergeCell ref="F47:G47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57:G57"/>
    <mergeCell ref="F171:G171"/>
    <mergeCell ref="F407:G407"/>
    <mergeCell ref="F267:G267"/>
    <mergeCell ref="F438:G438"/>
    <mergeCell ref="F204:G204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483:G483"/>
    <mergeCell ref="F13:G13"/>
    <mergeCell ref="F56:G56"/>
    <mergeCell ref="F249:G249"/>
    <mergeCell ref="F105:G105"/>
    <mergeCell ref="F43:G43"/>
    <mergeCell ref="F176:G176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110:G110"/>
    <mergeCell ref="F181:G181"/>
    <mergeCell ref="F141:G141"/>
    <mergeCell ref="F503:G503"/>
    <mergeCell ref="F166:G166"/>
    <mergeCell ref="F402:G402"/>
    <mergeCell ref="F377:G377"/>
    <mergeCell ref="F191:G191"/>
    <mergeCell ref="F255:G255"/>
    <mergeCell ref="F316:G316"/>
    <mergeCell ref="F301:G301"/>
    <mergeCell ref="F456:G456"/>
    <mergeCell ref="F471:G471"/>
    <mergeCell ref="F482:G482"/>
    <mergeCell ref="F449:G449"/>
    <mergeCell ref="F460:G460"/>
    <mergeCell ref="F492:G492"/>
    <mergeCell ref="F479:G479"/>
    <mergeCell ref="F439:G439"/>
    <mergeCell ref="F333:G333"/>
    <mergeCell ref="F347:G347"/>
    <mergeCell ref="F170:G170"/>
    <mergeCell ref="F341:G341"/>
    <mergeCell ref="F412:G412"/>
    <mergeCell ref="F468:G468"/>
    <mergeCell ref="F313:G313"/>
    <mergeCell ref="F278:G278"/>
    <mergeCell ref="F77:G77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120:G120"/>
    <mergeCell ref="F107:G107"/>
    <mergeCell ref="F349:G349"/>
    <mergeCell ref="F405:G405"/>
    <mergeCell ref="F458:G458"/>
    <mergeCell ref="F247:G247"/>
    <mergeCell ref="F185:G185"/>
    <mergeCell ref="F318:G318"/>
    <mergeCell ref="F312:G312"/>
    <mergeCell ref="F192:G192"/>
    <mergeCell ref="F414:G414"/>
    <mergeCell ref="F291:G291"/>
    <mergeCell ref="F91:G91"/>
    <mergeCell ref="F389:G389"/>
    <mergeCell ref="F156:G156"/>
    <mergeCell ref="F244:G244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250:G2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44:G44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123:G123"/>
    <mergeCell ref="F179:G179"/>
  </mergeCells>
  <phoneticPr fontId="11" type="noConversion"/>
  <conditionalFormatting sqref="G3:G4">
    <cfRule type="cellIs" dxfId="15" priority="2" operator="lessThan">
      <formula>0</formula>
    </cfRule>
    <cfRule type="cellIs" dxfId="1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4" t="s">
        <v>40</v>
      </c>
      <c r="D1" s="135"/>
      <c r="E1" s="135"/>
      <c r="F1" s="132" t="s">
        <v>13</v>
      </c>
      <c r="G1" s="68"/>
      <c r="H1" s="142" t="s">
        <v>75</v>
      </c>
      <c r="I1" s="125"/>
      <c r="J1" s="68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76</v>
      </c>
      <c r="J2" s="24"/>
    </row>
    <row r="3" spans="1:10" ht="18.75" customHeight="1" x14ac:dyDescent="0.3">
      <c r="A3" s="138">
        <f>(E3-F3)/D3</f>
        <v>1434.2399621729378</v>
      </c>
      <c r="B3" s="136">
        <v>1446.530865440456</v>
      </c>
      <c r="C3" s="147">
        <f>H3*I3</f>
        <v>1506.9213000000002</v>
      </c>
      <c r="D3" s="133">
        <f>SUM(D7:D505)</f>
        <v>5.5325470000000001</v>
      </c>
      <c r="E3" s="130">
        <f>SUM(E7:E505)</f>
        <v>8003</v>
      </c>
      <c r="F3" s="130">
        <f>SUM(F6:G505)</f>
        <v>68</v>
      </c>
      <c r="G3" s="12">
        <f>G4/E3</f>
        <v>5.0245272716618945E-2</v>
      </c>
      <c r="H3" s="146" t="s">
        <v>88</v>
      </c>
      <c r="I3" s="149">
        <f>投資!G2</f>
        <v>31.355</v>
      </c>
      <c r="J3" s="143"/>
    </row>
    <row r="4" spans="1:10" ht="18.75" customHeight="1" x14ac:dyDescent="0.3">
      <c r="A4" s="123"/>
      <c r="B4" s="123"/>
      <c r="C4" s="148"/>
      <c r="D4" s="123"/>
      <c r="E4" s="123"/>
      <c r="F4" s="123"/>
      <c r="G4" s="49">
        <f>D3*C3-E3+F3</f>
        <v>402.11291755110142</v>
      </c>
      <c r="H4" s="129"/>
      <c r="I4" s="148"/>
      <c r="J4" s="129"/>
    </row>
    <row r="5" spans="1:10" x14ac:dyDescent="0.3">
      <c r="A5" s="21" t="s">
        <v>46</v>
      </c>
      <c r="B5" s="50" t="s">
        <v>47</v>
      </c>
      <c r="C5" s="21" t="s">
        <v>48</v>
      </c>
      <c r="D5" s="21">
        <f>E3/D3</f>
        <v>1446.5308654404562</v>
      </c>
      <c r="E5" s="21" t="s">
        <v>95</v>
      </c>
      <c r="F5" s="131" t="s">
        <v>51</v>
      </c>
      <c r="G5" s="68"/>
      <c r="H5" s="144" t="s">
        <v>48</v>
      </c>
      <c r="I5" s="144" t="s">
        <v>78</v>
      </c>
      <c r="J5" s="144" t="s">
        <v>79</v>
      </c>
    </row>
    <row r="6" spans="1:10" x14ac:dyDescent="0.3">
      <c r="A6" s="22">
        <v>1</v>
      </c>
      <c r="B6" s="139" t="s">
        <v>52</v>
      </c>
      <c r="C6" s="125"/>
      <c r="D6" s="125"/>
      <c r="E6" s="68"/>
      <c r="F6" s="150"/>
      <c r="G6" s="80"/>
      <c r="H6" s="129"/>
      <c r="I6" s="129"/>
      <c r="J6" s="129"/>
    </row>
    <row r="7" spans="1:10" x14ac:dyDescent="0.3">
      <c r="A7" s="22">
        <v>2</v>
      </c>
      <c r="B7" s="51" t="s">
        <v>53</v>
      </c>
      <c r="C7" s="55">
        <f>H7*I7</f>
        <v>1461.1465000000001</v>
      </c>
      <c r="D7" s="36">
        <v>0.68438900000000003</v>
      </c>
      <c r="E7" s="36">
        <v>1000</v>
      </c>
      <c r="F7" s="127"/>
      <c r="G7" s="68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81</v>
      </c>
      <c r="C8" s="55">
        <f t="shared" ref="C8:C71" si="0">H8*I8</f>
        <v>1441.8652499999998</v>
      </c>
      <c r="D8" s="36">
        <v>0.69346600000000003</v>
      </c>
      <c r="E8" s="36">
        <v>1000</v>
      </c>
      <c r="F8" s="127"/>
      <c r="G8" s="68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82</v>
      </c>
      <c r="C9" s="55">
        <f t="shared" si="0"/>
        <v>1452.1096799999998</v>
      </c>
      <c r="D9" s="36">
        <v>0.68871199999999999</v>
      </c>
      <c r="E9" s="36">
        <v>1000</v>
      </c>
      <c r="F9" s="127"/>
      <c r="G9" s="68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89</v>
      </c>
      <c r="C10" s="55">
        <f t="shared" si="0"/>
        <v>0</v>
      </c>
      <c r="D10" s="36"/>
      <c r="E10" s="23"/>
      <c r="F10" s="127">
        <v>14</v>
      </c>
      <c r="G10" s="68"/>
      <c r="H10" s="25"/>
      <c r="I10" s="25"/>
      <c r="J10" s="25"/>
    </row>
    <row r="11" spans="1:10" x14ac:dyDescent="0.3">
      <c r="A11" s="22">
        <v>6</v>
      </c>
      <c r="B11" s="51" t="s">
        <v>58</v>
      </c>
      <c r="C11" s="55">
        <f t="shared" si="0"/>
        <v>1382.7629999999999</v>
      </c>
      <c r="D11" s="36">
        <v>0.72319500000000003</v>
      </c>
      <c r="E11" s="36">
        <v>1000</v>
      </c>
      <c r="F11" s="127"/>
      <c r="G11" s="68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60</v>
      </c>
      <c r="C12" s="55">
        <f t="shared" si="0"/>
        <v>1424.5081</v>
      </c>
      <c r="D12" s="36">
        <v>0.70198799999999995</v>
      </c>
      <c r="E12" s="36">
        <v>1000</v>
      </c>
      <c r="F12" s="127"/>
      <c r="G12" s="68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61</v>
      </c>
      <c r="C13" s="55">
        <f t="shared" si="0"/>
        <v>1461.1731200000002</v>
      </c>
      <c r="D13" s="36">
        <v>0.68430100000000005</v>
      </c>
      <c r="E13" s="36">
        <v>1000</v>
      </c>
      <c r="F13" s="127"/>
      <c r="G13" s="68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90</v>
      </c>
      <c r="C14" s="55">
        <f t="shared" si="0"/>
        <v>0</v>
      </c>
      <c r="D14" s="36"/>
      <c r="E14" s="36"/>
      <c r="F14" s="127">
        <v>54</v>
      </c>
      <c r="G14" s="68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5">
        <f t="shared" si="0"/>
        <v>1464.8719799999999</v>
      </c>
      <c r="D15" s="36">
        <v>0.68255999999999994</v>
      </c>
      <c r="E15" s="36">
        <v>1003</v>
      </c>
      <c r="F15" s="127"/>
      <c r="G15" s="68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86</v>
      </c>
      <c r="C16" s="55">
        <f t="shared" si="0"/>
        <v>1483.9193699999998</v>
      </c>
      <c r="D16" s="36">
        <v>0.67393599999999998</v>
      </c>
      <c r="E16" s="36">
        <v>1000</v>
      </c>
      <c r="F16" s="127"/>
      <c r="G16" s="68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7"/>
      <c r="G17" s="68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7"/>
      <c r="G18" s="68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7"/>
      <c r="G19" s="68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7"/>
      <c r="G20" s="68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7"/>
      <c r="G21" s="68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7"/>
      <c r="G22" s="68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7"/>
      <c r="G23" s="68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7"/>
      <c r="G24" s="68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7"/>
      <c r="G25" s="68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7"/>
      <c r="G26" s="68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7"/>
      <c r="G27" s="68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7"/>
      <c r="G28" s="68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7"/>
      <c r="G29" s="68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7"/>
      <c r="G30" s="68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7"/>
      <c r="G31" s="68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7"/>
      <c r="G32" s="68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7"/>
      <c r="G33" s="68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7"/>
      <c r="G34" s="68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7"/>
      <c r="G35" s="68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7"/>
      <c r="G36" s="68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7"/>
      <c r="G37" s="68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7"/>
      <c r="G38" s="68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7"/>
      <c r="G39" s="68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7"/>
      <c r="G40" s="68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7"/>
      <c r="G41" s="68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7"/>
      <c r="G42" s="68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7"/>
      <c r="G43" s="68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7"/>
      <c r="G44" s="68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7"/>
      <c r="G45" s="68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7"/>
      <c r="G46" s="68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7"/>
      <c r="G47" s="68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7"/>
      <c r="G48" s="68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7"/>
      <c r="G49" s="68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7"/>
      <c r="G50" s="68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7"/>
      <c r="G51" s="68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7"/>
      <c r="G52" s="68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7"/>
      <c r="G53" s="68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7"/>
      <c r="G54" s="68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7"/>
      <c r="G55" s="68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7"/>
      <c r="G56" s="68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7"/>
      <c r="G57" s="68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7"/>
      <c r="G58" s="68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7"/>
      <c r="G59" s="68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7"/>
      <c r="G60" s="68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7"/>
      <c r="G61" s="68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7"/>
      <c r="G62" s="68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7"/>
      <c r="G63" s="68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7"/>
      <c r="G64" s="68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7"/>
      <c r="G65" s="68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7"/>
      <c r="G66" s="68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7"/>
      <c r="G67" s="68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7"/>
      <c r="G68" s="68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7"/>
      <c r="G69" s="68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7"/>
      <c r="G70" s="68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si="0"/>
        <v>0</v>
      </c>
      <c r="D71" s="36"/>
      <c r="E71" s="36"/>
      <c r="F71" s="127"/>
      <c r="G71" s="68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ref="C72:C135" si="1">H72*I72</f>
        <v>0</v>
      </c>
      <c r="D72" s="36"/>
      <c r="E72" s="36"/>
      <c r="F72" s="127"/>
      <c r="G72" s="68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7"/>
      <c r="G73" s="68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7"/>
      <c r="G74" s="68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7"/>
      <c r="G75" s="68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7"/>
      <c r="G76" s="68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7"/>
      <c r="G77" s="68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7"/>
      <c r="G78" s="68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7"/>
      <c r="G79" s="68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7"/>
      <c r="G80" s="68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7"/>
      <c r="G81" s="68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7"/>
      <c r="G82" s="68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7"/>
      <c r="G83" s="68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7"/>
      <c r="G84" s="68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7"/>
      <c r="G85" s="68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7"/>
      <c r="G86" s="68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7"/>
      <c r="G87" s="68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7"/>
      <c r="G88" s="68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7"/>
      <c r="G89" s="68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7"/>
      <c r="G90" s="68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7"/>
      <c r="G91" s="68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7"/>
      <c r="G92" s="68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7"/>
      <c r="G93" s="68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7"/>
      <c r="G94" s="68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7"/>
      <c r="G95" s="68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7"/>
      <c r="G96" s="68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7"/>
      <c r="G97" s="68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7"/>
      <c r="G98" s="68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7"/>
      <c r="G99" s="68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7"/>
      <c r="G100" s="68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7"/>
      <c r="G101" s="68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7"/>
      <c r="G102" s="68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7"/>
      <c r="G103" s="68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7"/>
      <c r="G104" s="68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7"/>
      <c r="G105" s="68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7"/>
      <c r="G106" s="68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7"/>
      <c r="G107" s="68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7"/>
      <c r="G108" s="68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7"/>
      <c r="G109" s="68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7"/>
      <c r="G110" s="68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7"/>
      <c r="G111" s="68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7"/>
      <c r="G112" s="68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7"/>
      <c r="G113" s="68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7"/>
      <c r="G114" s="68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7"/>
      <c r="G115" s="68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7"/>
      <c r="G116" s="68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7"/>
      <c r="G117" s="68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7"/>
      <c r="G118" s="68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7"/>
      <c r="G119" s="68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7"/>
      <c r="G120" s="68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7"/>
      <c r="G121" s="68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7"/>
      <c r="G122" s="68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7"/>
      <c r="G123" s="68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7"/>
      <c r="G124" s="68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7"/>
      <c r="G125" s="68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7"/>
      <c r="G126" s="68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7"/>
      <c r="G127" s="68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7"/>
      <c r="G128" s="68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7"/>
      <c r="G129" s="68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7"/>
      <c r="G130" s="68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7"/>
      <c r="G131" s="68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7"/>
      <c r="G132" s="68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7"/>
      <c r="G133" s="68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7"/>
      <c r="G134" s="68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si="1"/>
        <v>0</v>
      </c>
      <c r="D135" s="36"/>
      <c r="E135" s="36"/>
      <c r="F135" s="127"/>
      <c r="G135" s="68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ref="C136:C199" si="2">H136*I136</f>
        <v>0</v>
      </c>
      <c r="D136" s="36"/>
      <c r="E136" s="36"/>
      <c r="F136" s="127"/>
      <c r="G136" s="68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7"/>
      <c r="G137" s="68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7"/>
      <c r="G138" s="68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7"/>
      <c r="G139" s="68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7"/>
      <c r="G140" s="68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7"/>
      <c r="G141" s="68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7"/>
      <c r="G142" s="68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7"/>
      <c r="G143" s="68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7"/>
      <c r="G144" s="68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7"/>
      <c r="G145" s="68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7"/>
      <c r="G146" s="68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7"/>
      <c r="G147" s="68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7"/>
      <c r="G148" s="68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7"/>
      <c r="G149" s="68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7"/>
      <c r="G150" s="68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7"/>
      <c r="G151" s="68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7"/>
      <c r="G152" s="68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7"/>
      <c r="G153" s="68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7"/>
      <c r="G154" s="68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7"/>
      <c r="G155" s="68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7"/>
      <c r="G156" s="68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7"/>
      <c r="G157" s="68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7"/>
      <c r="G158" s="68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7"/>
      <c r="G159" s="68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7"/>
      <c r="G160" s="68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7"/>
      <c r="G161" s="68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7"/>
      <c r="G162" s="68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7"/>
      <c r="G163" s="68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7"/>
      <c r="G164" s="68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7"/>
      <c r="G165" s="68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7"/>
      <c r="G166" s="68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7"/>
      <c r="G167" s="68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7"/>
      <c r="G168" s="68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7"/>
      <c r="G169" s="68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7"/>
      <c r="G170" s="68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7"/>
      <c r="G171" s="68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7"/>
      <c r="G172" s="68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7"/>
      <c r="G173" s="68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7"/>
      <c r="G174" s="68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7"/>
      <c r="G175" s="68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7"/>
      <c r="G176" s="68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7"/>
      <c r="G177" s="68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7"/>
      <c r="G178" s="68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7"/>
      <c r="G179" s="68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7"/>
      <c r="G180" s="68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7"/>
      <c r="G181" s="68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7"/>
      <c r="G182" s="68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7"/>
      <c r="G183" s="68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7"/>
      <c r="G184" s="68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7"/>
      <c r="G185" s="68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7"/>
      <c r="G186" s="68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7"/>
      <c r="G187" s="68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7"/>
      <c r="G188" s="68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7"/>
      <c r="G189" s="68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7"/>
      <c r="G190" s="68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7"/>
      <c r="G191" s="68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7"/>
      <c r="G192" s="68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7"/>
      <c r="G193" s="68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7"/>
      <c r="G194" s="68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7"/>
      <c r="G195" s="68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7"/>
      <c r="G196" s="68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7"/>
      <c r="G197" s="68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7"/>
      <c r="G198" s="68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si="2"/>
        <v>0</v>
      </c>
      <c r="D199" s="36"/>
      <c r="E199" s="36"/>
      <c r="F199" s="127"/>
      <c r="G199" s="68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ref="C200:C263" si="3">H200*I200</f>
        <v>0</v>
      </c>
      <c r="D200" s="36"/>
      <c r="E200" s="36"/>
      <c r="F200" s="127"/>
      <c r="G200" s="68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7"/>
      <c r="G201" s="68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7"/>
      <c r="G202" s="68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7"/>
      <c r="G203" s="68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7"/>
      <c r="G204" s="68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7"/>
      <c r="G205" s="68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7"/>
      <c r="G206" s="68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7"/>
      <c r="G207" s="68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7"/>
      <c r="G208" s="68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7"/>
      <c r="G209" s="68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7"/>
      <c r="G210" s="68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7"/>
      <c r="G211" s="68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7"/>
      <c r="G212" s="68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7"/>
      <c r="G213" s="68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7"/>
      <c r="G214" s="68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7"/>
      <c r="G215" s="68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7"/>
      <c r="G216" s="68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7"/>
      <c r="G217" s="68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7"/>
      <c r="G218" s="68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7"/>
      <c r="G219" s="68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7"/>
      <c r="G220" s="68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7"/>
      <c r="G221" s="68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7"/>
      <c r="G222" s="68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7"/>
      <c r="G223" s="68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7"/>
      <c r="G224" s="68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7"/>
      <c r="G225" s="68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7"/>
      <c r="G226" s="68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7"/>
      <c r="G227" s="68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7"/>
      <c r="G228" s="68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7"/>
      <c r="G229" s="68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7"/>
      <c r="G230" s="68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7"/>
      <c r="G231" s="68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7"/>
      <c r="G232" s="68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7"/>
      <c r="G233" s="68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7"/>
      <c r="G234" s="68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7"/>
      <c r="G235" s="68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7"/>
      <c r="G236" s="68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7"/>
      <c r="G237" s="68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7"/>
      <c r="G238" s="68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7"/>
      <c r="G239" s="68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7"/>
      <c r="G240" s="68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7"/>
      <c r="G241" s="68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7"/>
      <c r="G242" s="68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7"/>
      <c r="G243" s="68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7"/>
      <c r="G244" s="68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7"/>
      <c r="G245" s="68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7"/>
      <c r="G246" s="68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7"/>
      <c r="G247" s="68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7"/>
      <c r="G248" s="68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7"/>
      <c r="G249" s="68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7"/>
      <c r="G250" s="68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7"/>
      <c r="G251" s="68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7"/>
      <c r="G252" s="68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7"/>
      <c r="G253" s="68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7"/>
      <c r="G254" s="68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7"/>
      <c r="G255" s="68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7"/>
      <c r="G256" s="68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7"/>
      <c r="G257" s="68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7"/>
      <c r="G258" s="68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7"/>
      <c r="G259" s="68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7"/>
      <c r="G260" s="68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7"/>
      <c r="G261" s="68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7"/>
      <c r="G262" s="68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si="3"/>
        <v>0</v>
      </c>
      <c r="D263" s="36"/>
      <c r="E263" s="36"/>
      <c r="F263" s="127"/>
      <c r="G263" s="68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ref="C264:C327" si="4">H264*I264</f>
        <v>0</v>
      </c>
      <c r="D264" s="36"/>
      <c r="E264" s="36"/>
      <c r="F264" s="127"/>
      <c r="G264" s="68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7"/>
      <c r="G265" s="68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7"/>
      <c r="G266" s="68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7"/>
      <c r="G267" s="68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7"/>
      <c r="G268" s="68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7"/>
      <c r="G269" s="68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7"/>
      <c r="G270" s="68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7"/>
      <c r="G271" s="68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7"/>
      <c r="G272" s="68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7"/>
      <c r="G273" s="68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7"/>
      <c r="G274" s="68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7"/>
      <c r="G275" s="68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7"/>
      <c r="G276" s="68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7"/>
      <c r="G277" s="68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7"/>
      <c r="G278" s="68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7"/>
      <c r="G279" s="68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7"/>
      <c r="G280" s="68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7"/>
      <c r="G281" s="68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7"/>
      <c r="G282" s="68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7"/>
      <c r="G283" s="68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7"/>
      <c r="G284" s="68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7"/>
      <c r="G285" s="68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7"/>
      <c r="G286" s="68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7"/>
      <c r="G287" s="68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7"/>
      <c r="G288" s="68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7"/>
      <c r="G289" s="68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7"/>
      <c r="G290" s="68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7"/>
      <c r="G291" s="68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7"/>
      <c r="G292" s="68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7"/>
      <c r="G293" s="68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7"/>
      <c r="G294" s="68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7"/>
      <c r="G295" s="68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7"/>
      <c r="G296" s="68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7"/>
      <c r="G297" s="68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7"/>
      <c r="G298" s="68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7"/>
      <c r="G299" s="68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7"/>
      <c r="G300" s="68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7"/>
      <c r="G301" s="68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7"/>
      <c r="G302" s="68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7"/>
      <c r="G303" s="68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7"/>
      <c r="G304" s="68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7"/>
      <c r="G305" s="68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7"/>
      <c r="G306" s="68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7"/>
      <c r="G307" s="68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7"/>
      <c r="G308" s="68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7"/>
      <c r="G309" s="68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7"/>
      <c r="G310" s="68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7"/>
      <c r="G311" s="68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7"/>
      <c r="G312" s="68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7"/>
      <c r="G313" s="68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7"/>
      <c r="G314" s="68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7"/>
      <c r="G315" s="68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7"/>
      <c r="G316" s="68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7"/>
      <c r="G317" s="68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7"/>
      <c r="G318" s="68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7"/>
      <c r="G319" s="68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7"/>
      <c r="G320" s="68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7"/>
      <c r="G321" s="68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7"/>
      <c r="G322" s="68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7"/>
      <c r="G323" s="68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7"/>
      <c r="G324" s="68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7"/>
      <c r="G325" s="68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7"/>
      <c r="G326" s="68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si="4"/>
        <v>0</v>
      </c>
      <c r="D327" s="36"/>
      <c r="E327" s="36"/>
      <c r="F327" s="127"/>
      <c r="G327" s="68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ref="C328:C391" si="5">H328*I328</f>
        <v>0</v>
      </c>
      <c r="D328" s="36"/>
      <c r="E328" s="36"/>
      <c r="F328" s="127"/>
      <c r="G328" s="68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7"/>
      <c r="G329" s="68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7"/>
      <c r="G330" s="68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7"/>
      <c r="G331" s="68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7"/>
      <c r="G332" s="68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7"/>
      <c r="G333" s="68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7"/>
      <c r="G334" s="68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7"/>
      <c r="G335" s="68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7"/>
      <c r="G336" s="68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7"/>
      <c r="G337" s="68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7"/>
      <c r="G338" s="68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7"/>
      <c r="G339" s="68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7"/>
      <c r="G340" s="68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7"/>
      <c r="G341" s="68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7"/>
      <c r="G342" s="68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7"/>
      <c r="G343" s="68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7"/>
      <c r="G344" s="68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7"/>
      <c r="G345" s="68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7"/>
      <c r="G346" s="68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7"/>
      <c r="G347" s="68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7"/>
      <c r="G348" s="68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7"/>
      <c r="G349" s="68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7"/>
      <c r="G350" s="68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7"/>
      <c r="G351" s="68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7"/>
      <c r="G352" s="68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7"/>
      <c r="G353" s="68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7"/>
      <c r="G354" s="68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7"/>
      <c r="G355" s="68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7"/>
      <c r="G356" s="68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7"/>
      <c r="G357" s="68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7"/>
      <c r="G358" s="68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7"/>
      <c r="G359" s="68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7"/>
      <c r="G360" s="68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7"/>
      <c r="G361" s="68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7"/>
      <c r="G362" s="68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7"/>
      <c r="G363" s="68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7"/>
      <c r="G364" s="68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7"/>
      <c r="G365" s="68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7"/>
      <c r="G366" s="68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7"/>
      <c r="G367" s="68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7"/>
      <c r="G368" s="68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7"/>
      <c r="G369" s="68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7"/>
      <c r="G370" s="68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7"/>
      <c r="G371" s="68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7"/>
      <c r="G372" s="68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7"/>
      <c r="G373" s="68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7"/>
      <c r="G374" s="68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7"/>
      <c r="G375" s="68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7"/>
      <c r="G376" s="68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7"/>
      <c r="G377" s="68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7"/>
      <c r="G378" s="68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7"/>
      <c r="G379" s="68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7"/>
      <c r="G380" s="68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7"/>
      <c r="G381" s="68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7"/>
      <c r="G382" s="68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7"/>
      <c r="G383" s="68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7"/>
      <c r="G384" s="68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7"/>
      <c r="G385" s="68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7"/>
      <c r="G386" s="68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7"/>
      <c r="G387" s="68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7"/>
      <c r="G388" s="68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7"/>
      <c r="G389" s="68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7"/>
      <c r="G390" s="68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si="5"/>
        <v>0</v>
      </c>
      <c r="D391" s="36"/>
      <c r="E391" s="36"/>
      <c r="F391" s="127"/>
      <c r="G391" s="68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ref="C392:C455" si="6">H392*I392</f>
        <v>0</v>
      </c>
      <c r="D392" s="36"/>
      <c r="E392" s="36"/>
      <c r="F392" s="127"/>
      <c r="G392" s="68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7"/>
      <c r="G393" s="68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7"/>
      <c r="G394" s="68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7"/>
      <c r="G395" s="68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7"/>
      <c r="G396" s="68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7"/>
      <c r="G397" s="68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7"/>
      <c r="G398" s="68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7"/>
      <c r="G399" s="68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7"/>
      <c r="G400" s="68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7"/>
      <c r="G401" s="68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7"/>
      <c r="G402" s="68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7"/>
      <c r="G403" s="68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7"/>
      <c r="G404" s="68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7"/>
      <c r="G405" s="68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7"/>
      <c r="G406" s="68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7"/>
      <c r="G407" s="68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7"/>
      <c r="G408" s="68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7"/>
      <c r="G409" s="68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7"/>
      <c r="G410" s="68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7"/>
      <c r="G411" s="68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7"/>
      <c r="G412" s="68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7"/>
      <c r="G413" s="68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7"/>
      <c r="G414" s="68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7"/>
      <c r="G415" s="68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7"/>
      <c r="G416" s="68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7"/>
      <c r="G417" s="68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7"/>
      <c r="G418" s="68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7"/>
      <c r="G419" s="68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7"/>
      <c r="G420" s="68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7"/>
      <c r="G421" s="68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7"/>
      <c r="G422" s="68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7"/>
      <c r="G423" s="68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7"/>
      <c r="G424" s="68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7"/>
      <c r="G425" s="68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7"/>
      <c r="G426" s="68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7"/>
      <c r="G427" s="68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7"/>
      <c r="G428" s="68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7"/>
      <c r="G429" s="68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7"/>
      <c r="G430" s="68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7"/>
      <c r="G431" s="68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7"/>
      <c r="G432" s="68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7"/>
      <c r="G433" s="68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7"/>
      <c r="G434" s="68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7"/>
      <c r="G435" s="68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7"/>
      <c r="G436" s="68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7"/>
      <c r="G437" s="68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7"/>
      <c r="G438" s="68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7"/>
      <c r="G439" s="68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7"/>
      <c r="G440" s="68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7"/>
      <c r="G441" s="68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7"/>
      <c r="G442" s="68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7"/>
      <c r="G443" s="68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7"/>
      <c r="G444" s="68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7"/>
      <c r="G445" s="68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7"/>
      <c r="G446" s="68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7"/>
      <c r="G447" s="68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7"/>
      <c r="G448" s="68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7"/>
      <c r="G449" s="68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7"/>
      <c r="G450" s="68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7"/>
      <c r="G451" s="68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7"/>
      <c r="G452" s="68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7"/>
      <c r="G453" s="68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7"/>
      <c r="G454" s="68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si="6"/>
        <v>0</v>
      </c>
      <c r="D455" s="36"/>
      <c r="E455" s="36"/>
      <c r="F455" s="127"/>
      <c r="G455" s="68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ref="C456:C505" si="7">H456*I456</f>
        <v>0</v>
      </c>
      <c r="D456" s="36"/>
      <c r="E456" s="36"/>
      <c r="F456" s="127"/>
      <c r="G456" s="68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7"/>
      <c r="G457" s="68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7"/>
      <c r="G458" s="68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7"/>
      <c r="G459" s="68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7"/>
      <c r="G460" s="68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7"/>
      <c r="G461" s="68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7"/>
      <c r="G462" s="68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7"/>
      <c r="G463" s="68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7"/>
      <c r="G464" s="68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7"/>
      <c r="G465" s="68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7"/>
      <c r="G466" s="68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7"/>
      <c r="G467" s="68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7"/>
      <c r="G468" s="68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7"/>
      <c r="G469" s="68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7"/>
      <c r="G470" s="68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7"/>
      <c r="G471" s="68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7"/>
      <c r="G472" s="68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7"/>
      <c r="G473" s="68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7"/>
      <c r="G474" s="68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7"/>
      <c r="G475" s="68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7"/>
      <c r="G476" s="68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7"/>
      <c r="G477" s="68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7"/>
      <c r="G478" s="68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7"/>
      <c r="G479" s="68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7"/>
      <c r="G480" s="68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7"/>
      <c r="G481" s="68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7"/>
      <c r="G482" s="68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7"/>
      <c r="G483" s="68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7"/>
      <c r="G484" s="68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7"/>
      <c r="G485" s="68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7"/>
      <c r="G486" s="68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7"/>
      <c r="G487" s="68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7"/>
      <c r="G488" s="68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7"/>
      <c r="G489" s="68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7"/>
      <c r="G490" s="68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7"/>
      <c r="G491" s="68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7"/>
      <c r="G492" s="68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7"/>
      <c r="G493" s="68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7"/>
      <c r="G494" s="68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7"/>
      <c r="G495" s="68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7"/>
      <c r="G496" s="68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7"/>
      <c r="G497" s="68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7"/>
      <c r="G498" s="68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7"/>
      <c r="G499" s="68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7"/>
      <c r="G500" s="68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7"/>
      <c r="G501" s="68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7"/>
      <c r="G502" s="68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7"/>
      <c r="G503" s="68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7"/>
      <c r="G504" s="68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7"/>
      <c r="G505" s="68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electLockedCell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18:G18"/>
    <mergeCell ref="F474:G474"/>
    <mergeCell ref="F17:G17"/>
    <mergeCell ref="F66:G66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9:G189"/>
    <mergeCell ref="F45:G45"/>
    <mergeCell ref="F322:G322"/>
    <mergeCell ref="F238:G238"/>
    <mergeCell ref="F42:G42"/>
    <mergeCell ref="F237:G237"/>
    <mergeCell ref="F408:G408"/>
    <mergeCell ref="F116:G116"/>
    <mergeCell ref="F154:G154"/>
    <mergeCell ref="F325:G325"/>
    <mergeCell ref="F390:G390"/>
    <mergeCell ref="F59:G59"/>
    <mergeCell ref="F497:G497"/>
    <mergeCell ref="F70:G70"/>
    <mergeCell ref="F263:G263"/>
    <mergeCell ref="F355:G355"/>
    <mergeCell ref="F134:G134"/>
    <mergeCell ref="F487:G487"/>
    <mergeCell ref="F473:G473"/>
    <mergeCell ref="F351:G351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486:G486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327:G32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30:G30"/>
    <mergeCell ref="F46:G46"/>
    <mergeCell ref="F317:G317"/>
    <mergeCell ref="F253:G253"/>
    <mergeCell ref="F109:G109"/>
    <mergeCell ref="F47:G47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57:G57"/>
    <mergeCell ref="F171:G171"/>
    <mergeCell ref="F407:G407"/>
    <mergeCell ref="F267:G267"/>
    <mergeCell ref="F438:G438"/>
    <mergeCell ref="F204:G204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483:G483"/>
    <mergeCell ref="F13:G13"/>
    <mergeCell ref="F56:G56"/>
    <mergeCell ref="F249:G249"/>
    <mergeCell ref="F105:G105"/>
    <mergeCell ref="F43:G43"/>
    <mergeCell ref="F176:G176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110:G110"/>
    <mergeCell ref="F181:G181"/>
    <mergeCell ref="F141:G141"/>
    <mergeCell ref="F503:G503"/>
    <mergeCell ref="F166:G166"/>
    <mergeCell ref="F402:G402"/>
    <mergeCell ref="F377:G377"/>
    <mergeCell ref="F191:G191"/>
    <mergeCell ref="F255:G255"/>
    <mergeCell ref="F316:G316"/>
    <mergeCell ref="F301:G301"/>
    <mergeCell ref="F456:G456"/>
    <mergeCell ref="F471:G471"/>
    <mergeCell ref="F482:G482"/>
    <mergeCell ref="F449:G449"/>
    <mergeCell ref="F460:G460"/>
    <mergeCell ref="F492:G492"/>
    <mergeCell ref="F479:G479"/>
    <mergeCell ref="F439:G439"/>
    <mergeCell ref="F333:G333"/>
    <mergeCell ref="F347:G347"/>
    <mergeCell ref="F170:G170"/>
    <mergeCell ref="F341:G341"/>
    <mergeCell ref="F412:G412"/>
    <mergeCell ref="F468:G468"/>
    <mergeCell ref="F313:G313"/>
    <mergeCell ref="F278:G278"/>
    <mergeCell ref="F77:G77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120:G120"/>
    <mergeCell ref="F107:G107"/>
    <mergeCell ref="F349:G349"/>
    <mergeCell ref="F405:G405"/>
    <mergeCell ref="F458:G458"/>
    <mergeCell ref="F247:G247"/>
    <mergeCell ref="F185:G185"/>
    <mergeCell ref="F318:G318"/>
    <mergeCell ref="F312:G312"/>
    <mergeCell ref="F192:G192"/>
    <mergeCell ref="F414:G414"/>
    <mergeCell ref="F291:G291"/>
    <mergeCell ref="F91:G91"/>
    <mergeCell ref="F389:G389"/>
    <mergeCell ref="F156:G156"/>
    <mergeCell ref="F244:G244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250:G2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44:G44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123:G123"/>
    <mergeCell ref="F179:G179"/>
  </mergeCells>
  <phoneticPr fontId="11" type="noConversion"/>
  <conditionalFormatting sqref="G3:G4">
    <cfRule type="cellIs" dxfId="13" priority="2" operator="lessThan">
      <formula>0</formula>
    </cfRule>
    <cfRule type="cellIs" dxfId="1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2024-02-15T13:28:44Z</cp:lastPrinted>
  <dcterms:created xsi:type="dcterms:W3CDTF">2006-09-16T00:00:00Z</dcterms:created>
  <dcterms:modified xsi:type="dcterms:W3CDTF">2024-02-18T09:03:35Z</dcterms:modified>
  <dc:language>en-US</dc:language>
</cp:coreProperties>
</file>