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1" documentId="13_ncr:1_{735FC1BD-A765-4ACA-96A1-5B5551E3A8C9}" xr6:coauthVersionLast="47" xr6:coauthVersionMax="47" xr10:uidLastSave="{28F53A6A-6634-438B-AFBF-80A0168E4304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2" l="1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<sst xmlns="http://schemas.openxmlformats.org/spreadsheetml/2006/main" count="246" uniqueCount="64">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</sst>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104540</c:v>
                </c:pt>
                <c:pt idx="1">
                  <c:v>33853.891499999998</c:v>
                </c:pt>
                <c:pt idx="2">
                  <c:v>104820.72</c:v>
                </c:pt>
                <c:pt idx="3">
                  <c:v>62588.61684536175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P23" sqref="P23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73508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9260.7999999999993</v>
      </c>
      <c r="L2" s="80"/>
      <c r="M2" s="87" t="s">
        <v>20</v>
      </c>
      <c r="N2" s="88"/>
      <c r="O2" s="138">
        <f>(BND!H3 * BND!D3)</f>
        <v>422.51430521999998</v>
      </c>
      <c r="P2" s="139"/>
      <c r="Q2" s="140">
        <f>SUM(C10,G10,K10,O10)</f>
        <v>305803.22834536177</v>
      </c>
      <c r="R2" s="141"/>
      <c r="S2" s="146">
        <v>17818</v>
      </c>
      <c r="T2" s="147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34115.57</v>
      </c>
      <c r="L3" s="82"/>
      <c r="M3" s="89" t="s">
        <v>22</v>
      </c>
      <c r="N3" s="90"/>
      <c r="O3" s="115">
        <f>(VEA!D3*VEA!H3)</f>
        <v>119.70868741999999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2203.3500000000004</v>
      </c>
      <c r="L4" s="82"/>
      <c r="M4" s="89" t="s">
        <v>19</v>
      </c>
      <c r="N4" s="90"/>
      <c r="O4" s="115">
        <f>(VT!D3*VT!H3)</f>
        <v>1311.3147532800001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59241</v>
      </c>
      <c r="L5" s="82"/>
      <c r="M5" s="89" t="s">
        <v>21</v>
      </c>
      <c r="N5" s="90"/>
      <c r="O5" s="115">
        <f>(VTI!D3*VTI!H3)</f>
        <v>91.718410889999987</v>
      </c>
      <c r="P5" s="116"/>
      <c r="Q5" s="152"/>
      <c r="R5" s="153"/>
      <c r="S5" s="156"/>
      <c r="T5" s="157"/>
    </row>
    <row r="6" spans="1:26" x14ac:dyDescent="0.25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287985.22834536177</v>
      </c>
      <c r="R6" s="122"/>
      <c r="S6" s="125">
        <f>S2/Q2</f>
        <v>5.8266225953236418E-2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104540</v>
      </c>
      <c r="D10" s="134"/>
      <c r="E10" s="131" t="s">
        <v>59</v>
      </c>
      <c r="F10" s="132"/>
      <c r="G10" s="133">
        <f>SUM(G2:H9) * 投資!G2</f>
        <v>33853.891499999998</v>
      </c>
      <c r="H10" s="135"/>
      <c r="I10" s="131" t="s">
        <v>59</v>
      </c>
      <c r="J10" s="132"/>
      <c r="K10" s="133">
        <f>SUM(K2:L9)</f>
        <v>104820.72</v>
      </c>
      <c r="L10" s="134"/>
      <c r="M10" s="131" t="s">
        <v>59</v>
      </c>
      <c r="N10" s="132"/>
      <c r="O10" s="133">
        <f>SUM(O2:P9) * 投資!G2</f>
        <v>62588.61684536175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6856.1707499999993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-1.4653376538083497E-2</v>
      </c>
      <c r="H3" s="181">
        <v>213.09</v>
      </c>
      <c r="I3" s="181">
        <f>投資!G2</f>
        <v>32.174999999999997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-43.960129614250491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106033.72</v>
      </c>
      <c r="C3" s="1">
        <f>(B3-A3)/A3</f>
        <v>1.7441851539111087E-2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1817.7200000000012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62764.61684536175</v>
      </c>
      <c r="C10" s="1">
        <f>(B10-A10)/A10</f>
        <v>-3.4464782011202982E-2</v>
      </c>
      <c r="D10" s="28"/>
      <c r="E10" s="159">
        <f>SUM(A3,A10)</f>
        <v>169221</v>
      </c>
      <c r="F10" s="159">
        <f>SUM(B3,B10)</f>
        <v>168798.33684536174</v>
      </c>
      <c r="G10" s="1">
        <f>(F10-E10)/E10</f>
        <v>-2.4976991900429375E-3</v>
      </c>
    </row>
    <row r="11" spans="1:9" ht="18" customHeight="1" x14ac:dyDescent="0.3">
      <c r="A11" s="160"/>
      <c r="B11" s="160"/>
      <c r="C11" s="14">
        <f>B10-A10</f>
        <v>-2240.3831546382498</v>
      </c>
      <c r="D11" s="28"/>
      <c r="E11" s="159"/>
      <c r="F11" s="159"/>
      <c r="G11" s="36">
        <f>F10-E10</f>
        <v>-422.66315463825595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72.349999999999994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-1.4493987442800971E-2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-136.20000000000073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31.27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1.0437206572769286E-3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35.569999999997734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19.850000000000001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-5.6068994889267462E-2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-131.64999999999972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18.2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3.5108150228631049E-2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2049.999999999995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2198.8395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-2.6826814480858573E-2</v>
      </c>
      <c r="H3" s="181">
        <v>68.34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-375.60222954650089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1380.6292499999997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-3.3593245565375129E-2</v>
      </c>
      <c r="H3" s="181">
        <v>42.91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-134.37298226150051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2980.6919999999996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-3.8324875311698939E-2</v>
      </c>
      <c r="H3" s="181">
        <v>92.64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-1686.4478132160002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2023-10-20T11:03:43Z</dcterms:modified>
</cp:coreProperties>
</file>