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_Document\hardware_design\hust-hardware_design\BSB2101_U202115666_刘文博\BSB2021_U202115666_刘文博_LOGISIM_FPG\"/>
    </mc:Choice>
  </mc:AlternateContent>
  <xr:revisionPtr revIDLastSave="0" documentId="13_ncr:1_{7A4736E4-AE99-4F62-9D56-1888B7AE3F16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H26" i="2"/>
  <c r="AI26" i="2"/>
  <c r="AJ26" i="2"/>
  <c r="AK26" i="2"/>
  <c r="AL26" i="2"/>
  <c r="AE27" i="2"/>
  <c r="AF27" i="2"/>
  <c r="AG27" i="2"/>
  <c r="AH27" i="2"/>
  <c r="AI27" i="2"/>
  <c r="AJ27" i="2"/>
  <c r="AK27" i="2"/>
  <c r="AL27" i="2"/>
  <c r="AE28" i="2"/>
  <c r="AF28" i="2"/>
  <c r="AG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V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V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V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2" s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2" s="1"/>
  <c r="S21" i="1"/>
  <c r="R21" i="2" s="1"/>
  <c r="R21" i="1"/>
  <c r="Q21" i="2" s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2" s="1"/>
  <c r="S20" i="1"/>
  <c r="R20" i="2" s="1"/>
  <c r="R20" i="1"/>
  <c r="Q20" i="2" s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2" s="1"/>
  <c r="S19" i="1"/>
  <c r="R19" i="2" s="1"/>
  <c r="R19" i="1"/>
  <c r="Q19" i="2" s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W13" i="2" s="1"/>
  <c r="O15" i="2"/>
  <c r="W15" i="2" s="1"/>
  <c r="O17" i="2"/>
  <c r="O19" i="2"/>
  <c r="Z19" i="2" s="1"/>
  <c r="O21" i="2"/>
  <c r="O23" i="2"/>
  <c r="O27" i="2"/>
  <c r="O31" i="2"/>
  <c r="O35" i="2"/>
  <c r="O50" i="2"/>
  <c r="O39" i="2"/>
  <c r="O43" i="2"/>
  <c r="O47" i="2"/>
  <c r="O51" i="2"/>
  <c r="O25" i="2"/>
  <c r="O29" i="2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W14" i="2" s="1"/>
  <c r="O16" i="2"/>
  <c r="S16" i="2" s="1"/>
  <c r="O18" i="2"/>
  <c r="X18" i="2" s="1"/>
  <c r="O20" i="2"/>
  <c r="AA20" i="2" s="1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E59" i="2"/>
  <c r="AE58" i="2" s="1"/>
  <c r="AG59" i="2"/>
  <c r="AG58" i="2" s="1"/>
  <c r="AK59" i="2"/>
  <c r="AK58" i="2" s="1"/>
  <c r="AD59" i="2"/>
  <c r="AD58" i="2" s="1"/>
  <c r="AH59" i="2"/>
  <c r="AH58" i="2" s="1"/>
  <c r="AL59" i="2"/>
  <c r="AL58" i="2" s="1"/>
  <c r="AI59" i="2"/>
  <c r="AI58" i="2" s="1"/>
  <c r="AF59" i="2"/>
  <c r="AF58" i="2" s="1"/>
  <c r="AJ59" i="2"/>
  <c r="AJ58" i="2" s="1"/>
  <c r="V22" i="2" l="1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T59" i="2" l="1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<sst xmlns="http://schemas.openxmlformats.org/spreadsheetml/2006/main" count="147" uniqueCount="127">
  <si>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</si>
  <si>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</si>
  <si>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</si>
  <si>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</si>
  <si>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</si>
  <si>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</si>
  <si>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</si>
  <si>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</si>
  <si>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</si>
  <si>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</si>
  <si>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</si>
  <si>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</si>
  <si>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</si>
  <si>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</si>
  <si>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</si>
  <si>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</si>
  <si>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</si>
  <si>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</si>
  <si>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</si>
  <si>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</si>
  <si>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</si>
  <si>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</si>
  <si>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</si>
  <si>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</si>
  <si>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</si>
  <si>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</si>
  <si>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</si>
  <si>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</si>
  <si>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</si>
  <si>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</si>
  <si>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</si>
  <si>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</si>
  <si>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</si>
  <si>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</si>
  <si>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</si>
  <si>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</si>
  <si>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</si>
  <si>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</si>
  <si>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</si>
  <si>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</si>
  <si>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</si>
  <si>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</si>
  <si>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</si>
  <si>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</si>
  <si>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</si>
  <si>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</si>
  <si>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</si>
  <si>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</si>
  <si>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</si>
  <si>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</si>
  <si>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</si>
  <si>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</si>
  <si>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</si>
  <si>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</si>
  <si>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</si>
  <si>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</si>
  <si>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</si>
  <si>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</si>
  <si>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</si>
  <si>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</si>
  <si>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</si>
  <si>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</si>
  <si>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</si>
  <si>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</si>
  <si>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</si>
  <si>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</si>
  <si>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</si>
  <si>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</si>
  <si>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</si>
  <si>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</si>
  <si>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</si>
  <si>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</si>
  <si>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</si>
  <si>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</si>
  <si>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</si>
  <si>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</si>
  <si>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</si>
  <si>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</si>
  <si>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</si>
  <si>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</si>
  <si>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</si>
  <si>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</si>
  <si>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</si>
  <si>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</si>
  <si>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</si>
  <si>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</si>
  <si>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</si>
  <si>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</si>
  <si>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</si>
  <si>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</si>
  <si>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</si>
  <si>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</si>
  <si>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</si>
  <si>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</si>
  <si>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</si>
  <si>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</si>
  <si>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</si>
  <si>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</si>
  <si>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</si>
  <si>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</si>
  <si>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</si>
  <si>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</si>
  <si>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</si>
  <si>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</si>
  <si>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</si>
  <si>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</si>
  <si>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</si>
  <si>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</si>
  <si>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</si>
  <si>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</si>
  <si>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</si>
  <si>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</si>
  <si>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</si>
  <si>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</si>
  <si>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</si>
  <si>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if ($a7==34) LED输出$a0的值
  else 停机等待Go按键按下
注意显示逻辑需要考虑如何锁存过去的数据，否则数据一闪而过。</t>
    <phoneticPr fontId="26" type="noConversion"/>
  </si>
  <si>
    <t>c</t>
    <phoneticPr fontId="26" type="noConversion"/>
  </si>
  <si>
    <t>sll</t>
    <phoneticPr fontId="26" type="noConversion"/>
  </si>
  <si>
    <t>xor</t>
    <phoneticPr fontId="26" type="noConversion"/>
  </si>
  <si>
    <t>lh</t>
    <phoneticPr fontId="26" type="noConversion"/>
  </si>
  <si>
    <t>bltu</t>
    <phoneticPr fontId="26" type="noConversion"/>
  </si>
  <si>
    <t>1c</t>
    <phoneticPr fontId="26" type="noConversion"/>
  </si>
  <si>
    <t>1b</t>
    <phoneticPr fontId="26" type="noConversion"/>
  </si>
  <si>
    <t>CSR</t>
    <phoneticPr fontId="26" type="noConversion"/>
  </si>
  <si>
    <t>URET</t>
    <phoneticPr fontId="26" type="noConversion"/>
  </si>
  <si>
    <t>LH</t>
    <phoneticPr fontId="26" type="noConversion"/>
  </si>
  <si>
    <t>BLTU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</si>
</sst>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topLeftCell="A9" workbookViewId="0">
      <selection activeCell="AB25" sqref="AB25"/>
    </sheetView>
  </sheetViews>
  <sheetFormatPr defaultColWidth="9" defaultRowHeight="16.8"/>
  <cols>
    <col min="1" max="1" width="3.77734375" customWidth="1"/>
    <col min="2" max="2" width="8.5546875" style="18" customWidth="1"/>
    <col min="3" max="4" width="10.5546875" style="26" customWidth="1"/>
    <col min="5" max="5" width="11.21875" style="26" customWidth="1"/>
    <col min="6" max="15" width="4.5546875" style="26" hidden="1" customWidth="1"/>
    <col min="16" max="16" width="8.77734375" style="26" customWidth="1"/>
    <col min="17" max="20" width="3.5546875" style="26" hidden="1" customWidth="1"/>
    <col min="21" max="21" width="10.21875" style="26" customWidth="1"/>
    <col min="22" max="22" width="9.21875" style="26" customWidth="1"/>
    <col min="23" max="23" width="10.5546875" style="26" customWidth="1"/>
    <col min="24" max="24" width="9.44140625" style="26" customWidth="1"/>
    <col min="25" max="26" width="9.2187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6.4">
      <c r="A1" s="40" t="s">
        <v>0</v>
      </c>
      <c r="B1" s="41" t="s">
        <v>1</v>
      </c>
      <c r="C1" s="42" t="s">
        <v>69</v>
      </c>
      <c r="D1" s="42" t="s">
        <v>68</v>
      </c>
      <c r="E1" s="68" t="s">
        <v>67</v>
      </c>
      <c r="F1" s="67" t="s">
        <v>101</v>
      </c>
      <c r="G1" s="43" t="s">
        <v>102</v>
      </c>
      <c r="H1" s="43" t="s">
        <v>103</v>
      </c>
      <c r="I1" s="43" t="s">
        <v>104</v>
      </c>
      <c r="J1" s="43" t="s">
        <v>105</v>
      </c>
      <c r="K1" s="43" t="s">
        <v>106</v>
      </c>
      <c r="L1" s="43" t="s">
        <v>107</v>
      </c>
      <c r="M1" s="43" t="s">
        <v>108</v>
      </c>
      <c r="N1" s="43" t="s">
        <v>109</v>
      </c>
      <c r="O1" s="43" t="s">
        <v>110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70</v>
      </c>
      <c r="X1" s="23" t="s">
        <v>9</v>
      </c>
      <c r="Y1" s="23" t="s">
        <v>66</v>
      </c>
      <c r="Z1" s="23" t="s">
        <v>75</v>
      </c>
      <c r="AA1" s="23" t="s">
        <v>10</v>
      </c>
      <c r="AB1" s="23" t="s">
        <v>11</v>
      </c>
      <c r="AC1" s="25" t="s">
        <v>73</v>
      </c>
      <c r="AD1" s="25" t="s">
        <v>74</v>
      </c>
      <c r="AE1" s="25" t="s">
        <v>123</v>
      </c>
      <c r="AF1" s="25" t="s">
        <v>124</v>
      </c>
      <c r="AG1" s="25" t="s">
        <v>125</v>
      </c>
      <c r="AH1" s="25" t="s">
        <v>126</v>
      </c>
      <c r="AI1" s="25" t="s">
        <v>13</v>
      </c>
      <c r="AJ1" s="25" t="s">
        <v>13</v>
      </c>
      <c r="AK1" s="25" t="s">
        <v>13</v>
      </c>
      <c r="AL1" s="25" t="s">
        <v>13</v>
      </c>
      <c r="AM1" s="25" t="s">
        <v>13</v>
      </c>
      <c r="AN1" s="17" t="s">
        <v>14</v>
      </c>
    </row>
    <row r="2" spans="1:40">
      <c r="A2" s="35">
        <v>1</v>
      </c>
      <c r="B2" s="31" t="s">
        <v>63</v>
      </c>
      <c r="C2" s="37">
        <v>0</v>
      </c>
      <c r="D2" s="37">
        <v>0</v>
      </c>
      <c r="E2" s="29" t="s">
        <v>116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35" si="0">IF(ISNUMBER($D2),IF(MOD($D2,8)/4&gt;=1,1,0),"")</f>
        <v>0</v>
      </c>
      <c r="I2" s="20">
        <f t="shared" ref="I2:I35" si="1">IF(ISNUMBER($D2),IF(MOD($D2,4)/2&gt;=1,1,0),"")</f>
        <v>0</v>
      </c>
      <c r="J2" s="29">
        <f t="shared" ref="J2:J35" si="2">IF(ISNUMBER($D2),IF(MOD($D2,2)&gt;=1,1,0),"")</f>
        <v>0</v>
      </c>
      <c r="K2" s="36">
        <f t="shared" ref="K2:K35" si="3">IF(ISBLANK($E2),"",IF(MOD(HEX2DEC($E2),32)/16&gt;=1,1,0))</f>
        <v>0</v>
      </c>
      <c r="L2" s="36">
        <f t="shared" ref="L2:L35" si="4">IF(ISBLANK($E2),"",IF(MOD(HEX2DEC($E2),16)/8&gt;=1,1,0))</f>
        <v>1</v>
      </c>
      <c r="M2" s="36">
        <f t="shared" ref="M2:M35" si="5">IF(ISBLANK($E2),"",IF(MOD(HEX2DEC($E2),8)/4&gt;=1,1,0))</f>
        <v>1</v>
      </c>
      <c r="N2" s="36">
        <f t="shared" ref="N2:N35" si="6">IF(ISBLANK($E2),"",IF(MOD(HEX2DEC($E2),4)/2&gt;=1,1,0))</f>
        <v>0</v>
      </c>
      <c r="O2" s="64">
        <f t="shared" ref="O2:O35" si="7">IF(ISBLANK($E2),"",IF(MOD(HEX2DEC($E2),2)&gt;=1,1,0))</f>
        <v>0</v>
      </c>
      <c r="P2" s="38">
        <v>5</v>
      </c>
      <c r="Q2" s="39">
        <f t="shared" ref="Q2:Q35" si="8">IF(ISNUMBER($P2),IF(MOD($P2,16)/8&gt;=1,1,0),"X")</f>
        <v>0</v>
      </c>
      <c r="R2" s="39">
        <f t="shared" ref="R2:R35" si="9">IF(ISNUMBER($P2),IF(MOD($P2,8)/4&gt;=1,1,0),"X")</f>
        <v>1</v>
      </c>
      <c r="S2" s="39">
        <f t="shared" ref="S2:S35" si="10">IF(ISNUMBER($P2),IF(MOD($P2,4)/2&gt;=1,1,0),"X")</f>
        <v>0</v>
      </c>
      <c r="T2" s="39">
        <f t="shared" ref="T2:T35" si="11">IF(ISNUMBER($P2),IF(MOD($P2,2)&gt;=1,1,0),"X")</f>
        <v>1</v>
      </c>
      <c r="U2" s="31"/>
      <c r="V2" s="31"/>
      <c r="W2" s="31"/>
      <c r="X2" s="31">
        <v>1</v>
      </c>
      <c r="Y2" s="31"/>
      <c r="Z2" s="31"/>
      <c r="AA2" s="31"/>
      <c r="AB2" s="31"/>
      <c r="AC2" s="31"/>
      <c r="AD2" s="31"/>
      <c r="AE2" s="31"/>
      <c r="AF2" s="31"/>
      <c r="AG2" s="36"/>
      <c r="AH2" s="36"/>
      <c r="AI2" s="36"/>
      <c r="AJ2" s="36"/>
      <c r="AK2" s="36"/>
      <c r="AL2" s="36"/>
      <c r="AM2" s="36"/>
    </row>
    <row r="3" spans="1:40">
      <c r="A3" s="57">
        <v>2</v>
      </c>
      <c r="B3" s="57" t="s">
        <v>77</v>
      </c>
      <c r="C3" s="44">
        <v>32</v>
      </c>
      <c r="D3" s="59">
        <v>0</v>
      </c>
      <c r="E3" s="61" t="s">
        <v>116</v>
      </c>
      <c r="F3" s="59">
        <f t="shared" ref="F3:F61" si="12">IF(ISNUMBER($C3),IF(MOD($C3,64)/32&gt;=1,1,0),"")</f>
        <v>1</v>
      </c>
      <c r="G3" s="59">
        <f t="shared" ref="G3:G61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/>
      <c r="AF3" s="57"/>
      <c r="AG3" s="58"/>
      <c r="AH3" s="58"/>
      <c r="AI3" s="58"/>
      <c r="AJ3" s="58"/>
      <c r="AK3" s="58"/>
      <c r="AL3" s="58"/>
      <c r="AM3" s="58"/>
    </row>
    <row r="4" spans="1:40">
      <c r="A4" s="35">
        <v>3</v>
      </c>
      <c r="B4" s="31" t="s">
        <v>78</v>
      </c>
      <c r="C4" s="37">
        <v>0</v>
      </c>
      <c r="D4" s="37">
        <v>7</v>
      </c>
      <c r="E4" s="29" t="s">
        <v>116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39">
        <f t="shared" si="8"/>
        <v>0</v>
      </c>
      <c r="R4" s="39">
        <f t="shared" si="9"/>
        <v>1</v>
      </c>
      <c r="S4" s="39">
        <f t="shared" si="10"/>
        <v>1</v>
      </c>
      <c r="T4" s="39">
        <f t="shared" si="11"/>
        <v>1</v>
      </c>
      <c r="U4" s="31"/>
      <c r="V4" s="31"/>
      <c r="W4" s="31"/>
      <c r="X4" s="31">
        <v>1</v>
      </c>
      <c r="Y4" s="31"/>
      <c r="Z4" s="31"/>
      <c r="AA4" s="31"/>
      <c r="AB4" s="31"/>
      <c r="AC4" s="31"/>
      <c r="AD4" s="31"/>
      <c r="AE4" s="31"/>
      <c r="AF4" s="31"/>
      <c r="AG4" s="36"/>
      <c r="AH4" s="36"/>
      <c r="AI4" s="36"/>
      <c r="AJ4" s="36"/>
      <c r="AK4" s="36"/>
      <c r="AL4" s="36"/>
      <c r="AM4" s="36"/>
    </row>
    <row r="5" spans="1:40">
      <c r="A5" s="57">
        <v>4</v>
      </c>
      <c r="B5" s="57" t="s">
        <v>79</v>
      </c>
      <c r="C5" s="37">
        <v>0</v>
      </c>
      <c r="D5" s="59">
        <v>6</v>
      </c>
      <c r="E5" s="29" t="s">
        <v>116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/>
      <c r="AF5" s="57"/>
      <c r="AG5" s="58"/>
      <c r="AH5" s="58"/>
      <c r="AI5" s="58"/>
      <c r="AJ5" s="58"/>
      <c r="AK5" s="58"/>
      <c r="AL5" s="58"/>
      <c r="AM5" s="58"/>
    </row>
    <row r="6" spans="1:40">
      <c r="A6" s="35">
        <v>5</v>
      </c>
      <c r="B6" s="31" t="s">
        <v>64</v>
      </c>
      <c r="C6" s="37">
        <v>0</v>
      </c>
      <c r="D6" s="37">
        <v>2</v>
      </c>
      <c r="E6" s="29" t="s">
        <v>116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/>
      <c r="AF6" s="31"/>
      <c r="AG6" s="36"/>
      <c r="AH6" s="36"/>
      <c r="AI6" s="36"/>
      <c r="AJ6" s="36"/>
      <c r="AK6" s="36"/>
      <c r="AL6" s="36"/>
      <c r="AM6" s="36"/>
    </row>
    <row r="7" spans="1:40">
      <c r="A7" s="57">
        <v>6</v>
      </c>
      <c r="B7" s="57" t="s">
        <v>80</v>
      </c>
      <c r="C7" s="37">
        <v>0</v>
      </c>
      <c r="D7" s="59">
        <v>3</v>
      </c>
      <c r="E7" s="29" t="s">
        <v>116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/>
      <c r="AF7" s="57"/>
      <c r="AG7" s="58"/>
      <c r="AH7" s="58"/>
      <c r="AI7" s="58"/>
      <c r="AJ7" s="58"/>
      <c r="AK7" s="58"/>
      <c r="AL7" s="58"/>
      <c r="AM7" s="58"/>
    </row>
    <row r="8" spans="1:40">
      <c r="A8" s="35">
        <v>7</v>
      </c>
      <c r="B8" s="31" t="s">
        <v>76</v>
      </c>
      <c r="C8" s="37"/>
      <c r="D8" s="37">
        <v>0</v>
      </c>
      <c r="E8" s="29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39">
        <f t="shared" si="8"/>
        <v>0</v>
      </c>
      <c r="R8" s="39">
        <f t="shared" si="9"/>
        <v>1</v>
      </c>
      <c r="S8" s="39">
        <f t="shared" si="10"/>
        <v>0</v>
      </c>
      <c r="T8" s="39">
        <f t="shared" si="11"/>
        <v>1</v>
      </c>
      <c r="U8" s="31"/>
      <c r="V8" s="31"/>
      <c r="W8" s="31">
        <v>1</v>
      </c>
      <c r="X8" s="31">
        <v>1</v>
      </c>
      <c r="Y8" s="31"/>
      <c r="Z8" s="31"/>
      <c r="AA8" s="31"/>
      <c r="AB8" s="31"/>
      <c r="AC8" s="31"/>
      <c r="AD8" s="31"/>
      <c r="AE8" s="31"/>
      <c r="AF8" s="31"/>
      <c r="AG8" s="36"/>
      <c r="AH8" s="36"/>
      <c r="AI8" s="36"/>
      <c r="AJ8" s="36"/>
      <c r="AK8" s="36"/>
      <c r="AL8" s="36"/>
      <c r="AM8" s="36"/>
    </row>
    <row r="9" spans="1:40">
      <c r="A9" s="57">
        <v>8</v>
      </c>
      <c r="B9" s="57" t="s">
        <v>81</v>
      </c>
      <c r="C9" s="44"/>
      <c r="D9" s="59">
        <v>7</v>
      </c>
      <c r="E9" s="61">
        <v>4</v>
      </c>
      <c r="F9" s="59" t="str">
        <f t="shared" si="12"/>
        <v/>
      </c>
      <c r="G9" s="59" t="str">
        <f t="shared" si="13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63">
        <f t="shared" si="8"/>
        <v>0</v>
      </c>
      <c r="R9" s="63">
        <f t="shared" si="9"/>
        <v>1</v>
      </c>
      <c r="S9" s="63">
        <f t="shared" si="10"/>
        <v>1</v>
      </c>
      <c r="T9" s="63">
        <f t="shared" si="11"/>
        <v>1</v>
      </c>
      <c r="U9" s="57"/>
      <c r="V9" s="57"/>
      <c r="W9" s="57">
        <v>1</v>
      </c>
      <c r="X9" s="57">
        <v>1</v>
      </c>
      <c r="Y9" s="57"/>
      <c r="Z9" s="57"/>
      <c r="AA9" s="57"/>
      <c r="AB9" s="57"/>
      <c r="AC9" s="57"/>
      <c r="AD9" s="57"/>
      <c r="AE9" s="57"/>
      <c r="AF9" s="57"/>
      <c r="AG9" s="58"/>
      <c r="AH9" s="58"/>
      <c r="AI9" s="58"/>
      <c r="AJ9" s="58"/>
      <c r="AK9" s="58"/>
      <c r="AL9" s="58"/>
      <c r="AM9" s="58"/>
    </row>
    <row r="10" spans="1:40">
      <c r="A10" s="35">
        <v>9</v>
      </c>
      <c r="B10" s="31" t="s">
        <v>83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31">
        <v>1</v>
      </c>
      <c r="Y10" s="31"/>
      <c r="Z10" s="31"/>
      <c r="AA10" s="31"/>
      <c r="AB10" s="31"/>
      <c r="AC10" s="31"/>
      <c r="AD10" s="31"/>
      <c r="AE10" s="31"/>
      <c r="AF10" s="31"/>
      <c r="AG10" s="36"/>
      <c r="AH10" s="36"/>
      <c r="AI10" s="36"/>
      <c r="AJ10" s="36"/>
      <c r="AK10" s="36"/>
      <c r="AL10" s="36"/>
      <c r="AM10" s="36"/>
    </row>
    <row r="11" spans="1:40">
      <c r="A11" s="57">
        <v>10</v>
      </c>
      <c r="B11" s="57" t="s">
        <v>84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57">
        <v>1</v>
      </c>
      <c r="X11" s="57">
        <v>1</v>
      </c>
      <c r="Y11" s="57"/>
      <c r="Z11" s="57"/>
      <c r="AA11" s="57"/>
      <c r="AB11" s="57"/>
      <c r="AC11" s="57"/>
      <c r="AD11" s="57"/>
      <c r="AE11" s="57"/>
      <c r="AF11" s="57"/>
      <c r="AG11" s="58"/>
      <c r="AH11" s="58"/>
      <c r="AI11" s="58"/>
      <c r="AJ11" s="58"/>
      <c r="AK11" s="58"/>
      <c r="AL11" s="58"/>
      <c r="AM11" s="58"/>
    </row>
    <row r="12" spans="1:40">
      <c r="A12" s="35">
        <v>11</v>
      </c>
      <c r="B12" s="31" t="s">
        <v>85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12</v>
      </c>
      <c r="Q12" s="39">
        <f t="shared" si="8"/>
        <v>1</v>
      </c>
      <c r="R12" s="39">
        <f t="shared" si="9"/>
        <v>1</v>
      </c>
      <c r="S12" s="39">
        <f t="shared" si="10"/>
        <v>0</v>
      </c>
      <c r="T12" s="39">
        <f t="shared" si="11"/>
        <v>0</v>
      </c>
      <c r="U12" s="31"/>
      <c r="V12" s="31"/>
      <c r="W12" s="31">
        <v>1</v>
      </c>
      <c r="X12" s="31">
        <v>1</v>
      </c>
      <c r="Y12" s="31"/>
      <c r="Z12" s="31"/>
      <c r="AA12" s="31"/>
      <c r="AB12" s="31"/>
      <c r="AC12" s="31"/>
      <c r="AD12" s="31"/>
      <c r="AE12" s="31"/>
      <c r="AF12" s="31"/>
      <c r="AG12" s="36"/>
      <c r="AH12" s="36"/>
      <c r="AI12" s="36"/>
      <c r="AJ12" s="36"/>
      <c r="AK12" s="36"/>
      <c r="AL12" s="36"/>
      <c r="AM12" s="36"/>
    </row>
    <row r="13" spans="1:40">
      <c r="A13" s="57">
        <v>12</v>
      </c>
      <c r="B13" s="57" t="s">
        <v>86</v>
      </c>
      <c r="C13" s="44"/>
      <c r="D13" s="59">
        <v>1</v>
      </c>
      <c r="E13" s="61">
        <v>4</v>
      </c>
      <c r="F13" s="59" t="str">
        <f t="shared" si="12"/>
        <v/>
      </c>
      <c r="G13" s="59" t="str">
        <f t="shared" si="13"/>
        <v/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57">
        <v>1</v>
      </c>
      <c r="X13" s="57">
        <v>1</v>
      </c>
      <c r="Y13" s="57"/>
      <c r="Z13" s="57"/>
      <c r="AA13" s="57"/>
      <c r="AB13" s="57"/>
      <c r="AC13" s="57"/>
      <c r="AD13" s="57"/>
      <c r="AE13" s="57"/>
      <c r="AF13" s="57"/>
      <c r="AG13" s="58"/>
      <c r="AH13" s="58"/>
      <c r="AI13" s="58"/>
      <c r="AJ13" s="58"/>
      <c r="AK13" s="58"/>
      <c r="AL13" s="58"/>
      <c r="AM13" s="58"/>
    </row>
    <row r="14" spans="1:40">
      <c r="A14" s="35">
        <v>13</v>
      </c>
      <c r="B14" s="31" t="s">
        <v>87</v>
      </c>
      <c r="C14" s="37">
        <v>0</v>
      </c>
      <c r="D14" s="37">
        <v>5</v>
      </c>
      <c r="E14" s="29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31">
        <v>1</v>
      </c>
      <c r="Y14" s="31"/>
      <c r="Z14" s="31"/>
      <c r="AA14" s="31"/>
      <c r="AB14" s="31"/>
      <c r="AC14" s="31"/>
      <c r="AD14" s="31"/>
      <c r="AE14" s="31"/>
      <c r="AF14" s="31"/>
      <c r="AG14" s="36"/>
      <c r="AH14" s="36"/>
      <c r="AI14" s="36"/>
      <c r="AJ14" s="36"/>
      <c r="AK14" s="36"/>
      <c r="AL14" s="36"/>
      <c r="AM14" s="36"/>
    </row>
    <row r="15" spans="1:40">
      <c r="A15" s="57">
        <v>14</v>
      </c>
      <c r="B15" s="57" t="s">
        <v>88</v>
      </c>
      <c r="C15" s="44">
        <v>32</v>
      </c>
      <c r="D15" s="59">
        <v>5</v>
      </c>
      <c r="E15" s="61">
        <v>4</v>
      </c>
      <c r="F15" s="59">
        <f t="shared" si="12"/>
        <v>1</v>
      </c>
      <c r="G15" s="59">
        <f t="shared" si="13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57">
        <v>1</v>
      </c>
      <c r="X15" s="57">
        <v>1</v>
      </c>
      <c r="Y15" s="57"/>
      <c r="Z15" s="57"/>
      <c r="AA15" s="57"/>
      <c r="AB15" s="57"/>
      <c r="AC15" s="57"/>
      <c r="AD15" s="57"/>
      <c r="AE15" s="57"/>
      <c r="AF15" s="57"/>
      <c r="AG15" s="58"/>
      <c r="AH15" s="58"/>
      <c r="AI15" s="58"/>
      <c r="AJ15" s="58"/>
      <c r="AK15" s="58"/>
      <c r="AL15" s="58"/>
      <c r="AM15" s="58"/>
    </row>
    <row r="16" spans="1:40">
      <c r="A16" s="35">
        <v>15</v>
      </c>
      <c r="B16" s="31" t="s">
        <v>89</v>
      </c>
      <c r="C16" s="37"/>
      <c r="D16" s="37">
        <v>2</v>
      </c>
      <c r="E16" s="29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>
        <v>5</v>
      </c>
      <c r="Q16" s="39">
        <f t="shared" si="8"/>
        <v>0</v>
      </c>
      <c r="R16" s="39">
        <f t="shared" si="9"/>
        <v>1</v>
      </c>
      <c r="S16" s="39">
        <f t="shared" si="10"/>
        <v>0</v>
      </c>
      <c r="T16" s="39">
        <f t="shared" si="11"/>
        <v>1</v>
      </c>
      <c r="U16" s="31">
        <v>1</v>
      </c>
      <c r="V16" s="31"/>
      <c r="W16" s="31">
        <v>1</v>
      </c>
      <c r="X16" s="31">
        <v>1</v>
      </c>
      <c r="Y16" s="31"/>
      <c r="Z16" s="31"/>
      <c r="AA16" s="31"/>
      <c r="AB16" s="31"/>
      <c r="AC16" s="31"/>
      <c r="AD16" s="31"/>
      <c r="AE16" s="31"/>
      <c r="AF16" s="31"/>
      <c r="AG16" s="36"/>
      <c r="AH16" s="36"/>
      <c r="AI16" s="36"/>
      <c r="AJ16" s="36"/>
      <c r="AK16" s="36"/>
      <c r="AL16" s="36"/>
      <c r="AM16" s="36"/>
    </row>
    <row r="17" spans="1:39">
      <c r="A17" s="57">
        <v>16</v>
      </c>
      <c r="B17" s="57" t="s">
        <v>65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>
        <v>5</v>
      </c>
      <c r="Q17" s="63">
        <f t="shared" si="8"/>
        <v>0</v>
      </c>
      <c r="R17" s="63">
        <f t="shared" si="9"/>
        <v>1</v>
      </c>
      <c r="S17" s="63">
        <f t="shared" si="10"/>
        <v>0</v>
      </c>
      <c r="T17" s="63">
        <f t="shared" si="11"/>
        <v>1</v>
      </c>
      <c r="U17" s="57"/>
      <c r="V17" s="57">
        <v>1</v>
      </c>
      <c r="W17" s="57">
        <v>1</v>
      </c>
      <c r="X17" s="57"/>
      <c r="Y17" s="57"/>
      <c r="Z17" s="57">
        <v>1</v>
      </c>
      <c r="AA17" s="57"/>
      <c r="AB17" s="57"/>
      <c r="AC17" s="57"/>
      <c r="AD17" s="57"/>
      <c r="AE17" s="57"/>
      <c r="AF17" s="57"/>
      <c r="AG17" s="58"/>
      <c r="AH17" s="58"/>
      <c r="AI17" s="58"/>
      <c r="AJ17" s="58"/>
      <c r="AK17" s="58"/>
      <c r="AL17" s="58"/>
      <c r="AM17" s="58"/>
    </row>
    <row r="18" spans="1:39">
      <c r="A18" s="35">
        <v>17</v>
      </c>
      <c r="B18" s="31" t="s">
        <v>66</v>
      </c>
      <c r="C18" s="37"/>
      <c r="D18" s="37">
        <v>0</v>
      </c>
      <c r="E18" s="29" t="s">
        <v>121</v>
      </c>
      <c r="F18" s="20" t="str">
        <f t="shared" si="12"/>
        <v/>
      </c>
      <c r="G18" s="20" t="str">
        <f t="shared" si="13"/>
        <v/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/>
      <c r="AF18" s="31"/>
      <c r="AG18" s="36"/>
      <c r="AH18" s="36"/>
      <c r="AI18" s="36"/>
      <c r="AJ18" s="36"/>
      <c r="AK18" s="36"/>
      <c r="AL18" s="36"/>
      <c r="AM18" s="36"/>
    </row>
    <row r="19" spans="1:39">
      <c r="A19" s="57">
        <v>18</v>
      </c>
      <c r="B19" s="57" t="s">
        <v>71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>
        <v>11</v>
      </c>
      <c r="Q19" s="63">
        <f t="shared" si="8"/>
        <v>1</v>
      </c>
      <c r="R19" s="63">
        <f t="shared" si="9"/>
        <v>0</v>
      </c>
      <c r="S19" s="63">
        <f t="shared" si="10"/>
        <v>1</v>
      </c>
      <c r="T19" s="63">
        <f t="shared" si="11"/>
        <v>1</v>
      </c>
      <c r="U19" s="57"/>
      <c r="V19" s="57"/>
      <c r="W19" s="57"/>
      <c r="X19" s="57"/>
      <c r="Y19" s="57"/>
      <c r="Z19" s="57"/>
      <c r="AA19" s="57">
        <v>1</v>
      </c>
      <c r="AB19" s="57"/>
      <c r="AC19" s="57"/>
      <c r="AD19" s="57"/>
      <c r="AE19" s="57"/>
      <c r="AF19" s="57"/>
      <c r="AG19" s="58"/>
      <c r="AH19" s="58"/>
      <c r="AI19" s="58"/>
      <c r="AJ19" s="58"/>
      <c r="AK19" s="58"/>
      <c r="AL19" s="58"/>
      <c r="AM19" s="58"/>
    </row>
    <row r="20" spans="1:39">
      <c r="A20" s="35">
        <v>19</v>
      </c>
      <c r="B20" s="31" t="s">
        <v>72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>
        <v>11</v>
      </c>
      <c r="Q20" s="39">
        <f t="shared" si="8"/>
        <v>1</v>
      </c>
      <c r="R20" s="39">
        <f t="shared" si="9"/>
        <v>0</v>
      </c>
      <c r="S20" s="39">
        <f t="shared" si="10"/>
        <v>1</v>
      </c>
      <c r="T20" s="39">
        <f t="shared" si="11"/>
        <v>1</v>
      </c>
      <c r="U20" s="31"/>
      <c r="V20" s="31"/>
      <c r="W20" s="31"/>
      <c r="X20" s="31"/>
      <c r="Y20" s="31"/>
      <c r="Z20" s="31"/>
      <c r="AA20" s="31"/>
      <c r="AB20" s="31">
        <v>1</v>
      </c>
      <c r="AC20" s="31"/>
      <c r="AD20" s="31"/>
      <c r="AE20" s="31"/>
      <c r="AF20" s="31"/>
      <c r="AG20" s="36"/>
      <c r="AH20" s="36"/>
      <c r="AI20" s="36"/>
      <c r="AJ20" s="36"/>
      <c r="AK20" s="36"/>
      <c r="AL20" s="36"/>
      <c r="AM20" s="36"/>
    </row>
    <row r="21" spans="1:39">
      <c r="A21" s="57">
        <v>20</v>
      </c>
      <c r="B21" s="57" t="s">
        <v>90</v>
      </c>
      <c r="C21" s="44"/>
      <c r="D21" s="59"/>
      <c r="E21" s="61" t="s">
        <v>122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>
        <v>5</v>
      </c>
      <c r="Q21" s="63">
        <f t="shared" si="8"/>
        <v>0</v>
      </c>
      <c r="R21" s="63">
        <f t="shared" si="9"/>
        <v>1</v>
      </c>
      <c r="S21" s="63">
        <f t="shared" si="10"/>
        <v>0</v>
      </c>
      <c r="T21" s="63">
        <f t="shared" si="11"/>
        <v>1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>
      <c r="A22" s="35">
        <v>21</v>
      </c>
      <c r="B22" s="31" t="s">
        <v>91</v>
      </c>
      <c r="C22" s="37"/>
      <c r="D22" s="37">
        <v>0</v>
      </c>
      <c r="E22" s="29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>
        <v>5</v>
      </c>
      <c r="Q22" s="39">
        <f t="shared" si="8"/>
        <v>0</v>
      </c>
      <c r="R22" s="39">
        <f t="shared" si="9"/>
        <v>1</v>
      </c>
      <c r="S22" s="39">
        <f t="shared" si="10"/>
        <v>0</v>
      </c>
      <c r="T22" s="39">
        <f t="shared" si="11"/>
        <v>1</v>
      </c>
      <c r="U22" s="31"/>
      <c r="V22" s="31"/>
      <c r="W22" s="31">
        <v>1</v>
      </c>
      <c r="X22" s="31">
        <v>1</v>
      </c>
      <c r="Y22" s="31"/>
      <c r="Z22" s="31"/>
      <c r="AA22" s="31"/>
      <c r="AB22" s="31"/>
      <c r="AC22" s="31"/>
      <c r="AD22" s="31">
        <v>1</v>
      </c>
      <c r="AE22" s="31"/>
      <c r="AF22" s="31"/>
      <c r="AG22" s="36"/>
      <c r="AH22" s="36"/>
      <c r="AI22" s="36"/>
      <c r="AJ22" s="36"/>
      <c r="AK22" s="36"/>
      <c r="AL22" s="36"/>
      <c r="AM22" s="36"/>
    </row>
    <row r="23" spans="1:39">
      <c r="A23" s="57">
        <v>22</v>
      </c>
      <c r="B23" s="57" t="s">
        <v>112</v>
      </c>
      <c r="C23" s="44"/>
      <c r="D23" s="59">
        <v>6</v>
      </c>
      <c r="E23" s="61" t="s">
        <v>121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>
        <v>7</v>
      </c>
      <c r="Q23" s="63">
        <f t="shared" si="8"/>
        <v>0</v>
      </c>
      <c r="R23" s="63">
        <f t="shared" si="9"/>
        <v>1</v>
      </c>
      <c r="S23" s="63">
        <f t="shared" si="10"/>
        <v>1</v>
      </c>
      <c r="T23" s="63">
        <f t="shared" si="11"/>
        <v>1</v>
      </c>
      <c r="U23" s="57"/>
      <c r="V23" s="57"/>
      <c r="W23" s="57"/>
      <c r="X23" s="57">
        <v>1</v>
      </c>
      <c r="Y23" s="57"/>
      <c r="Z23" s="57"/>
      <c r="AA23" s="57"/>
      <c r="AB23" s="57"/>
      <c r="AC23" s="57"/>
      <c r="AD23" s="57"/>
      <c r="AE23" s="57">
        <v>1</v>
      </c>
      <c r="AF23" s="57"/>
      <c r="AG23" s="58"/>
      <c r="AH23" s="58"/>
      <c r="AI23" s="58"/>
      <c r="AJ23" s="58"/>
      <c r="AK23" s="58"/>
      <c r="AL23" s="58"/>
      <c r="AM23" s="58"/>
    </row>
    <row r="24" spans="1:39">
      <c r="A24" s="35">
        <v>23</v>
      </c>
      <c r="B24" s="69" t="s">
        <v>113</v>
      </c>
      <c r="C24" s="37"/>
      <c r="D24" s="37">
        <v>7</v>
      </c>
      <c r="E24" s="29" t="s">
        <v>121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>
        <v>7</v>
      </c>
      <c r="Q24" s="39">
        <f t="shared" si="8"/>
        <v>0</v>
      </c>
      <c r="R24" s="39">
        <f t="shared" si="9"/>
        <v>1</v>
      </c>
      <c r="S24" s="39">
        <f t="shared" si="10"/>
        <v>1</v>
      </c>
      <c r="T24" s="39">
        <f t="shared" si="11"/>
        <v>1</v>
      </c>
      <c r="U24" s="31"/>
      <c r="V24" s="31"/>
      <c r="W24" s="31"/>
      <c r="X24" s="31">
        <v>1</v>
      </c>
      <c r="Y24" s="31"/>
      <c r="Z24" s="31"/>
      <c r="AA24" s="31"/>
      <c r="AB24" s="31"/>
      <c r="AC24" s="31"/>
      <c r="AD24" s="31"/>
      <c r="AE24" s="31">
        <v>1</v>
      </c>
      <c r="AF24" s="31"/>
      <c r="AG24" s="36"/>
      <c r="AH24" s="36"/>
      <c r="AI24" s="36"/>
      <c r="AJ24" s="36"/>
      <c r="AK24" s="36"/>
      <c r="AL24" s="36"/>
      <c r="AM24" s="36"/>
    </row>
    <row r="25" spans="1:39">
      <c r="A25" s="57">
        <v>24</v>
      </c>
      <c r="B25" s="57" t="s">
        <v>114</v>
      </c>
      <c r="C25" s="44">
        <v>2</v>
      </c>
      <c r="D25" s="59">
        <v>0</v>
      </c>
      <c r="E25" s="61" t="s">
        <v>121</v>
      </c>
      <c r="F25" s="59">
        <f t="shared" si="12"/>
        <v>0</v>
      </c>
      <c r="G25" s="59">
        <f t="shared" si="13"/>
        <v>0</v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>
        <v>1</v>
      </c>
      <c r="AG25" s="58"/>
      <c r="AH25" s="58"/>
      <c r="AI25" s="58"/>
      <c r="AJ25" s="58"/>
      <c r="AK25" s="58"/>
      <c r="AL25" s="58"/>
      <c r="AM25" s="58"/>
    </row>
    <row r="26" spans="1:39">
      <c r="A26" s="35">
        <v>25</v>
      </c>
      <c r="B26" s="31" t="s">
        <v>117</v>
      </c>
      <c r="C26" s="37">
        <v>0</v>
      </c>
      <c r="D26" s="37">
        <v>1</v>
      </c>
      <c r="E26" s="29" t="s">
        <v>116</v>
      </c>
      <c r="F26" s="20">
        <f t="shared" si="12"/>
        <v>0</v>
      </c>
      <c r="G26" s="20">
        <f t="shared" si="13"/>
        <v>0</v>
      </c>
      <c r="H26" s="20">
        <f t="shared" si="0"/>
        <v>0</v>
      </c>
      <c r="I26" s="20">
        <f t="shared" si="1"/>
        <v>0</v>
      </c>
      <c r="J26" s="29">
        <f t="shared" si="2"/>
        <v>1</v>
      </c>
      <c r="K26" s="36">
        <f t="shared" si="3"/>
        <v>0</v>
      </c>
      <c r="L26" s="36">
        <f t="shared" si="4"/>
        <v>1</v>
      </c>
      <c r="M26" s="36">
        <f t="shared" si="5"/>
        <v>1</v>
      </c>
      <c r="N26" s="36">
        <f t="shared" si="6"/>
        <v>0</v>
      </c>
      <c r="O26" s="64">
        <f t="shared" si="7"/>
        <v>0</v>
      </c>
      <c r="P26" s="38">
        <v>0</v>
      </c>
      <c r="Q26" s="39">
        <f t="shared" si="8"/>
        <v>0</v>
      </c>
      <c r="R26" s="39">
        <f t="shared" si="9"/>
        <v>0</v>
      </c>
      <c r="S26" s="39">
        <f t="shared" si="10"/>
        <v>0</v>
      </c>
      <c r="T26" s="39">
        <f t="shared" si="11"/>
        <v>0</v>
      </c>
      <c r="U26" s="31"/>
      <c r="V26" s="31"/>
      <c r="W26" s="31"/>
      <c r="X26" s="31">
        <v>1</v>
      </c>
      <c r="Y26" s="31"/>
      <c r="Z26" s="31"/>
      <c r="AA26" s="31"/>
      <c r="AB26" s="31"/>
      <c r="AC26" s="31"/>
      <c r="AD26" s="31"/>
      <c r="AE26" s="31"/>
      <c r="AF26" s="31"/>
      <c r="AG26" s="36"/>
      <c r="AH26" s="36"/>
      <c r="AI26" s="36"/>
      <c r="AJ26" s="36"/>
      <c r="AK26" s="36"/>
      <c r="AL26" s="36"/>
      <c r="AM26" s="36"/>
    </row>
    <row r="27" spans="1:39">
      <c r="A27" s="57">
        <v>26</v>
      </c>
      <c r="B27" s="57" t="s">
        <v>118</v>
      </c>
      <c r="C27" s="44">
        <v>0</v>
      </c>
      <c r="D27" s="59">
        <v>4</v>
      </c>
      <c r="E27" s="61" t="s">
        <v>116</v>
      </c>
      <c r="F27" s="59">
        <f t="shared" si="12"/>
        <v>0</v>
      </c>
      <c r="G27" s="59">
        <f t="shared" si="13"/>
        <v>0</v>
      </c>
      <c r="H27" s="59">
        <f t="shared" si="0"/>
        <v>1</v>
      </c>
      <c r="I27" s="59">
        <f t="shared" si="1"/>
        <v>0</v>
      </c>
      <c r="J27" s="61">
        <f t="shared" si="2"/>
        <v>0</v>
      </c>
      <c r="K27" s="60">
        <f t="shared" si="3"/>
        <v>0</v>
      </c>
      <c r="L27" s="60">
        <f t="shared" si="4"/>
        <v>1</v>
      </c>
      <c r="M27" s="60">
        <f t="shared" si="5"/>
        <v>1</v>
      </c>
      <c r="N27" s="60">
        <f t="shared" si="6"/>
        <v>0</v>
      </c>
      <c r="O27" s="65">
        <f t="shared" si="7"/>
        <v>0</v>
      </c>
      <c r="P27" s="62">
        <v>9</v>
      </c>
      <c r="Q27" s="63">
        <f t="shared" si="8"/>
        <v>1</v>
      </c>
      <c r="R27" s="63">
        <f t="shared" si="9"/>
        <v>0</v>
      </c>
      <c r="S27" s="63">
        <f t="shared" si="10"/>
        <v>0</v>
      </c>
      <c r="T27" s="63">
        <f t="shared" si="11"/>
        <v>1</v>
      </c>
      <c r="U27" s="57"/>
      <c r="V27" s="57"/>
      <c r="W27" s="57"/>
      <c r="X27" s="57">
        <v>1</v>
      </c>
      <c r="Y27" s="57"/>
      <c r="Z27" s="57"/>
      <c r="AA27" s="57"/>
      <c r="AB27" s="57"/>
      <c r="AC27" s="57"/>
      <c r="AD27" s="57"/>
      <c r="AE27" s="57"/>
      <c r="AF27" s="57"/>
      <c r="AG27" s="58"/>
      <c r="AH27" s="58"/>
      <c r="AI27" s="58"/>
      <c r="AJ27" s="58"/>
      <c r="AK27" s="58"/>
      <c r="AL27" s="58"/>
      <c r="AM27" s="58"/>
    </row>
    <row r="28" spans="1:39">
      <c r="A28" s="35">
        <v>27</v>
      </c>
      <c r="B28" s="31" t="s">
        <v>119</v>
      </c>
      <c r="C28" s="37"/>
      <c r="D28" s="37">
        <v>1</v>
      </c>
      <c r="E28" s="29">
        <v>0</v>
      </c>
      <c r="F28" s="20" t="str">
        <f t="shared" si="12"/>
        <v/>
      </c>
      <c r="G28" s="20" t="str">
        <f t="shared" si="13"/>
        <v/>
      </c>
      <c r="H28" s="20">
        <f t="shared" si="0"/>
        <v>0</v>
      </c>
      <c r="I28" s="20">
        <f t="shared" si="1"/>
        <v>0</v>
      </c>
      <c r="J28" s="29">
        <f t="shared" si="2"/>
        <v>1</v>
      </c>
      <c r="K28" s="36">
        <f t="shared" si="3"/>
        <v>0</v>
      </c>
      <c r="L28" s="36">
        <f t="shared" si="4"/>
        <v>0</v>
      </c>
      <c r="M28" s="36">
        <f t="shared" si="5"/>
        <v>0</v>
      </c>
      <c r="N28" s="36">
        <f t="shared" si="6"/>
        <v>0</v>
      </c>
      <c r="O28" s="64">
        <f t="shared" si="7"/>
        <v>0</v>
      </c>
      <c r="P28" s="38">
        <v>5</v>
      </c>
      <c r="Q28" s="39">
        <f t="shared" si="8"/>
        <v>0</v>
      </c>
      <c r="R28" s="39">
        <f t="shared" si="9"/>
        <v>1</v>
      </c>
      <c r="S28" s="39">
        <f t="shared" si="10"/>
        <v>0</v>
      </c>
      <c r="T28" s="39">
        <f t="shared" si="11"/>
        <v>1</v>
      </c>
      <c r="U28" s="31">
        <v>1</v>
      </c>
      <c r="V28" s="31"/>
      <c r="W28" s="31">
        <v>1</v>
      </c>
      <c r="X28" s="31">
        <v>1</v>
      </c>
      <c r="Y28" s="31"/>
      <c r="Z28" s="31"/>
      <c r="AA28" s="31"/>
      <c r="AB28" s="31"/>
      <c r="AC28" s="31"/>
      <c r="AD28" s="31"/>
      <c r="AE28" s="31"/>
      <c r="AF28" s="31"/>
      <c r="AG28" s="36">
        <v>1</v>
      </c>
      <c r="AH28" s="36"/>
      <c r="AI28" s="36"/>
      <c r="AJ28" s="36"/>
      <c r="AK28" s="36"/>
      <c r="AL28" s="36"/>
      <c r="AM28" s="36"/>
    </row>
    <row r="29" spans="1:39">
      <c r="A29" s="57">
        <v>28</v>
      </c>
      <c r="B29" s="57" t="s">
        <v>120</v>
      </c>
      <c r="C29" s="44"/>
      <c r="D29" s="59">
        <v>6</v>
      </c>
      <c r="E29" s="61">
        <v>18</v>
      </c>
      <c r="F29" s="59" t="str">
        <f t="shared" si="12"/>
        <v/>
      </c>
      <c r="G29" s="59" t="str">
        <f t="shared" si="13"/>
        <v/>
      </c>
      <c r="H29" s="59">
        <f t="shared" si="0"/>
        <v>1</v>
      </c>
      <c r="I29" s="59">
        <f t="shared" si="1"/>
        <v>1</v>
      </c>
      <c r="J29" s="61">
        <f t="shared" si="2"/>
        <v>0</v>
      </c>
      <c r="K29" s="60">
        <f t="shared" si="3"/>
        <v>1</v>
      </c>
      <c r="L29" s="60">
        <f t="shared" si="4"/>
        <v>1</v>
      </c>
      <c r="M29" s="60">
        <f t="shared" si="5"/>
        <v>0</v>
      </c>
      <c r="N29" s="60">
        <f t="shared" si="6"/>
        <v>0</v>
      </c>
      <c r="O29" s="65">
        <f t="shared" si="7"/>
        <v>0</v>
      </c>
      <c r="P29" s="62">
        <v>12</v>
      </c>
      <c r="Q29" s="63">
        <f t="shared" si="8"/>
        <v>1</v>
      </c>
      <c r="R29" s="63">
        <f t="shared" si="9"/>
        <v>1</v>
      </c>
      <c r="S29" s="63">
        <f t="shared" si="10"/>
        <v>0</v>
      </c>
      <c r="T29" s="63">
        <f t="shared" si="11"/>
        <v>0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8"/>
      <c r="AH29" s="58">
        <v>1</v>
      </c>
      <c r="AI29" s="58"/>
      <c r="AJ29" s="58"/>
      <c r="AK29" s="58"/>
      <c r="AL29" s="58"/>
      <c r="AM29" s="58"/>
    </row>
    <row r="30" spans="1:39">
      <c r="A30" s="35">
        <v>29</v>
      </c>
      <c r="B30" s="31"/>
      <c r="C30" s="37"/>
      <c r="D30" s="37"/>
      <c r="E30" s="29"/>
      <c r="F30" s="20" t="str">
        <f t="shared" si="12"/>
        <v/>
      </c>
      <c r="G30" s="20" t="str">
        <f t="shared" si="13"/>
        <v/>
      </c>
      <c r="H30" s="20" t="str">
        <f t="shared" si="0"/>
        <v/>
      </c>
      <c r="I30" s="20" t="str">
        <f t="shared" si="1"/>
        <v/>
      </c>
      <c r="J30" s="29" t="str">
        <f t="shared" si="2"/>
        <v/>
      </c>
      <c r="K30" s="36" t="str">
        <f t="shared" si="3"/>
        <v/>
      </c>
      <c r="L30" s="36" t="str">
        <f t="shared" si="4"/>
        <v/>
      </c>
      <c r="M30" s="36" t="str">
        <f t="shared" si="5"/>
        <v/>
      </c>
      <c r="N30" s="36" t="str">
        <f t="shared" si="6"/>
        <v/>
      </c>
      <c r="O30" s="64" t="str">
        <f t="shared" si="7"/>
        <v/>
      </c>
      <c r="P30" s="38"/>
      <c r="Q30" s="39" t="str">
        <f t="shared" si="8"/>
        <v>X</v>
      </c>
      <c r="R30" s="39" t="str">
        <f t="shared" si="9"/>
        <v>X</v>
      </c>
      <c r="S30" s="39" t="str">
        <f t="shared" si="10"/>
        <v>X</v>
      </c>
      <c r="T30" s="39" t="str">
        <f t="shared" si="11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>
      <c r="A31" s="57">
        <v>30</v>
      </c>
      <c r="B31" s="57"/>
      <c r="C31" s="44"/>
      <c r="D31" s="59"/>
      <c r="E31" s="61"/>
      <c r="F31" s="59" t="str">
        <f t="shared" si="12"/>
        <v/>
      </c>
      <c r="G31" s="59" t="str">
        <f t="shared" si="13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8"/>
        <v>X</v>
      </c>
      <c r="R31" s="63" t="str">
        <f t="shared" si="9"/>
        <v>X</v>
      </c>
      <c r="S31" s="63" t="str">
        <f t="shared" si="10"/>
        <v>X</v>
      </c>
      <c r="T31" s="63" t="str">
        <f t="shared" si="11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>
      <c r="A32" s="35">
        <v>31</v>
      </c>
      <c r="B32" s="31"/>
      <c r="C32" s="37"/>
      <c r="D32" s="37"/>
      <c r="E32" s="29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8"/>
        <v>X</v>
      </c>
      <c r="R32" s="39" t="str">
        <f t="shared" si="9"/>
        <v>X</v>
      </c>
      <c r="S32" s="39" t="str">
        <f t="shared" si="10"/>
        <v>X</v>
      </c>
      <c r="T32" s="39" t="str">
        <f t="shared" si="11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>
      <c r="A33" s="57">
        <v>32</v>
      </c>
      <c r="B33" s="57"/>
      <c r="C33" s="44"/>
      <c r="D33" s="59"/>
      <c r="E33" s="61"/>
      <c r="F33" s="59" t="str">
        <f t="shared" si="12"/>
        <v/>
      </c>
      <c r="G33" s="59" t="str">
        <f t="shared" si="13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8"/>
        <v>X</v>
      </c>
      <c r="R33" s="63" t="str">
        <f t="shared" si="9"/>
        <v>X</v>
      </c>
      <c r="S33" s="63" t="str">
        <f t="shared" si="10"/>
        <v>X</v>
      </c>
      <c r="T33" s="63" t="str">
        <f t="shared" si="11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>
      <c r="A34" s="35">
        <v>33</v>
      </c>
      <c r="B34" s="31"/>
      <c r="C34" s="37"/>
      <c r="D34" s="37"/>
      <c r="E34" s="29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8"/>
        <v>X</v>
      </c>
      <c r="R34" s="39" t="str">
        <f t="shared" si="9"/>
        <v>X</v>
      </c>
      <c r="S34" s="39" t="str">
        <f t="shared" si="10"/>
        <v>X</v>
      </c>
      <c r="T34" s="39" t="str">
        <f t="shared" si="11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>
      <c r="A35" s="57">
        <v>34</v>
      </c>
      <c r="B35" s="57"/>
      <c r="C35" s="44"/>
      <c r="D35" s="59"/>
      <c r="E35" s="61"/>
      <c r="F35" s="59" t="str">
        <f t="shared" si="12"/>
        <v/>
      </c>
      <c r="G35" s="59" t="str">
        <f t="shared" si="13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8"/>
        <v>X</v>
      </c>
      <c r="R35" s="63" t="str">
        <f t="shared" si="9"/>
        <v>X</v>
      </c>
      <c r="S35" s="63" t="str">
        <f t="shared" si="10"/>
        <v>X</v>
      </c>
      <c r="T35" s="63" t="str">
        <f t="shared" si="11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>
      <c r="A36" s="35"/>
      <c r="B36" s="31"/>
      <c r="C36" s="37"/>
      <c r="D36" s="37"/>
      <c r="E36" s="29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>
      <c r="A37" s="57"/>
      <c r="B37" s="57"/>
      <c r="C37" s="44"/>
      <c r="D37" s="59"/>
      <c r="E37" s="61"/>
      <c r="F37" s="59" t="str">
        <f t="shared" si="12"/>
        <v/>
      </c>
      <c r="G37" s="59" t="str">
        <f t="shared" si="13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>
      <c r="A38" s="35"/>
      <c r="B38" s="31"/>
      <c r="C38" s="37"/>
      <c r="D38" s="37"/>
      <c r="E38" s="29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>
      <c r="A39" s="57"/>
      <c r="B39" s="57"/>
      <c r="C39" s="44"/>
      <c r="D39" s="59"/>
      <c r="E39" s="61"/>
      <c r="F39" s="59" t="str">
        <f t="shared" si="12"/>
        <v/>
      </c>
      <c r="G39" s="59" t="str">
        <f t="shared" si="13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>
      <c r="A40" s="35"/>
      <c r="B40" s="31"/>
      <c r="C40" s="37"/>
      <c r="D40" s="37"/>
      <c r="E40" s="29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>
      <c r="A41" s="57"/>
      <c r="B41" s="57"/>
      <c r="C41" s="44"/>
      <c r="D41" s="59"/>
      <c r="E41" s="61"/>
      <c r="F41" s="59" t="str">
        <f t="shared" si="12"/>
        <v/>
      </c>
      <c r="G41" s="59" t="str">
        <f t="shared" si="13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>
      <c r="A42" s="35"/>
      <c r="B42" s="31"/>
      <c r="C42" s="37"/>
      <c r="D42" s="37"/>
      <c r="E42" s="29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>
      <c r="A43" s="57"/>
      <c r="B43" s="57"/>
      <c r="C43" s="44"/>
      <c r="D43" s="59"/>
      <c r="E43" s="61"/>
      <c r="F43" s="59" t="str">
        <f t="shared" si="12"/>
        <v/>
      </c>
      <c r="G43" s="59" t="str">
        <f t="shared" si="13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>
      <c r="A44" s="35"/>
      <c r="B44" s="31"/>
      <c r="C44" s="37"/>
      <c r="D44" s="37"/>
      <c r="E44" s="29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>
      <c r="A45" s="57"/>
      <c r="B45" s="57"/>
      <c r="C45" s="44"/>
      <c r="D45" s="59"/>
      <c r="E45" s="61"/>
      <c r="F45" s="59" t="str">
        <f t="shared" si="12"/>
        <v/>
      </c>
      <c r="G45" s="59" t="str">
        <f t="shared" si="13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>
      <c r="A46" s="35"/>
      <c r="B46" s="31"/>
      <c r="C46" s="37"/>
      <c r="D46" s="37"/>
      <c r="E46" s="29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>
      <c r="A47" s="57"/>
      <c r="B47" s="57"/>
      <c r="C47" s="44"/>
      <c r="D47" s="59"/>
      <c r="E47" s="61"/>
      <c r="F47" s="59" t="str">
        <f t="shared" si="12"/>
        <v/>
      </c>
      <c r="G47" s="59" t="str">
        <f t="shared" si="13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>
      <c r="A48" s="35"/>
      <c r="B48" s="31"/>
      <c r="C48" s="37"/>
      <c r="D48" s="37"/>
      <c r="E48" s="29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>
      <c r="A49" s="57"/>
      <c r="B49" s="57"/>
      <c r="C49" s="44"/>
      <c r="D49" s="59"/>
      <c r="E49" s="61"/>
      <c r="F49" s="59" t="str">
        <f t="shared" si="12"/>
        <v/>
      </c>
      <c r="G49" s="59" t="str">
        <f t="shared" si="13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>
      <c r="A50" s="35"/>
      <c r="B50" s="31"/>
      <c r="C50" s="37"/>
      <c r="D50" s="37"/>
      <c r="E50" s="29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>
      <c r="A51" s="57"/>
      <c r="B51" s="57"/>
      <c r="C51" s="44"/>
      <c r="D51" s="59"/>
      <c r="E51" s="61"/>
      <c r="F51" s="59" t="str">
        <f t="shared" si="12"/>
        <v/>
      </c>
      <c r="G51" s="59" t="str">
        <f t="shared" si="13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>
      <c r="A52" s="35"/>
      <c r="B52" s="31"/>
      <c r="C52" s="37"/>
      <c r="D52" s="37"/>
      <c r="E52" s="29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>
      <c r="A53" s="57"/>
      <c r="B53" s="57"/>
      <c r="C53" s="44"/>
      <c r="D53" s="59"/>
      <c r="E53" s="61"/>
      <c r="F53" s="59" t="str">
        <f t="shared" si="12"/>
        <v/>
      </c>
      <c r="G53" s="59" t="str">
        <f t="shared" si="13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>
      <c r="A54" s="35"/>
      <c r="B54" s="31"/>
      <c r="C54" s="37"/>
      <c r="D54" s="37"/>
      <c r="E54" s="29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>
      <c r="A55" s="57"/>
      <c r="B55" s="57"/>
      <c r="C55" s="44"/>
      <c r="D55" s="59"/>
      <c r="E55" s="61"/>
      <c r="F55" s="59" t="str">
        <f t="shared" si="12"/>
        <v/>
      </c>
      <c r="G55" s="59" t="str">
        <f t="shared" si="13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>
      <c r="A56" s="35"/>
      <c r="B56" s="31"/>
      <c r="C56" s="37"/>
      <c r="D56" s="37"/>
      <c r="E56" s="29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>
      <c r="A57" s="57"/>
      <c r="B57" s="57"/>
      <c r="C57" s="44"/>
      <c r="D57" s="59"/>
      <c r="E57" s="61"/>
      <c r="F57" s="59" t="str">
        <f t="shared" si="12"/>
        <v/>
      </c>
      <c r="G57" s="59" t="str">
        <f t="shared" si="13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>
      <c r="A58" s="35"/>
      <c r="B58" s="31"/>
      <c r="C58" s="37"/>
      <c r="D58" s="37"/>
      <c r="E58" s="29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>
      <c r="A59" s="57"/>
      <c r="B59" s="57"/>
      <c r="C59" s="44"/>
      <c r="D59" s="59"/>
      <c r="E59" s="61"/>
      <c r="F59" s="59" t="str">
        <f t="shared" si="12"/>
        <v/>
      </c>
      <c r="G59" s="59" t="str">
        <f t="shared" si="13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>
      <c r="A60" s="35"/>
      <c r="B60" s="31"/>
      <c r="C60" s="37"/>
      <c r="D60" s="37"/>
      <c r="E60" s="29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>
      <c r="A61" s="57"/>
      <c r="B61" s="57"/>
      <c r="C61" s="44"/>
      <c r="D61" s="59"/>
      <c r="E61" s="61"/>
      <c r="F61" s="59" t="str">
        <f t="shared" si="12"/>
        <v/>
      </c>
      <c r="G61" s="59" t="str">
        <f t="shared" si="13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/>
  </sheetData>
  <protectedRanges>
    <protectedRange sqref="A1:E1048576" name="区域1" securityDescriptor=""/>
  </protectedRanges>
  <phoneticPr fontId="26" type="noConversion"/>
  <conditionalFormatting sqref="U1:AB1">
    <cfRule type="cellIs" priority="35" operator="notEqual">
      <formula>0</formula>
    </cfRule>
  </conditionalFormatting>
  <conditionalFormatting sqref="U62:AF1048576 AJ62:AK1048576">
    <cfRule type="cellIs" priority="23" operator="notEqual">
      <formula>0</formula>
    </cfRule>
  </conditionalFormatting>
  <conditionalFormatting sqref="U2:AM61">
    <cfRule type="cellIs" dxfId="4" priority="1" operator="equal">
      <formula>1</formula>
    </cfRule>
  </conditionalFormatting>
  <conditionalFormatting sqref="AJ1:AM1">
    <cfRule type="cellIs" priority="22" operator="notEqual">
      <formula>0</formula>
    </cfRule>
  </conditionalFormatting>
  <dataValidations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G1:AM1048576 U26:AF1048576 U1:AF1" xr:uid="{00000000-0002-0000-0000-000003000000}"/>
    <dataValidation allowBlank="1" showInputMessage="1" showErrorMessage="1" promptTitle="输出信号情况" prompt="为1时填1，其他不填！" sqref="U2:AF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workbookViewId="0">
      <pane ySplit="1" topLeftCell="A14" activePane="bottomLeft" state="frozen"/>
      <selection pane="bottomLeft" activeCell="W58" sqref="W58"/>
    </sheetView>
  </sheetViews>
  <sheetFormatPr defaultColWidth="9" defaultRowHeight="13.8"/>
  <cols>
    <col min="1" max="1" width="8.33203125" style="18" customWidth="1"/>
    <col min="2" max="3" width="9.44140625" style="18" customWidth="1"/>
    <col min="4" max="4" width="8.5546875" style="18" customWidth="1"/>
    <col min="5" max="7" width="4.5546875" style="18" hidden="1" customWidth="1"/>
    <col min="8" max="8" width="4.21875" style="18" hidden="1" customWidth="1"/>
    <col min="9" max="14" width="4.5546875" style="18" hidden="1" customWidth="1"/>
    <col min="15" max="15" width="23.44140625" style="18" customWidth="1"/>
    <col min="16" max="19" width="4.554687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CSR</v>
      </c>
      <c r="AE1" s="23" t="str">
        <f>真值表!AF1</f>
        <v>URET</v>
      </c>
      <c r="AF1" s="25" t="str">
        <f>真值表!AG1</f>
        <v>LH</v>
      </c>
      <c r="AG1" s="25" t="str">
        <f>真值表!AH1</f>
        <v>BLTU</v>
      </c>
      <c r="AH1" s="25" t="str">
        <f>真值表!AI1</f>
        <v>XXX</v>
      </c>
      <c r="AI1" s="25" t="str">
        <f>真值表!AJ1</f>
        <v>XXX</v>
      </c>
      <c r="AJ1" s="25" t="str">
        <f>真值表!AK1</f>
        <v>XXX</v>
      </c>
      <c r="AK1" s="25" t="str">
        <f>真值表!AL1</f>
        <v>XXX</v>
      </c>
      <c r="AL1" s="25" t="str">
        <f>真值表!AM1</f>
        <v>XXX</v>
      </c>
    </row>
    <row r="2" spans="1:38" ht="16.8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/>
      </c>
      <c r="AH2" s="24" t="str">
        <f>IF(真值表!AI2=1,$O2&amp;"+","")</f>
        <v/>
      </c>
      <c r="AI2" s="24" t="str">
        <f>IF(真值表!AJ2=1,$O2&amp;"+","")</f>
        <v/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.8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/>
      </c>
      <c r="AH3" s="49" t="str">
        <f>IF(真值表!AI3=1,$O3&amp;"+","")</f>
        <v/>
      </c>
      <c r="AI3" s="49" t="str">
        <f>IF(真值表!AJ3=1,$O3&amp;"+","")</f>
        <v/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.8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/>
      </c>
      <c r="AH4" s="24" t="str">
        <f>IF(真值表!AI4=1,$O4&amp;"+","")</f>
        <v/>
      </c>
      <c r="AI4" s="24" t="str">
        <f>IF(真值表!AJ4=1,$O4&amp;"+","")</f>
        <v/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.8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/>
      </c>
      <c r="AH5" s="49" t="str">
        <f>IF(真值表!AI5=1,$O5&amp;"+","")</f>
        <v/>
      </c>
      <c r="AI5" s="49" t="str">
        <f>IF(真值表!AJ5=1,$O5&amp;"+","")</f>
        <v/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.8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/>
      </c>
      <c r="AH6" s="24" t="str">
        <f>IF(真值表!AI6=1,$O6&amp;"+","")</f>
        <v/>
      </c>
      <c r="AI6" s="24" t="str">
        <f>IF(真值表!AJ6=1,$O6&amp;"+","")</f>
        <v/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.8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/>
      </c>
      <c r="AH7" s="49" t="str">
        <f>IF(真值表!AI7=1,$O7&amp;"+","")</f>
        <v/>
      </c>
      <c r="AI7" s="49" t="str">
        <f>IF(真值表!AJ7=1,$O7&amp;"+","")</f>
        <v/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.8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/>
      </c>
      <c r="AH8" s="24" t="str">
        <f>IF(真值表!AI8=1,$O8&amp;"+","")</f>
        <v/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8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/>
      </c>
      <c r="AH9" s="49" t="str">
        <f>IF(真值表!AI9=1,$O9&amp;"+","")</f>
        <v/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8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/>
      </c>
      <c r="AH10" s="24" t="str">
        <f>IF(真值表!AI10=1,$O10&amp;"+","")</f>
        <v/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8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/>
      </c>
      <c r="AH11" s="49" t="str">
        <f>IF(真值表!AI11=1,$O11&amp;"+","")</f>
        <v/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8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>~F14&amp; F13&amp;~F12&amp;~OP6&amp;~OP5&amp; OP4&amp;~OP3&amp;~OP2+</v>
      </c>
      <c r="R12" s="24" t="str">
        <f>IF(真值表!S12=1,$O12&amp;"+","")</f>
        <v/>
      </c>
      <c r="S12" s="24" t="str">
        <f>IF(真值表!T12=1,$O12&amp;"+","")</f>
        <v/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/>
      </c>
      <c r="AH12" s="24" t="str">
        <f>IF(真值表!AI12=1,$O12&amp;"+","")</f>
        <v/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8">
      <c r="A13" s="50" t="str">
        <f>IF(ISBLANK(真值表!B13),"",真值表!B13)</f>
        <v>slli</v>
      </c>
      <c r="B13" s="45" t="str">
        <f>IF(ISBLANK(真值表!C13),"",真值表!C13)</f>
        <v/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/>
      </c>
      <c r="F13" s="47" t="str">
        <f>IF(真值表!G13=1," "&amp;真值表!G$1&amp;"&amp;",IF(真值表!G13=0,"~"&amp;真值表!G$1&amp;"&amp;",""))</f>
        <v/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~F14&amp;~F13&amp; F12&amp;~OP6&amp;~OP5&amp; OP4&amp;~OP3&amp;~OP2+</v>
      </c>
      <c r="W13" s="49" t="str">
        <f>IF(真值表!X13=1,$O13&amp;"+","")</f>
        <v>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/>
      </c>
      <c r="AH13" s="49" t="str">
        <f>IF(真值表!AI13=1,$O13&amp;"+","")</f>
        <v/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8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/>
      </c>
      <c r="AH14" s="24" t="str">
        <f>IF(真值表!AI14=1,$O14&amp;"+","")</f>
        <v/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8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/>
      </c>
      <c r="AH15" s="49" t="str">
        <f>IF(真值表!AI15=1,$O15&amp;"+","")</f>
        <v/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8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>~F14&amp; F13&amp;~F12&amp;~OP6&amp;~OP5&amp;~OP4&amp;~OP3&amp;~OP2+</v>
      </c>
      <c r="R16" s="24" t="str">
        <f>IF(真值表!S16=1,$O16&amp;"+","")</f>
        <v/>
      </c>
      <c r="S16" s="24" t="str">
        <f>IF(真值表!T16=1,$O16&amp;"+","")</f>
        <v>~F14&amp; F13&amp;~F12&amp;~OP6&amp;~OP5&amp;~OP4&amp;~OP3&amp;~OP2+</v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/>
      </c>
      <c r="AH16" s="24" t="str">
        <f>IF(真值表!AI16=1,$O16&amp;"+","")</f>
        <v/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8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>~F14&amp; F13&amp;~F12&amp;~OP6&amp; OP5&amp;~OP4&amp;~OP3&amp;~OP2+</v>
      </c>
      <c r="R17" s="49" t="str">
        <f>IF(真值表!S17=1,$O17&amp;"+","")</f>
        <v/>
      </c>
      <c r="S17" s="49" t="str">
        <f>IF(真值表!T17=1,$O17&amp;"+","")</f>
        <v>~F14&amp; F13&amp;~F12&amp;~OP6&amp; OP5&amp;~OP4&amp;~OP3&amp;~OP2+</v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/>
      </c>
      <c r="AH17" s="49" t="str">
        <f>IF(真值表!AI17=1,$O17&amp;"+","")</f>
        <v/>
      </c>
      <c r="AI17" s="49" t="str">
        <f>IF(真值表!AJ17=1,$O17&amp;"+","")</f>
        <v/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8">
      <c r="A18" s="31" t="str">
        <f>IF(ISBLANK(真值表!B18),"",真值表!B18)</f>
        <v>ecall</v>
      </c>
      <c r="B18" s="37" t="str">
        <f>IF(ISBLANK(真值表!C18),"",真值表!C18)</f>
        <v/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/>
      </c>
      <c r="F18" s="55" t="str">
        <f>IF(真值表!G18=1," "&amp;真值表!G$1&amp;"&amp;",IF(真值表!G18=0,"~"&amp;真值表!G$1&amp;"&amp;",""))</f>
        <v/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8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>~F14&amp;~F13&amp;~F12&amp; OP6&amp; OP5&amp;~OP4&amp;~OP3&amp;~OP2+</v>
      </c>
      <c r="Q19" s="49" t="str">
        <f>IF(真值表!R19=1,$O19&amp;"+","")</f>
        <v/>
      </c>
      <c r="R19" s="49" t="str">
        <f>IF(真值表!S19=1,$O19&amp;"+","")</f>
        <v>~F14&amp;~F13&amp;~F12&amp; OP6&amp; OP5&amp;~OP4&amp;~OP3&amp;~OP2+</v>
      </c>
      <c r="S19" s="49" t="str">
        <f>IF(真值表!T19=1,$O19&amp;"+","")</f>
        <v>~F14&amp;~F13&amp;~F12&amp; OP6&amp; OP5&amp;~OP4&amp;~OP3&amp;~OP2+</v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/>
      </c>
      <c r="AH19" s="49" t="str">
        <f>IF(真值表!AI19=1,$O19&amp;"+","")</f>
        <v/>
      </c>
      <c r="AI19" s="49" t="str">
        <f>IF(真值表!AJ19=1,$O19&amp;"+","")</f>
        <v/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8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>~F14&amp;~F13&amp; F12&amp; OP6&amp; OP5&amp;~OP4&amp;~OP3&amp;~OP2+</v>
      </c>
      <c r="Q20" s="24" t="str">
        <f>IF(真值表!R20=1,$O20&amp;"+","")</f>
        <v/>
      </c>
      <c r="R20" s="24" t="str">
        <f>IF(真值表!S20=1,$O20&amp;"+","")</f>
        <v>~F14&amp;~F13&amp; F12&amp; OP6&amp; OP5&amp;~OP4&amp;~OP3&amp;~OP2+</v>
      </c>
      <c r="S20" s="24" t="str">
        <f>IF(真值表!T20=1,$O20&amp;"+","")</f>
        <v>~F14&amp;~F13&amp; F12&amp; OP6&amp; OP5&amp;~OP4&amp;~OP3&amp;~OP2+</v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/>
      </c>
      <c r="AH20" s="24" t="str">
        <f>IF(真值表!AI20=1,$O20&amp;"+","")</f>
        <v/>
      </c>
      <c r="AI20" s="24" t="str">
        <f>IF(真值表!AJ20=1,$O20&amp;"+","")</f>
        <v/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8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 xml:space="preserve"> OP6&amp; OP5&amp;~OP4&amp; OP3&amp; OP2+</v>
      </c>
      <c r="R21" s="49" t="str">
        <f>IF(真值表!S21=1,$O21&amp;"+","")</f>
        <v/>
      </c>
      <c r="S21" s="49" t="str">
        <f>IF(真值表!T21=1,$O21&amp;"+","")</f>
        <v xml:space="preserve"> OP6&amp; OP5&amp;~OP4&amp; OP3&amp; OP2+</v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8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>~F14&amp;~F13&amp;~F12&amp; OP6&amp; OP5&amp;~OP4&amp;~OP3&amp; OP2+</v>
      </c>
      <c r="R22" s="24" t="str">
        <f>IF(真值表!S22=1,$O22&amp;"+","")</f>
        <v/>
      </c>
      <c r="S22" s="24" t="str">
        <f>IF(真值表!T22=1,$O22&amp;"+","")</f>
        <v>~F14&amp;~F13&amp;~F12&amp; OP6&amp; OP5&amp;~OP4&amp;~OP3&amp; OP2+</v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>~F14&amp;~F13&amp;~F12&amp; OP6&amp; OP5&amp;~OP4&amp;~OP3&amp; OP2+</v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/>
      </c>
      <c r="AH22" s="24" t="str">
        <f>IF(真值表!AI22=1,$O22&amp;"+","")</f>
        <v/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8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 xml:space="preserve"> F14&amp; F13&amp;~F12&amp; OP6&amp; OP5&amp; OP4&amp;~OP3&amp;~OP2+</v>
      </c>
      <c r="R23" s="49" t="str">
        <f>IF(真值表!S23=1,$O23&amp;"+","")</f>
        <v xml:space="preserve"> F14&amp; F13&amp;~F12&amp; OP6&amp; OP5&amp; OP4&amp;~OP3&amp;~OP2+</v>
      </c>
      <c r="S23" s="49" t="str">
        <f>IF(真值表!T23=1,$O23&amp;"+","")</f>
        <v xml:space="preserve"> F14&amp; F13&amp;~F12&amp; OP6&amp; OP5&amp; OP4&amp;~OP3&amp;~OP2+</v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 xml:space="preserve"> F14&amp; F13&amp;~F12&amp; OP6&amp; OP5&amp; OP4&amp;~OP3&amp;~OP2+</v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 xml:space="preserve"> F14&amp; F13&amp;~F12&amp; OP6&amp; OP5&amp; OP4&amp;~OP3&amp;~OP2+</v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6.8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 xml:space="preserve"> F14&amp; F13&amp; F12&amp; OP6&amp; OP5&amp; OP4&amp;~OP3&amp;~OP2+</v>
      </c>
      <c r="R24" s="24" t="str">
        <f>IF(真值表!S24=1,$O24&amp;"+","")</f>
        <v xml:space="preserve"> F14&amp; F13&amp; F12&amp; OP6&amp; OP5&amp; OP4&amp;~OP3&amp;~OP2+</v>
      </c>
      <c r="S24" s="24" t="str">
        <f>IF(真值表!T24=1,$O24&amp;"+","")</f>
        <v xml:space="preserve"> F14&amp; F13&amp; F12&amp; OP6&amp; OP5&amp; OP4&amp;~OP3&amp;~OP2+</v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 xml:space="preserve"> F14&amp; F13&amp; F12&amp; OP6&amp; OP5&amp; OP4&amp;~OP3&amp;~OP2+</v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 xml:space="preserve"> F14&amp; F13&amp; F12&amp; OP6&amp; OP5&amp; OP4&amp;~OP3&amp;~OP2+</v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/>
      </c>
    </row>
    <row r="25" spans="1:38" ht="16.8">
      <c r="A25" s="50" t="str">
        <f>IF(ISBLANK(真值表!B25),"",真值表!B25)</f>
        <v>URET</v>
      </c>
      <c r="B25" s="45">
        <f>IF(ISBLANK(真值表!C25),"",真值表!C25)</f>
        <v>2</v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>~F30&amp;</v>
      </c>
      <c r="F25" s="47" t="str">
        <f>IF(真值表!G25=1," "&amp;真值表!G$1&amp;"&amp;",IF(真值表!G25=0,"~"&amp;真值表!G$1&amp;"&amp;",""))</f>
        <v>~F25&amp;</v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~F30&amp;~F25&amp;~F14&amp;~F13&amp;~F12&amp;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/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>~F30&amp;~F25&amp;~F14&amp;~F13&amp;~F12&amp; OP6&amp; OP5&amp; OP4&amp;~OP3&amp;~OP2+</v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8">
      <c r="A26" s="31" t="str">
        <f>IF(ISBLANK(真值表!B26),"",真值表!B26)</f>
        <v>sll</v>
      </c>
      <c r="B26" s="37">
        <f>IF(ISBLANK(真值表!C26),"",真值表!C26)</f>
        <v>0</v>
      </c>
      <c r="C26" s="37">
        <f>IF(ISBLANK(真值表!D26),"",真值表!D26)</f>
        <v>1</v>
      </c>
      <c r="D26" s="36" t="str">
        <f>IF(ISBLANK(真值表!E26),"",真值表!E26)</f>
        <v>c</v>
      </c>
      <c r="E26" s="55" t="str">
        <f>IF(真值表!F26=1," "&amp;真值表!F$1&amp;"&amp;",IF(真值表!F26=0,"~"&amp;真值表!F$1&amp;"&amp;",""))</f>
        <v>~F30&amp;</v>
      </c>
      <c r="F26" s="55" t="str">
        <f>IF(真值表!G26=1," "&amp;真值表!G$1&amp;"&amp;",IF(真值表!G26=0,"~"&amp;真值表!G$1&amp;"&amp;",""))</f>
        <v>~F25&amp;</v>
      </c>
      <c r="G26" s="55" t="str">
        <f>IF(真值表!H26=1," "&amp;真值表!H$1&amp;"&amp;",IF(真值表!H26=0,"~"&amp;真值表!H$1&amp;"&amp;",""))</f>
        <v>~F14&amp;</v>
      </c>
      <c r="H26" s="55" t="str">
        <f>IF(真值表!I26=1," "&amp;真值表!I$1&amp;"&amp;",IF(真值表!I26=0,"~"&amp;真值表!I$1&amp;"&amp;",""))</f>
        <v>~F13&amp;</v>
      </c>
      <c r="I26" s="55" t="str">
        <f>IF(真值表!J26=1," "&amp;真值表!J$1&amp;"&amp;",IF(真值表!J26=0,"~"&amp;真值表!J$1&amp;"&amp;",""))</f>
        <v xml:space="preserve"> F12&amp;</v>
      </c>
      <c r="J26" s="54" t="str">
        <f>IF(真值表!K26=1," "&amp;真值表!K$1&amp;"&amp;",IF(真值表!K26=0,"~"&amp;真值表!K$1&amp;"&amp;",""))</f>
        <v>~OP6&amp;</v>
      </c>
      <c r="K26" s="54" t="str">
        <f>IF(真值表!L26=1," "&amp;真值表!L$1&amp;"&amp;",IF(真值表!L26=0,"~"&amp;真值表!L$1&amp;"&amp;",""))</f>
        <v xml:space="preserve"> OP5&amp;</v>
      </c>
      <c r="L26" s="54" t="str">
        <f>IF(真值表!M26=1," "&amp;真值表!M$1&amp;"&amp;",IF(真值表!M26=0,"~"&amp;真值表!M$1&amp;"&amp;",""))</f>
        <v xml:space="preserve"> OP4&amp;</v>
      </c>
      <c r="M26" s="54" t="str">
        <f>IF(真值表!N26=1," "&amp;真值表!N$1&amp;"&amp;",IF(真值表!N26=0,"~"&amp;真值表!N$1&amp;"&amp;",""))</f>
        <v>~OP3&amp;</v>
      </c>
      <c r="N26" s="54" t="str">
        <f>IF(真值表!O26=1," "&amp;真值表!O$1&amp;"&amp;",IF(真值表!O26=0,"~"&amp;真值表!O$1&amp;"&amp;",""))</f>
        <v>~OP2&amp;</v>
      </c>
      <c r="O26" s="53" t="str">
        <f t="shared" si="1"/>
        <v>~F30&amp;~F25&amp;~F14&amp;~F13&amp; F12&amp;~OP6&amp; OP5&amp; OP4&amp;~OP3&amp;~OP2</v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/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>~F30&amp;~F25&amp;~F14&amp;~F13&amp; F12&amp;~OP6&amp; OP5&amp; OP4&amp;~OP3&amp;~OP2+</v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/>
      </c>
      <c r="AF26" s="24" t="str">
        <f>IF(真值表!AG26=1,$O26&amp;"+","")</f>
        <v/>
      </c>
      <c r="AG26" s="24" t="str">
        <f>IF(真值表!AH26=1,$O26&amp;"+","")</f>
        <v/>
      </c>
      <c r="AH26" s="24" t="str">
        <f>IF(真值表!AI26=1,$O26&amp;"+","")</f>
        <v/>
      </c>
      <c r="AI26" s="24" t="str">
        <f>IF(真值表!AJ26=1,$O26&amp;"+","")</f>
        <v/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8">
      <c r="A27" s="50" t="str">
        <f>IF(ISBLANK(真值表!B27),"",真值表!B27)</f>
        <v>xor</v>
      </c>
      <c r="B27" s="45">
        <f>IF(ISBLANK(真值表!C27),"",真值表!C27)</f>
        <v>0</v>
      </c>
      <c r="C27" s="52">
        <f>IF(ISBLANK(真值表!D27),"",真值表!D27)</f>
        <v>4</v>
      </c>
      <c r="D27" s="51" t="str">
        <f>IF(ISBLANK(真值表!E27),"",真值表!E27)</f>
        <v>c</v>
      </c>
      <c r="E27" s="47" t="str">
        <f>IF(真值表!F27=1," "&amp;真值表!F$1&amp;"&amp;",IF(真值表!F27=0,"~"&amp;真值表!F$1&amp;"&amp;",""))</f>
        <v>~F30&amp;</v>
      </c>
      <c r="F27" s="47" t="str">
        <f>IF(真值表!G27=1," "&amp;真值表!G$1&amp;"&amp;",IF(真值表!G27=0,"~"&amp;真值表!G$1&amp;"&amp;",""))</f>
        <v>~F25&amp;</v>
      </c>
      <c r="G27" s="47" t="str">
        <f>IF(真值表!H27=1," "&amp;真值表!H$1&amp;"&amp;",IF(真值表!H27=0,"~"&amp;真值表!H$1&amp;"&amp;",""))</f>
        <v xml:space="preserve"> F14&amp;</v>
      </c>
      <c r="H27" s="47" t="str">
        <f>IF(真值表!I27=1," "&amp;真值表!I$1&amp;"&amp;",IF(真值表!I27=0,"~"&amp;真值表!I$1&amp;"&amp;",""))</f>
        <v>~F13&amp;</v>
      </c>
      <c r="I27" s="47" t="str">
        <f>IF(真值表!J27=1," "&amp;真值表!J$1&amp;"&amp;",IF(真值表!J27=0,"~"&amp;真值表!J$1&amp;"&amp;",""))</f>
        <v>~F12&amp;</v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 xml:space="preserve"> OP5&amp;</v>
      </c>
      <c r="L27" s="46" t="str">
        <f>IF(真值表!M27=1," "&amp;真值表!M$1&amp;"&amp;",IF(真值表!M27=0,"~"&amp;真值表!M$1&amp;"&amp;",""))</f>
        <v xml:space="preserve"> 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>~OP2&amp;</v>
      </c>
      <c r="O27" s="48" t="str">
        <f t="shared" si="1"/>
        <v>~F30&amp;~F25&amp; F14&amp;~F13&amp;~F12&amp;~OP6&amp; OP5&amp; OP4&amp;~OP3&amp;~OP2</v>
      </c>
      <c r="P27" s="49" t="str">
        <f>IF(真值表!Q27=1,$O27&amp;"+","")</f>
        <v>~F30&amp;~F25&amp; F14&amp;~F13&amp;~F12&amp;~OP6&amp; OP5&amp; OP4&amp;~OP3&amp;~OP2+</v>
      </c>
      <c r="Q27" s="49" t="str">
        <f>IF(真值表!R27=1,$O27&amp;"+","")</f>
        <v/>
      </c>
      <c r="R27" s="49" t="str">
        <f>IF(真值表!S27=1,$O27&amp;"+","")</f>
        <v/>
      </c>
      <c r="S27" s="49" t="str">
        <f>IF(真值表!T27=1,$O27&amp;"+","")</f>
        <v>~F30&amp;~F25&amp; F14&amp;~F13&amp;~F12&amp;~OP6&amp; OP5&amp; OP4&amp;~OP3&amp;~OP2+</v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/>
      </c>
      <c r="W27" s="49" t="str">
        <f>IF(真值表!X27=1,$O27&amp;"+","")</f>
        <v>~F30&amp;~F25&amp; F14&amp;~F13&amp;~F12&amp;~OP6&amp; OP5&amp; OP4&amp;~OP3&amp;~OP2+</v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/>
      </c>
      <c r="AF27" s="49" t="str">
        <f>IF(真值表!AG27=1,$O27&amp;"+","")</f>
        <v/>
      </c>
      <c r="AG27" s="49" t="str">
        <f>IF(真值表!AH27=1,$O27&amp;"+","")</f>
        <v/>
      </c>
      <c r="AH27" s="49" t="str">
        <f>IF(真值表!AI27=1,$O27&amp;"+","")</f>
        <v/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8">
      <c r="A28" s="31" t="str">
        <f>IF(ISBLANK(真值表!B28),"",真值表!B28)</f>
        <v>lh</v>
      </c>
      <c r="B28" s="37" t="str">
        <f>IF(ISBLANK(真值表!C28),"",真值表!C28)</f>
        <v/>
      </c>
      <c r="C28" s="37">
        <f>IF(ISBLANK(真值表!D28),"",真值表!D28)</f>
        <v>1</v>
      </c>
      <c r="D28" s="36">
        <f>IF(ISBLANK(真值表!E28),"",真值表!E28)</f>
        <v>0</v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>~F14&amp;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 xml:space="preserve"> F12&amp;</v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>~OP5&amp;</v>
      </c>
      <c r="L28" s="54" t="str">
        <f>IF(真值表!M28=1," "&amp;真值表!M$1&amp;"&amp;",IF(真值表!M28=0,"~"&amp;真值表!M$1&amp;"&amp;",""))</f>
        <v>~OP4&amp;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>~F14&amp;~F13&amp; F12&amp;~OP6&amp;~OP5&amp;~OP4&amp;~OP3&amp;~OP2</v>
      </c>
      <c r="P28" s="24" t="str">
        <f>IF(真值表!Q28=1,$O28&amp;"+","")</f>
        <v/>
      </c>
      <c r="Q28" s="24" t="str">
        <f>IF(真值表!R28=1,$O28&amp;"+","")</f>
        <v>~F14&amp;~F13&amp; F12&amp;~OP6&amp;~OP5&amp;~OP4&amp;~OP3&amp;~OP2+</v>
      </c>
      <c r="R28" s="24" t="str">
        <f>IF(真值表!S28=1,$O28&amp;"+","")</f>
        <v/>
      </c>
      <c r="S28" s="24" t="str">
        <f>IF(真值表!T28=1,$O28&amp;"+","")</f>
        <v>~F14&amp;~F13&amp; F12&amp;~OP6&amp;~OP5&amp;~OP4&amp;~OP3&amp;~OP2+</v>
      </c>
      <c r="T28" s="24" t="str">
        <f>IF(真值表!U28=1,$O28&amp;"+","")</f>
        <v>~F14&amp;~F13&amp; F12&amp;~OP6&amp;~OP5&amp;~OP4&amp;~OP3&amp;~OP2+</v>
      </c>
      <c r="U28" s="24" t="str">
        <f>IF(真值表!V28=1,$O28&amp;"+","")</f>
        <v/>
      </c>
      <c r="V28" s="24" t="str">
        <f>IF(真值表!W28=1,$O28&amp;"+","")</f>
        <v>~F14&amp;~F13&amp; F12&amp;~OP6&amp;~OP5&amp;~OP4&amp;~OP3&amp;~OP2+</v>
      </c>
      <c r="W28" s="24" t="str">
        <f>IF(真值表!X28=1,$O28&amp;"+","")</f>
        <v>~F14&amp;~F13&amp; F12&amp;~OP6&amp;~OP5&amp;~OP4&amp;~OP3&amp;~OP2+</v>
      </c>
      <c r="X28" s="24" t="str">
        <f>IF(真值表!Y28=1,$O28&amp;"+","")</f>
        <v/>
      </c>
      <c r="Y28" s="24" t="str">
        <f>IF(真值表!Z28=1,$O28&amp;"+","")</f>
        <v/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/>
      </c>
      <c r="AF28" s="24" t="str">
        <f>IF(真值表!AG28=1,$O28&amp;"+","")</f>
        <v>~F14&amp;~F13&amp; F12&amp;~OP6&amp;~OP5&amp;~OP4&amp;~OP3&amp;~OP2+</v>
      </c>
      <c r="AG28" s="24" t="str">
        <f>IF(真值表!AH28=1,$O28&amp;"+","")</f>
        <v/>
      </c>
      <c r="AH28" s="24" t="str">
        <f>IF(真值表!AI28=1,$O28&amp;"+","")</f>
        <v/>
      </c>
      <c r="AI28" s="24" t="str">
        <f>IF(真值表!AJ28=1,$O28&amp;"+","")</f>
        <v/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8">
      <c r="A29" s="50" t="str">
        <f>IF(ISBLANK(真值表!B29),"",真值表!B29)</f>
        <v>bltu</v>
      </c>
      <c r="B29" s="45" t="str">
        <f>IF(ISBLANK(真值表!C29),"",真值表!C29)</f>
        <v/>
      </c>
      <c r="C29" s="52">
        <f>IF(ISBLANK(真值表!D29),"",真值表!D29)</f>
        <v>6</v>
      </c>
      <c r="D29" s="51">
        <f>IF(ISBLANK(真值表!E29),"",真值表!E29)</f>
        <v>18</v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 xml:space="preserve"> F14&amp;</v>
      </c>
      <c r="H29" s="47" t="str">
        <f>IF(真值表!I29=1," "&amp;真值表!I$1&amp;"&amp;",IF(真值表!I29=0,"~"&amp;真值表!I$1&amp;"&amp;",""))</f>
        <v xml:space="preserve"> F13&amp;</v>
      </c>
      <c r="I29" s="47" t="str">
        <f>IF(真值表!J29=1," "&amp;真值表!J$1&amp;"&amp;",IF(真值表!J29=0,"~"&amp;真值表!J$1&amp;"&amp;",""))</f>
        <v>~F12&amp;</v>
      </c>
      <c r="J29" s="46" t="str">
        <f>IF(真值表!K29=1," "&amp;真值表!K$1&amp;"&amp;",IF(真值表!K29=0,"~"&amp;真值表!K$1&amp;"&amp;",""))</f>
        <v xml:space="preserve"> OP6&amp;</v>
      </c>
      <c r="K29" s="46" t="str">
        <f>IF(真值表!L29=1," "&amp;真值表!L$1&amp;"&amp;",IF(真值表!L29=0,"~"&amp;真值表!L$1&amp;"&amp;",""))</f>
        <v xml:space="preserve"> 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>~OP2&amp;</v>
      </c>
      <c r="O29" s="48" t="str">
        <f t="shared" si="1"/>
        <v xml:space="preserve"> F14&amp; F13&amp;~F12&amp; OP6&amp; OP5&amp;~OP4&amp;~OP3&amp;~OP2</v>
      </c>
      <c r="P29" s="49" t="str">
        <f>IF(真值表!Q29=1,$O29&amp;"+","")</f>
        <v xml:space="preserve"> F14&amp; F13&amp;~F12&amp; OP6&amp; OP5&amp;~OP4&amp;~OP3&amp;~OP2+</v>
      </c>
      <c r="Q29" s="49" t="str">
        <f>IF(真值表!R29=1,$O29&amp;"+","")</f>
        <v xml:space="preserve"> F14&amp; F13&amp;~F12&amp; OP6&amp; OP5&amp;~OP4&amp;~OP3&amp;~OP2+</v>
      </c>
      <c r="R29" s="49" t="str">
        <f>IF(真值表!S29=1,$O29&amp;"+","")</f>
        <v/>
      </c>
      <c r="S29" s="49" t="str">
        <f>IF(真值表!T29=1,$O29&amp;"+","")</f>
        <v/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/>
      </c>
      <c r="AE29" s="49" t="str">
        <f>IF(真值表!AF29=1,$O29&amp;"+","")</f>
        <v/>
      </c>
      <c r="AF29" s="49" t="str">
        <f>IF(真值表!AG29=1,$O29&amp;"+","")</f>
        <v/>
      </c>
      <c r="AG29" s="49" t="str">
        <f>IF(真值表!AH29=1,$O29&amp;"+","")</f>
        <v xml:space="preserve"> F14&amp; F13&amp;~F12&amp; OP6&amp; OP5&amp;~OP4&amp;~OP3&amp;~OP2+</v>
      </c>
      <c r="AH29" s="49" t="str">
        <f>IF(真值表!AI29=1,$O29&amp;"+","")</f>
        <v/>
      </c>
      <c r="AI29" s="49" t="str">
        <f>IF(真值表!AJ29=1,$O29&amp;"+","")</f>
        <v/>
      </c>
      <c r="AJ29" s="49" t="str">
        <f>IF(真值表!AK29=1,$O29&amp;"+","")</f>
        <v/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8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8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8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8" hidden="1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8" hidden="1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8" hidden="1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8" hidden="1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8" hidden="1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8" hidden="1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8" hidden="1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8" hidden="1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8" hidden="1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8" hidden="1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8" hidden="1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8" hidden="1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8" hidden="1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8" hidden="1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8" hidden="1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8" hidden="1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8" hidden="1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8" hidden="1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8" hidden="1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8" hidden="1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8" hidden="1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8" hidden="1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8" hidden="1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8" hidden="1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8" hidden="1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8">
      <c r="A58" s="70" t="s">
        <v>82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2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OP4&amp;~OP3&amp;~OP2+~F14&amp;~F13&amp;~F12&amp; OP6&amp; OP5&amp;~OP4&amp;~OP3&amp;~OP2+~F14&amp;~F13&amp; F12&amp; OP6&amp; OP5&amp;~OP4&amp;~OP3&amp;~OP2+~F30&amp;~F25&amp; F14&amp;~F13&amp;~F12&amp;~OP6&amp; OP5&amp; OP4&amp;~OP3&amp;~OP2+ F14&amp; F13&amp;~F12&amp; OP6&amp; OP5&amp;~OP4&amp;~OP3&amp;~OP2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 OP4&amp;~OP3&amp;~OP2+~F14&amp; F13&amp;~F12&amp;~OP6&amp;~OP5&amp;~OP4&amp;~OP3&amp;~OP2+~F14&amp; F13&amp;~F12&amp;~OP6&amp; OP5&amp;~OP4&amp;~OP3&amp;~OP2+ OP6&amp; OP5&amp;~OP4&amp; OP3&amp; OP2+~F14&amp;~F13&amp;~F12&amp; OP6&amp; OP5&amp;~OP4&amp;~OP3&amp; OP2+ F14&amp; F13&amp;~F12&amp; OP6&amp; OP5&amp; OP4&amp;~OP3&amp;~OP2+ F14&amp; F13&amp; F12&amp; OP6&amp; OP5&amp; OP4&amp;~OP3&amp;~OP2+~F14&amp;~F13&amp; F12&amp;~OP6&amp;~OP5&amp;~OP4&amp;~OP3&amp;~OP2+ F14&amp; F13&amp;~F12&amp; OP6&amp; OP5&amp;~OP4&amp;~OP3&amp;~OP2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OP4&amp;~OP3&amp;~OP2+~F30&amp;~F25&amp; F14&amp;~F13&amp; F12&amp;~OP6&amp;~OP5&amp; OP4&amp;~OP3&amp;~OP2+~F14&amp;~F13&amp;~F12&amp; OP6&amp; OP5&amp;~OP4&amp;~OP3&amp;~OP2+~F14&amp;~F13&amp; F12&amp; OP6&amp; OP5&amp;~OP4&amp;~OP3&amp;~OP2+ F14&amp; F13&amp;~F12&amp; OP6&amp; OP5&amp; OP4&amp;~OP3&amp;~OP2+ F14&amp; F13&amp; F12&amp; OP6&amp; OP5&amp; 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 F14&amp; F13&amp;~F12&amp; OP6&amp; OP5&amp; OP4&amp;~OP3&amp;~OP2+ F14&amp; F13&amp; F12&amp; OP6&amp; OP5&amp; OP4&amp;~OP3&amp;~OP2+~F30&amp;~F25&amp; F14&amp;~F13&amp;~F12&amp;~OP6&amp; OP5&amp; OP4&amp;~OP3&amp;~OP2+~F14&amp;~F13&amp; F12&amp;~OP6&amp;~OP5&amp;~OP4&amp;~OP3&amp;~OP2</v>
      </c>
      <c r="T58" s="30" t="str">
        <f t="shared" si="2"/>
        <v>~F14&amp; F13&amp;~F12&amp;~OP6&amp;~OP5&amp;~OP4&amp;~OP3&amp;~OP2+~F14&amp;~F13&amp; F12&amp;~OP6&amp;~OP5&amp;~OP4&amp;~OP3&amp;~OP2</v>
      </c>
      <c r="U58" s="30" t="str">
        <f t="shared" si="2"/>
        <v>~F14&amp; 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 F12&amp;~OP6&amp;~OP5&amp;~OP4&amp;~OP3&amp;~OP2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 F14&amp; F13&amp;~F12&amp; OP6&amp; OP5&amp; OP4&amp;~OP3&amp;~OP2+ F14&amp; F13&amp; F12&amp; OP6&amp; OP5&amp; OP4&amp;~OP3&amp;~OP2+~F30&amp;~F25&amp;~F14&amp;~F13&amp; F12&amp;~OP6&amp; OP5&amp; OP4&amp;~OP3&amp;~OP2+~F30&amp;~F25&amp; F14&amp;~F13&amp;~F12&amp;~OP6&amp; OP5&amp; OP4&amp;~OP3&amp;~OP2+~F14&amp;~F13&amp; F12&amp;~OP6&amp;~OP5&amp;~OP4&amp;~OP3&amp;~OP2</v>
      </c>
      <c r="X58" s="30" t="str">
        <f t="shared" si="2"/>
        <v>~F14&amp;~F13&amp;~F12&amp; OP6&amp; OP5&amp; OP4&amp;~OP3&amp;~OP2</v>
      </c>
      <c r="Y58" s="32" t="str">
        <f t="shared" si="2"/>
        <v>~F14&amp; 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 xml:space="preserve"> F14&amp; F13&amp;~F12&amp; OP6&amp; OP5&amp; OP4&amp;~OP3&amp;~OP2+ F14&amp; F13&amp; F12&amp; OP6&amp; OP5&amp; OP4&amp;~OP3&amp;~OP2</v>
      </c>
      <c r="AE58" s="33" t="str">
        <f t="shared" si="2"/>
        <v>~F30&amp;~F25&amp;~F14&amp;~F13&amp;~F12&amp; OP6&amp; OP5&amp; OP4&amp;~OP3&amp;~OP2</v>
      </c>
      <c r="AF58" s="30" t="str">
        <f t="shared" si="2"/>
        <v>~F14&amp;~F13&amp; F12&amp;~OP6&amp;~OP5&amp;~OP4&amp;~OP3&amp;~OP2</v>
      </c>
      <c r="AG58" s="30" t="str">
        <f t="shared" si="2"/>
        <v xml:space="preserve"> F14&amp; F13&amp;~F12&amp; OP6&amp; OP5&amp;~OP4&amp;~OP3&amp;~OP2</v>
      </c>
      <c r="AH58" s="30" t="str">
        <f t="shared" si="2"/>
        <v/>
      </c>
      <c r="AI58" s="30" t="str">
        <f t="shared" si="2"/>
        <v/>
      </c>
      <c r="AJ58" s="30" t="str">
        <f t="shared" si="2"/>
        <v/>
      </c>
      <c r="AK58" s="30" t="str">
        <f t="shared" si="2"/>
        <v/>
      </c>
      <c r="AL58" s="30" t="str">
        <f t="shared" si="2"/>
        <v/>
      </c>
    </row>
    <row r="59" spans="1:50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OP4&amp;~OP3&amp;~OP2+~F14&amp;~F13&amp;~F12&amp; OP6&amp; OP5&amp;~OP4&amp;~OP3&amp;~OP2+~F14&amp;~F13&amp; F12&amp; OP6&amp; OP5&amp;~OP4&amp;~OP3&amp;~OP2+~F30&amp;~F25&amp; F14&amp;~F13&amp;~F12&amp;~OP6&amp; OP5&amp; OP4&amp;~OP3&amp;~OP2+ F14&amp; F13&amp;~F12&amp;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 OP4&amp;~OP3&amp;~OP2+~F14&amp; F13&amp;~F12&amp;~OP6&amp;~OP5&amp;~OP4&amp;~OP3&amp;~OP2+~F14&amp; F13&amp;~F12&amp;~OP6&amp; OP5&amp;~OP4&amp;~OP3&amp;~OP2+ OP6&amp; OP5&amp;~OP4&amp; OP3&amp; OP2+~F14&amp;~F13&amp;~F12&amp; OP6&amp; OP5&amp;~OP4&amp;~OP3&amp; OP2+ F14&amp; F13&amp;~F12&amp; OP6&amp; OP5&amp; OP4&amp;~OP3&amp;~OP2+ F14&amp; F13&amp; F12&amp; OP6&amp; OP5&amp; OP4&amp;~OP3&amp;~OP2+~F14&amp;~F13&amp; F12&amp;~OP6&amp;~OP5&amp;~OP4&amp;~OP3&amp;~OP2+ F14&amp; F13&amp;~F12&amp; OP6&amp; 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OP4&amp;~OP3&amp;~OP2+~F30&amp;~F25&amp; F14&amp;~F13&amp; F12&amp;~OP6&amp;~OP5&amp; OP4&amp;~OP3&amp;~OP2+~F14&amp;~F13&amp;~F12&amp; OP6&amp; OP5&amp;~OP4&amp;~OP3&amp;~OP2+~F14&amp;~F13&amp; F12&amp; OP6&amp; OP5&amp;~OP4&amp;~OP3&amp;~OP2+ F14&amp; F13&amp;~F12&amp; OP6&amp; OP5&amp; OP4&amp;~OP3&amp;~OP2+ F14&amp; F13&amp; F12&amp; OP6&amp; OP5&amp; 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 F14&amp; F13&amp;~F12&amp; OP6&amp; OP5&amp; OP4&amp;~OP3&amp;~OP2+ F14&amp; F13&amp; F12&amp; OP6&amp; OP5&amp; OP4&amp;~OP3&amp;~OP2+~F30&amp;~F25&amp; F14&amp;~F13&amp;~F12&amp;~OP6&amp; OP5&amp; OP4&amp;~OP3&amp;~OP2+~F14&amp;~F13&amp; F12&amp;~OP6&amp;~OP5&amp;~OP4&amp;~OP3&amp;~OP2+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F13&amp;~F12&amp;~OP6&amp;~OP5&amp;~OP4&amp;~OP3&amp;~OP2+~F14&amp;~F13&amp; 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 F12&amp;~OP6&amp;~OP5&amp;~OP4&amp;~OP3&amp;~OP2+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 F14&amp; F13&amp;~F12&amp; OP6&amp; OP5&amp; OP4&amp;~OP3&amp;~OP2+ F14&amp; F13&amp; F12&amp; OP6&amp; OP5&amp; OP4&amp;~OP3&amp;~OP2+~F30&amp;~F25&amp;~F14&amp;~F13&amp; F12&amp;~OP6&amp; OP5&amp; OP4&amp;~OP3&amp;~OP2+~F30&amp;~F25&amp; F14&amp;~F13&amp;~F12&amp;~OP6&amp; OP5&amp; OP4&amp;~OP3&amp;~OP2+~F14&amp;~F13&amp; F12&amp;~OP6&amp;~OP5&amp;~OP4&amp;~OP3&amp;~OP2+</v>
      </c>
      <c r="X59" t="str">
        <f t="shared" si="3"/>
        <v>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 xml:space="preserve"> F14&amp; F13&amp;~F12&amp; OP6&amp; OP5&amp; OP4&amp;~OP3&amp;~OP2+ F14&amp; F13&amp; F12&amp; OP6&amp; OP5&amp; OP4&amp;~OP3&amp;~OP2+</v>
      </c>
      <c r="AE59" t="str">
        <f t="shared" si="3"/>
        <v>~F30&amp;~F25&amp;~F14&amp;~F13&amp;~F12&amp; OP6&amp; OP5&amp; OP4&amp;~OP3&amp;~OP2+</v>
      </c>
      <c r="AF59" t="str">
        <f t="shared" si="3"/>
        <v>~F14&amp;~F13&amp; F12&amp;~OP6&amp;~OP5&amp;~OP4&amp;~OP3&amp;~OP2+</v>
      </c>
      <c r="AG59" t="str">
        <f t="shared" si="3"/>
        <v xml:space="preserve"> F14&amp; F13&amp;~F12&amp; OP6&amp; OP5&amp;~OP4&amp;~OP3&amp;~OP2+</v>
      </c>
      <c r="AH59" t="str">
        <f t="shared" si="3"/>
        <v/>
      </c>
      <c r="AI59" t="str">
        <f t="shared" si="3"/>
        <v/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5.6">
      <c r="P61" s="73" t="s">
        <v>62</v>
      </c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18"/>
      <c r="AC61" s="18"/>
      <c r="AD61" s="18"/>
      <c r="AE61" s="18"/>
    </row>
    <row r="63" spans="1:50" ht="15.6">
      <c r="Q63" s="34" t="s">
        <v>111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:AL1 AM59:AX59">
    <cfRule type="cellIs" dxfId="3" priority="6" operator="equal">
      <formula>1</formula>
    </cfRule>
  </conditionalFormatting>
  <conditionalFormatting sqref="P60:AE60 P62:AE62 P63 R63:AE63 P64:AE1048576">
    <cfRule type="cellIs" dxfId="2" priority="10" operator="equal">
      <formula>1</formula>
    </cfRule>
  </conditionalFormatting>
  <conditionalFormatting sqref="P2:AL59">
    <cfRule type="cellIs" dxfId="1" priority="1" operator="equal">
      <formula>1</formula>
    </cfRule>
  </conditionalFormatting>
  <conditionalFormatting sqref="AF60:AI1048576">
    <cfRule type="cellIs" dxfId="0" priority="8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B8" sqref="B8"/>
    </sheetView>
  </sheetViews>
  <sheetFormatPr defaultColWidth="9" defaultRowHeight="13.8"/>
  <cols>
    <col min="1" max="1" width="13.21875" customWidth="1"/>
    <col min="2" max="2" width="11.44140625" customWidth="1"/>
    <col min="3" max="3" width="49.5546875" customWidth="1"/>
  </cols>
  <sheetData>
    <row r="1" spans="1:3" ht="18" customHeight="1">
      <c r="A1" s="8" t="s">
        <v>2</v>
      </c>
      <c r="B1" s="9" t="s">
        <v>16</v>
      </c>
      <c r="C1" s="10" t="s">
        <v>17</v>
      </c>
    </row>
    <row r="2" spans="1:3" ht="18" customHeight="1">
      <c r="A2" s="11" t="s">
        <v>18</v>
      </c>
      <c r="B2" s="12">
        <v>0</v>
      </c>
      <c r="C2" s="13" t="s">
        <v>19</v>
      </c>
    </row>
    <row r="3" spans="1:3" ht="18" customHeight="1">
      <c r="A3" s="11" t="s">
        <v>20</v>
      </c>
      <c r="B3" s="12">
        <v>1</v>
      </c>
      <c r="C3" s="13" t="s">
        <v>21</v>
      </c>
    </row>
    <row r="4" spans="1:3" ht="18" customHeight="1">
      <c r="A4" s="11" t="s">
        <v>22</v>
      </c>
      <c r="B4" s="12">
        <v>2</v>
      </c>
      <c r="C4" s="13" t="s">
        <v>23</v>
      </c>
    </row>
    <row r="5" spans="1:3" ht="18" customHeight="1">
      <c r="A5" s="11" t="s">
        <v>24</v>
      </c>
      <c r="B5" s="12">
        <v>3</v>
      </c>
      <c r="C5" s="13" t="s">
        <v>25</v>
      </c>
    </row>
    <row r="6" spans="1:3" ht="18" customHeight="1">
      <c r="A6" s="11" t="s">
        <v>26</v>
      </c>
      <c r="B6" s="12">
        <v>4</v>
      </c>
      <c r="C6" s="13" t="s">
        <v>27</v>
      </c>
    </row>
    <row r="7" spans="1:3" ht="18" customHeight="1">
      <c r="A7" s="11" t="s">
        <v>28</v>
      </c>
      <c r="B7" s="12">
        <v>5</v>
      </c>
      <c r="C7" s="13" t="s">
        <v>29</v>
      </c>
    </row>
    <row r="8" spans="1:3" ht="18" customHeight="1">
      <c r="A8" s="11" t="s">
        <v>30</v>
      </c>
      <c r="B8" s="12">
        <v>6</v>
      </c>
      <c r="C8" s="13" t="s">
        <v>31</v>
      </c>
    </row>
    <row r="9" spans="1:3" ht="18" customHeight="1">
      <c r="A9" s="11" t="s">
        <v>32</v>
      </c>
      <c r="B9" s="12">
        <v>7</v>
      </c>
      <c r="C9" s="13" t="s">
        <v>33</v>
      </c>
    </row>
    <row r="10" spans="1:3" ht="18" customHeight="1">
      <c r="A10" s="11">
        <v>1000</v>
      </c>
      <c r="B10" s="12">
        <v>8</v>
      </c>
      <c r="C10" s="13" t="s">
        <v>34</v>
      </c>
    </row>
    <row r="11" spans="1:3" ht="18" customHeight="1">
      <c r="A11" s="11">
        <v>1001</v>
      </c>
      <c r="B11" s="12">
        <v>9</v>
      </c>
      <c r="C11" s="13" t="s">
        <v>35</v>
      </c>
    </row>
    <row r="12" spans="1:3" ht="18" customHeight="1">
      <c r="A12" s="11">
        <v>1010</v>
      </c>
      <c r="B12" s="12">
        <v>10</v>
      </c>
      <c r="C12" s="13" t="s">
        <v>36</v>
      </c>
    </row>
    <row r="13" spans="1:3" ht="18" customHeight="1">
      <c r="A13" s="11">
        <v>1011</v>
      </c>
      <c r="B13" s="12">
        <v>11</v>
      </c>
      <c r="C13" s="13" t="s">
        <v>37</v>
      </c>
    </row>
    <row r="14" spans="1:3" ht="18" customHeight="1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tabSelected="1" workbookViewId="0">
      <selection activeCell="D12" sqref="D12"/>
    </sheetView>
  </sheetViews>
  <sheetFormatPr defaultColWidth="9" defaultRowHeight="18" customHeight="1"/>
  <cols>
    <col min="2" max="2" width="18.44140625" customWidth="1"/>
    <col min="3" max="3" width="29" customWidth="1"/>
    <col min="4" max="4" width="68" customWidth="1"/>
  </cols>
  <sheetData>
    <row r="1" spans="1:4" s="1" customFormat="1" ht="20.100000000000001" customHeight="1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100000000000001" customHeight="1" thickTop="1" thickBot="1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100000000000001" customHeight="1" thickBot="1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100000000000001" customHeight="1" thickTop="1" thickBot="1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100000000000001" customHeight="1" thickBot="1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100000000000001" customHeight="1" thickTop="1" thickBot="1">
      <c r="A6" s="4">
        <v>5</v>
      </c>
      <c r="B6" s="5" t="s">
        <v>92</v>
      </c>
      <c r="C6" s="5" t="s">
        <v>93</v>
      </c>
      <c r="D6" s="5" t="s">
        <v>94</v>
      </c>
    </row>
    <row r="7" spans="1:4" s="1" customFormat="1" ht="20.100000000000001" customHeight="1" thickBot="1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100000000000001" customHeight="1" thickTop="1" thickBot="1">
      <c r="A8" s="4">
        <v>7</v>
      </c>
      <c r="B8" s="5" t="s">
        <v>95</v>
      </c>
      <c r="C8" s="5" t="s">
        <v>96</v>
      </c>
      <c r="D8" s="5" t="s">
        <v>98</v>
      </c>
    </row>
    <row r="9" spans="1:4" s="1" customFormat="1" ht="20.100000000000001" customHeight="1" thickBot="1">
      <c r="A9" s="6">
        <v>8</v>
      </c>
      <c r="B9" s="7" t="s">
        <v>12</v>
      </c>
      <c r="C9" s="7" t="s">
        <v>55</v>
      </c>
      <c r="D9" s="7" t="s">
        <v>97</v>
      </c>
    </row>
    <row r="10" spans="1:4" s="1" customFormat="1" ht="20.100000000000001" customHeight="1" thickTop="1" thickBot="1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100000000000001" customHeight="1" thickBot="1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66.45" customHeight="1" thickTop="1" thickBot="1">
      <c r="A12" s="4">
        <v>11</v>
      </c>
      <c r="B12" s="5" t="s">
        <v>99</v>
      </c>
      <c r="C12" s="5" t="s">
        <v>100</v>
      </c>
      <c r="D12" s="5" t="s">
        <v>115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wenbo liu</cp:lastModifiedBy>
  <dcterms:created xsi:type="dcterms:W3CDTF">2015-06-05T18:19:00Z</dcterms:created>
  <dcterms:modified xsi:type="dcterms:W3CDTF">2023-09-03T12:11:41Z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