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_Document\hardware_design\hust-hardware_design\BSB2101_U202115666_刘文博\BSB2021_U202115666_刘文博_LOGISIM_FPG\"/>
    </mc:Choice>
  </mc:AlternateContent>
  <xr:revisionPtr revIDLastSave="0" documentId="13_ncr:1_{33E31FCD-988F-4A3F-8DFA-C5EB9AA1F74C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数据通路设计" sheetId="6" r:id="rId5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9" i="1" l="1"/>
  <c r="S29" i="1"/>
  <c r="R29" i="1"/>
  <c r="Q29" i="1"/>
  <c r="O29" i="1"/>
  <c r="N29" i="1"/>
  <c r="M29" i="1"/>
  <c r="L29" i="1"/>
  <c r="K29" i="1"/>
  <c r="J29" i="1"/>
  <c r="I29" i="1"/>
  <c r="H29" i="1"/>
  <c r="G29" i="1"/>
  <c r="F29" i="1"/>
  <c r="T28" i="1"/>
  <c r="S28" i="1"/>
  <c r="R28" i="1"/>
  <c r="Q28" i="1"/>
  <c r="O28" i="1"/>
  <c r="N28" i="1"/>
  <c r="M28" i="1"/>
  <c r="L28" i="1"/>
  <c r="K28" i="1"/>
  <c r="J28" i="1"/>
  <c r="I28" i="1"/>
  <c r="H28" i="1"/>
  <c r="G28" i="1"/>
  <c r="F28" i="1"/>
  <c r="T27" i="1"/>
  <c r="S27" i="1"/>
  <c r="R27" i="1"/>
  <c r="Q27" i="1"/>
  <c r="O27" i="1"/>
  <c r="N27" i="1"/>
  <c r="M27" i="1"/>
  <c r="L27" i="1"/>
  <c r="K27" i="1"/>
  <c r="J27" i="1"/>
  <c r="I27" i="1"/>
  <c r="H27" i="1"/>
  <c r="G27" i="1"/>
  <c r="F27" i="1"/>
  <c r="T26" i="1"/>
  <c r="S26" i="1"/>
  <c r="R26" i="1"/>
  <c r="Q26" i="1"/>
  <c r="O26" i="1"/>
  <c r="N26" i="1"/>
  <c r="M26" i="1"/>
  <c r="L26" i="1"/>
  <c r="K26" i="1"/>
  <c r="J26" i="1"/>
  <c r="I26" i="1"/>
  <c r="H26" i="1"/>
  <c r="G26" i="1"/>
  <c r="F26" i="1"/>
  <c r="T25" i="1"/>
  <c r="S25" i="1"/>
  <c r="R25" i="1"/>
  <c r="Q25" i="1"/>
  <c r="O25" i="1"/>
  <c r="N25" i="1"/>
  <c r="M25" i="1"/>
  <c r="L25" i="1"/>
  <c r="K25" i="1"/>
  <c r="J25" i="1"/>
  <c r="I25" i="1"/>
  <c r="H25" i="1"/>
  <c r="G25" i="1"/>
  <c r="F25" i="1"/>
  <c r="T24" i="1"/>
  <c r="S24" i="1"/>
  <c r="R24" i="1"/>
  <c r="Q24" i="1"/>
  <c r="O24" i="1"/>
  <c r="N24" i="1"/>
  <c r="M24" i="1"/>
  <c r="L24" i="1"/>
  <c r="K24" i="1"/>
  <c r="J24" i="1"/>
  <c r="I24" i="1"/>
  <c r="H24" i="1"/>
  <c r="G24" i="1"/>
  <c r="F24" i="1"/>
  <c r="T23" i="1"/>
  <c r="S23" i="1"/>
  <c r="R23" i="1"/>
  <c r="Q23" i="1"/>
  <c r="O23" i="1"/>
  <c r="N23" i="1"/>
  <c r="M23" i="1"/>
  <c r="L23" i="1"/>
  <c r="K23" i="1"/>
  <c r="J23" i="1"/>
  <c r="I23" i="1"/>
  <c r="H23" i="1"/>
  <c r="G23" i="1"/>
  <c r="F23" i="1"/>
  <c r="T22" i="1"/>
  <c r="S22" i="1"/>
  <c r="R22" i="1"/>
  <c r="Q22" i="1"/>
  <c r="O22" i="1"/>
  <c r="N22" i="1"/>
  <c r="M22" i="1"/>
  <c r="L22" i="1"/>
  <c r="K22" i="1"/>
  <c r="J22" i="1"/>
  <c r="I22" i="1"/>
  <c r="H22" i="1"/>
  <c r="G22" i="1"/>
  <c r="F22" i="1"/>
  <c r="T21" i="1"/>
  <c r="S21" i="1"/>
  <c r="R21" i="1"/>
  <c r="Q21" i="1"/>
  <c r="O21" i="1"/>
  <c r="N21" i="1"/>
  <c r="M21" i="1"/>
  <c r="L21" i="1"/>
  <c r="K21" i="1"/>
  <c r="J21" i="1"/>
  <c r="I21" i="1"/>
  <c r="H21" i="1"/>
  <c r="G21" i="1"/>
  <c r="F21" i="1"/>
  <c r="T20" i="1"/>
  <c r="S20" i="1"/>
  <c r="R20" i="1"/>
  <c r="Q20" i="1"/>
  <c r="O20" i="1"/>
  <c r="N20" i="1"/>
  <c r="M20" i="1"/>
  <c r="L20" i="1"/>
  <c r="K20" i="1"/>
  <c r="J20" i="1"/>
  <c r="I20" i="1"/>
  <c r="H20" i="1"/>
  <c r="G20" i="1"/>
  <c r="F20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T18" i="1"/>
  <c r="S18" i="1"/>
  <c r="R18" i="1"/>
  <c r="Q18" i="1"/>
  <c r="O18" i="1"/>
  <c r="N18" i="1"/>
  <c r="M18" i="1"/>
  <c r="L18" i="1"/>
  <c r="K18" i="1"/>
  <c r="J18" i="1"/>
  <c r="I18" i="1"/>
  <c r="H18" i="1"/>
  <c r="G18" i="1"/>
  <c r="F18" i="1"/>
  <c r="T17" i="1"/>
  <c r="S17" i="1"/>
  <c r="R17" i="1"/>
  <c r="Q17" i="1"/>
  <c r="O17" i="1"/>
  <c r="N17" i="1"/>
  <c r="M17" i="1"/>
  <c r="L17" i="1"/>
  <c r="K17" i="1"/>
  <c r="J17" i="1"/>
  <c r="I17" i="1"/>
  <c r="H17" i="1"/>
  <c r="G17" i="1"/>
  <c r="F17" i="1"/>
  <c r="T16" i="1"/>
  <c r="S16" i="1"/>
  <c r="R16" i="1"/>
  <c r="Q16" i="1"/>
  <c r="O16" i="1"/>
  <c r="N16" i="1"/>
  <c r="M16" i="1"/>
  <c r="L16" i="1"/>
  <c r="K16" i="1"/>
  <c r="J16" i="1"/>
  <c r="I16" i="1"/>
  <c r="H16" i="1"/>
  <c r="G16" i="1"/>
  <c r="F16" i="1"/>
  <c r="T15" i="1"/>
  <c r="S15" i="1"/>
  <c r="R15" i="1"/>
  <c r="Q15" i="1"/>
  <c r="O15" i="1"/>
  <c r="N15" i="1"/>
  <c r="M15" i="1"/>
  <c r="L15" i="1"/>
  <c r="K15" i="1"/>
  <c r="J15" i="1"/>
  <c r="I15" i="1"/>
  <c r="H15" i="1"/>
  <c r="G15" i="1"/>
  <c r="F15" i="1"/>
  <c r="T14" i="1"/>
  <c r="S14" i="1"/>
  <c r="R14" i="1"/>
  <c r="Q14" i="1"/>
  <c r="O14" i="1"/>
  <c r="N14" i="1"/>
  <c r="M14" i="1"/>
  <c r="L14" i="1"/>
  <c r="K14" i="1"/>
  <c r="J14" i="1"/>
  <c r="I14" i="1"/>
  <c r="H14" i="1"/>
  <c r="G14" i="1"/>
  <c r="F14" i="1"/>
  <c r="T13" i="1"/>
  <c r="S13" i="1"/>
  <c r="R13" i="1"/>
  <c r="Q13" i="1"/>
  <c r="O13" i="1"/>
  <c r="N13" i="1"/>
  <c r="M13" i="1"/>
  <c r="L13" i="1"/>
  <c r="K13" i="1"/>
  <c r="J13" i="1"/>
  <c r="I13" i="1"/>
  <c r="H13" i="1"/>
  <c r="G13" i="1"/>
  <c r="F13" i="1"/>
  <c r="T12" i="1"/>
  <c r="S12" i="1"/>
  <c r="R12" i="1"/>
  <c r="Q12" i="1"/>
  <c r="O12" i="1"/>
  <c r="N12" i="1"/>
  <c r="M12" i="1"/>
  <c r="L12" i="1"/>
  <c r="K12" i="1"/>
  <c r="J12" i="1"/>
  <c r="I12" i="1"/>
  <c r="H12" i="1"/>
  <c r="G12" i="1"/>
  <c r="F12" i="1"/>
  <c r="T11" i="1"/>
  <c r="S11" i="1"/>
  <c r="R11" i="1"/>
  <c r="Q11" i="1"/>
  <c r="O11" i="1"/>
  <c r="N11" i="1"/>
  <c r="M11" i="1"/>
  <c r="L11" i="1"/>
  <c r="K11" i="1"/>
  <c r="J11" i="1"/>
  <c r="I11" i="1"/>
  <c r="H11" i="1"/>
  <c r="G11" i="1"/>
  <c r="F11" i="1"/>
  <c r="T10" i="1"/>
  <c r="S10" i="1"/>
  <c r="R10" i="1"/>
  <c r="Q10" i="1"/>
  <c r="O10" i="1"/>
  <c r="N10" i="1"/>
  <c r="M10" i="1"/>
  <c r="L10" i="1"/>
  <c r="K10" i="1"/>
  <c r="J10" i="1"/>
  <c r="I10" i="1"/>
  <c r="H10" i="1"/>
  <c r="G10" i="1"/>
  <c r="F10" i="1"/>
  <c r="T9" i="1"/>
  <c r="S9" i="1"/>
  <c r="R9" i="1"/>
  <c r="Q9" i="1"/>
  <c r="O9" i="1"/>
  <c r="N9" i="1"/>
  <c r="M9" i="1"/>
  <c r="L9" i="1"/>
  <c r="K9" i="1"/>
  <c r="J9" i="1"/>
  <c r="I9" i="1"/>
  <c r="H9" i="1"/>
  <c r="G9" i="1"/>
  <c r="F9" i="1"/>
  <c r="T8" i="1"/>
  <c r="S8" i="1"/>
  <c r="R8" i="1"/>
  <c r="Q8" i="1"/>
  <c r="O8" i="1"/>
  <c r="N8" i="1"/>
  <c r="M8" i="1"/>
  <c r="L8" i="1"/>
  <c r="K8" i="1"/>
  <c r="J8" i="1"/>
  <c r="I8" i="1"/>
  <c r="H8" i="1"/>
  <c r="G8" i="1"/>
  <c r="F8" i="1"/>
  <c r="T7" i="1"/>
  <c r="S7" i="1"/>
  <c r="R7" i="1"/>
  <c r="Q7" i="1"/>
  <c r="O7" i="1"/>
  <c r="N7" i="1"/>
  <c r="M7" i="1"/>
  <c r="L7" i="1"/>
  <c r="K7" i="1"/>
  <c r="J7" i="1"/>
  <c r="I7" i="1"/>
  <c r="H7" i="1"/>
  <c r="G7" i="1"/>
  <c r="F7" i="1"/>
  <c r="T6" i="1"/>
  <c r="S6" i="1"/>
  <c r="R6" i="1"/>
  <c r="Q6" i="1"/>
  <c r="O6" i="1"/>
  <c r="N6" i="1"/>
  <c r="M6" i="1"/>
  <c r="L6" i="1"/>
  <c r="K6" i="1"/>
  <c r="J6" i="1"/>
  <c r="I6" i="1"/>
  <c r="H6" i="1"/>
  <c r="G6" i="1"/>
  <c r="F6" i="1"/>
  <c r="T5" i="1"/>
  <c r="S5" i="1"/>
  <c r="R5" i="1"/>
  <c r="Q5" i="1"/>
  <c r="O5" i="1"/>
  <c r="N5" i="1"/>
  <c r="M5" i="1"/>
  <c r="L5" i="1"/>
  <c r="K5" i="1"/>
  <c r="J5" i="1"/>
  <c r="I5" i="1"/>
  <c r="H5" i="1"/>
  <c r="G5" i="1"/>
  <c r="F5" i="1"/>
  <c r="T4" i="1"/>
  <c r="S4" i="1"/>
  <c r="R4" i="1"/>
  <c r="Q4" i="1"/>
  <c r="O4" i="1"/>
  <c r="N4" i="1"/>
  <c r="M4" i="1"/>
  <c r="L4" i="1"/>
  <c r="K4" i="1"/>
  <c r="J4" i="1"/>
  <c r="I4" i="1"/>
  <c r="H4" i="1"/>
  <c r="G4" i="1"/>
  <c r="F4" i="1"/>
  <c r="T3" i="1"/>
  <c r="S3" i="1"/>
  <c r="R3" i="1"/>
  <c r="Q3" i="1"/>
  <c r="O3" i="1"/>
  <c r="N3" i="1"/>
  <c r="M3" i="1"/>
  <c r="L3" i="1"/>
  <c r="K3" i="1"/>
  <c r="J3" i="1"/>
  <c r="I3" i="1"/>
  <c r="H3" i="1"/>
  <c r="G3" i="1"/>
  <c r="F3" i="1"/>
  <c r="T2" i="1"/>
  <c r="S2" i="1"/>
  <c r="R2" i="1"/>
  <c r="Q2" i="1"/>
  <c r="O2" i="1"/>
  <c r="N2" i="1"/>
  <c r="M2" i="1"/>
  <c r="L2" i="1"/>
  <c r="K2" i="1"/>
  <c r="J2" i="1"/>
  <c r="I2" i="1"/>
  <c r="H2" i="1"/>
  <c r="G2" i="1"/>
  <c r="F2" i="1"/>
  <c r="T35" i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F25" i="2"/>
  <c r="AG25" i="2"/>
  <c r="AH25" i="2"/>
  <c r="AI25" i="2"/>
  <c r="AJ25" i="2"/>
  <c r="AK25" i="2"/>
  <c r="AL25" i="2"/>
  <c r="AE26" i="2"/>
  <c r="AF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E28" i="2"/>
  <c r="AG28" i="2"/>
  <c r="AH28" i="2"/>
  <c r="AI28" i="2"/>
  <c r="AJ28" i="2"/>
  <c r="AK28" i="2"/>
  <c r="AL28" i="2"/>
  <c r="AE29" i="2"/>
  <c r="AF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X23" i="2"/>
  <c r="Y23" i="2"/>
  <c r="Z23" i="2"/>
  <c r="AA23" i="2"/>
  <c r="AB23" i="2"/>
  <c r="AC23" i="2"/>
  <c r="T24" i="2"/>
  <c r="U24" i="2"/>
  <c r="V24" i="2"/>
  <c r="X24" i="2"/>
  <c r="Y24" i="2"/>
  <c r="Z24" i="2"/>
  <c r="AA24" i="2"/>
  <c r="AB24" i="2"/>
  <c r="AC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Q27" i="2"/>
  <c r="R27" i="2"/>
  <c r="T27" i="2"/>
  <c r="U27" i="2"/>
  <c r="V27" i="2"/>
  <c r="W27" i="2"/>
  <c r="X27" i="2"/>
  <c r="Y27" i="2"/>
  <c r="Z27" i="2"/>
  <c r="AA27" i="2"/>
  <c r="AB27" i="2"/>
  <c r="AC27" i="2"/>
  <c r="AD27" i="2"/>
  <c r="P28" i="2"/>
  <c r="R28" i="2"/>
  <c r="U28" i="2"/>
  <c r="X28" i="2"/>
  <c r="Y28" i="2"/>
  <c r="Z28" i="2"/>
  <c r="AA28" i="2"/>
  <c r="AB28" i="2"/>
  <c r="AC28" i="2"/>
  <c r="AD28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S25" i="2"/>
  <c r="R25" i="2"/>
  <c r="Q25" i="2"/>
  <c r="P25" i="2"/>
  <c r="I25" i="2"/>
  <c r="H25" i="2"/>
  <c r="G25" i="2"/>
  <c r="F25" i="2"/>
  <c r="E25" i="2"/>
  <c r="N25" i="2"/>
  <c r="M25" i="2"/>
  <c r="L25" i="2"/>
  <c r="K25" i="2"/>
  <c r="J25" i="2"/>
  <c r="P24" i="2"/>
  <c r="I24" i="2"/>
  <c r="H24" i="2"/>
  <c r="G24" i="2"/>
  <c r="F24" i="2"/>
  <c r="E24" i="2"/>
  <c r="N24" i="2"/>
  <c r="M24" i="2"/>
  <c r="L24" i="2"/>
  <c r="K24" i="2"/>
  <c r="J24" i="2"/>
  <c r="P23" i="2"/>
  <c r="I23" i="2"/>
  <c r="H23" i="2"/>
  <c r="G23" i="2"/>
  <c r="F23" i="2"/>
  <c r="E23" i="2"/>
  <c r="N23" i="2"/>
  <c r="M23" i="2"/>
  <c r="L23" i="2"/>
  <c r="K23" i="2"/>
  <c r="J23" i="2"/>
  <c r="R22" i="2"/>
  <c r="P22" i="2"/>
  <c r="I22" i="2"/>
  <c r="H22" i="2"/>
  <c r="G22" i="2"/>
  <c r="F22" i="2"/>
  <c r="E22" i="2"/>
  <c r="N22" i="2"/>
  <c r="M22" i="2"/>
  <c r="L22" i="2"/>
  <c r="K22" i="2"/>
  <c r="J22" i="2"/>
  <c r="R21" i="2"/>
  <c r="P21" i="2"/>
  <c r="I21" i="2"/>
  <c r="H21" i="2"/>
  <c r="G21" i="2"/>
  <c r="F21" i="2"/>
  <c r="E21" i="2"/>
  <c r="N21" i="2"/>
  <c r="M21" i="2"/>
  <c r="L21" i="2"/>
  <c r="K21" i="2"/>
  <c r="J21" i="2"/>
  <c r="Q20" i="2"/>
  <c r="I20" i="2"/>
  <c r="H20" i="2"/>
  <c r="G20" i="2"/>
  <c r="F20" i="2"/>
  <c r="E20" i="2"/>
  <c r="N20" i="2"/>
  <c r="M20" i="2"/>
  <c r="L20" i="2"/>
  <c r="K20" i="2"/>
  <c r="J20" i="2"/>
  <c r="Q19" i="2"/>
  <c r="I19" i="2"/>
  <c r="H19" i="2"/>
  <c r="G19" i="2"/>
  <c r="F19" i="2"/>
  <c r="E19" i="2"/>
  <c r="N19" i="2"/>
  <c r="M19" i="2"/>
  <c r="L19" i="2"/>
  <c r="K19" i="2"/>
  <c r="J19" i="2"/>
  <c r="S18" i="2"/>
  <c r="R18" i="2"/>
  <c r="Q18" i="2"/>
  <c r="P18" i="2"/>
  <c r="I18" i="2"/>
  <c r="H18" i="2"/>
  <c r="G18" i="2"/>
  <c r="F18" i="2"/>
  <c r="E18" i="2"/>
  <c r="N18" i="2"/>
  <c r="M18" i="2"/>
  <c r="L18" i="2"/>
  <c r="K18" i="2"/>
  <c r="J18" i="2"/>
  <c r="R17" i="2"/>
  <c r="P17" i="2"/>
  <c r="I17" i="2"/>
  <c r="H17" i="2"/>
  <c r="G17" i="2"/>
  <c r="F17" i="2"/>
  <c r="E17" i="2"/>
  <c r="N17" i="2"/>
  <c r="M17" i="2"/>
  <c r="L17" i="2"/>
  <c r="K17" i="2"/>
  <c r="J17" i="2"/>
  <c r="R16" i="2"/>
  <c r="P16" i="2"/>
  <c r="I16" i="2"/>
  <c r="H16" i="2"/>
  <c r="G16" i="2"/>
  <c r="F16" i="2"/>
  <c r="E16" i="2"/>
  <c r="N16" i="2"/>
  <c r="M16" i="2"/>
  <c r="L16" i="2"/>
  <c r="K16" i="2"/>
  <c r="J16" i="2"/>
  <c r="R15" i="2"/>
  <c r="Q15" i="2"/>
  <c r="P15" i="2"/>
  <c r="I15" i="2"/>
  <c r="H15" i="2"/>
  <c r="G15" i="2"/>
  <c r="F15" i="2"/>
  <c r="E15" i="2"/>
  <c r="N15" i="2"/>
  <c r="M15" i="2"/>
  <c r="L15" i="2"/>
  <c r="K15" i="2"/>
  <c r="J15" i="2"/>
  <c r="S14" i="2"/>
  <c r="Q14" i="2"/>
  <c r="P14" i="2"/>
  <c r="I14" i="2"/>
  <c r="H14" i="2"/>
  <c r="G14" i="2"/>
  <c r="F14" i="2"/>
  <c r="E14" i="2"/>
  <c r="N14" i="2"/>
  <c r="M14" i="2"/>
  <c r="L14" i="2"/>
  <c r="K14" i="2"/>
  <c r="J14" i="2"/>
  <c r="S13" i="2"/>
  <c r="R13" i="2"/>
  <c r="Q13" i="2"/>
  <c r="P13" i="2"/>
  <c r="I13" i="2"/>
  <c r="H13" i="2"/>
  <c r="G13" i="2"/>
  <c r="F13" i="2"/>
  <c r="E13" i="2"/>
  <c r="N13" i="2"/>
  <c r="M13" i="2"/>
  <c r="L13" i="2"/>
  <c r="K13" i="2"/>
  <c r="J13" i="2"/>
  <c r="I12" i="2"/>
  <c r="H12" i="2"/>
  <c r="G12" i="2"/>
  <c r="F12" i="2"/>
  <c r="E12" i="2"/>
  <c r="N12" i="2"/>
  <c r="M12" i="2"/>
  <c r="L12" i="2"/>
  <c r="K12" i="2"/>
  <c r="J12" i="2"/>
  <c r="R11" i="2"/>
  <c r="Q11" i="2"/>
  <c r="I11" i="2"/>
  <c r="H11" i="2"/>
  <c r="G11" i="2"/>
  <c r="F11" i="2"/>
  <c r="E11" i="2"/>
  <c r="N11" i="2"/>
  <c r="M11" i="2"/>
  <c r="L11" i="2"/>
  <c r="K11" i="2"/>
  <c r="J11" i="2"/>
  <c r="S10" i="2"/>
  <c r="R10" i="2"/>
  <c r="Q10" i="2"/>
  <c r="I10" i="2"/>
  <c r="H10" i="2"/>
  <c r="G10" i="2"/>
  <c r="F10" i="2"/>
  <c r="E10" i="2"/>
  <c r="N10" i="2"/>
  <c r="M10" i="2"/>
  <c r="L10" i="2"/>
  <c r="K10" i="2"/>
  <c r="J10" i="2"/>
  <c r="P9" i="2"/>
  <c r="I9" i="2"/>
  <c r="H9" i="2"/>
  <c r="G9" i="2"/>
  <c r="F9" i="2"/>
  <c r="E9" i="2"/>
  <c r="N9" i="2"/>
  <c r="M9" i="2"/>
  <c r="L9" i="2"/>
  <c r="K9" i="2"/>
  <c r="J9" i="2"/>
  <c r="R8" i="2"/>
  <c r="P8" i="2"/>
  <c r="I8" i="2"/>
  <c r="H8" i="2"/>
  <c r="G8" i="2"/>
  <c r="F8" i="2"/>
  <c r="E8" i="2"/>
  <c r="N8" i="2"/>
  <c r="M8" i="2"/>
  <c r="L8" i="2"/>
  <c r="K8" i="2"/>
  <c r="J8" i="2"/>
  <c r="S7" i="2"/>
  <c r="R7" i="2"/>
  <c r="I7" i="2"/>
  <c r="H7" i="2"/>
  <c r="G7" i="2"/>
  <c r="F7" i="2"/>
  <c r="E7" i="2"/>
  <c r="N7" i="2"/>
  <c r="M7" i="2"/>
  <c r="L7" i="2"/>
  <c r="K7" i="2"/>
  <c r="J7" i="2"/>
  <c r="Q6" i="2"/>
  <c r="I6" i="2"/>
  <c r="H6" i="2"/>
  <c r="G6" i="2"/>
  <c r="F6" i="2"/>
  <c r="E6" i="2"/>
  <c r="N6" i="2"/>
  <c r="M6" i="2"/>
  <c r="L6" i="2"/>
  <c r="K6" i="2"/>
  <c r="J6" i="2"/>
  <c r="R5" i="2"/>
  <c r="I5" i="2"/>
  <c r="H5" i="2"/>
  <c r="G5" i="2"/>
  <c r="F5" i="2"/>
  <c r="E5" i="2"/>
  <c r="N5" i="2"/>
  <c r="M5" i="2"/>
  <c r="L5" i="2"/>
  <c r="K5" i="2"/>
  <c r="J5" i="2"/>
  <c r="P4" i="2"/>
  <c r="I4" i="2"/>
  <c r="H4" i="2"/>
  <c r="G4" i="2"/>
  <c r="F4" i="2"/>
  <c r="E4" i="2"/>
  <c r="N4" i="2"/>
  <c r="M4" i="2"/>
  <c r="L4" i="2"/>
  <c r="K4" i="2"/>
  <c r="J4" i="2"/>
  <c r="S3" i="2"/>
  <c r="I3" i="2"/>
  <c r="H3" i="2"/>
  <c r="G3" i="2"/>
  <c r="F3" i="2"/>
  <c r="E3" i="2"/>
  <c r="N3" i="2"/>
  <c r="M3" i="2"/>
  <c r="L3" i="2"/>
  <c r="K3" i="2"/>
  <c r="J3" i="2"/>
  <c r="R2" i="2"/>
  <c r="P2" i="2"/>
  <c r="I2" i="2"/>
  <c r="H2" i="2"/>
  <c r="G2" i="2"/>
  <c r="F2" i="2"/>
  <c r="E2" i="2"/>
  <c r="N2" i="2"/>
  <c r="M2" i="2"/>
  <c r="L2" i="2"/>
  <c r="K2" i="2"/>
  <c r="J2" i="2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O15" i="2"/>
  <c r="O17" i="2"/>
  <c r="O19" i="2"/>
  <c r="O21" i="2"/>
  <c r="O23" i="2"/>
  <c r="O27" i="2"/>
  <c r="O31" i="2"/>
  <c r="O35" i="2"/>
  <c r="O50" i="2"/>
  <c r="O39" i="2"/>
  <c r="O43" i="2"/>
  <c r="O47" i="2"/>
  <c r="O51" i="2"/>
  <c r="O25" i="2"/>
  <c r="AE25" i="2" s="1"/>
  <c r="O29" i="2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Q12" i="2" s="1"/>
  <c r="O14" i="2"/>
  <c r="O16" i="2"/>
  <c r="S16" i="2" s="1"/>
  <c r="O18" i="2"/>
  <c r="X18" i="2" s="1"/>
  <c r="O20" i="2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E59" i="2"/>
  <c r="AE58" i="2" s="1"/>
  <c r="AK59" i="2"/>
  <c r="AK58" i="2" s="1"/>
  <c r="AH59" i="2"/>
  <c r="AH58" i="2" s="1"/>
  <c r="AL59" i="2"/>
  <c r="AL58" i="2" s="1"/>
  <c r="AI59" i="2"/>
  <c r="AI58" i="2" s="1"/>
  <c r="AJ59" i="2"/>
  <c r="AJ58" i="2" s="1"/>
  <c r="V28" i="2" l="1"/>
  <c r="W28" i="2"/>
  <c r="S28" i="2"/>
  <c r="AF28" i="2"/>
  <c r="AF59" i="2" s="1"/>
  <c r="AF58" i="2" s="1"/>
  <c r="Q28" i="2"/>
  <c r="T28" i="2"/>
  <c r="P27" i="2"/>
  <c r="S27" i="2"/>
  <c r="S21" i="2"/>
  <c r="Q21" i="2"/>
  <c r="Z19" i="2"/>
  <c r="S19" i="2"/>
  <c r="P19" i="2"/>
  <c r="R19" i="2"/>
  <c r="W15" i="2"/>
  <c r="V15" i="2"/>
  <c r="AA20" i="2"/>
  <c r="P20" i="2"/>
  <c r="S20" i="2"/>
  <c r="R20" i="2"/>
  <c r="AD24" i="2"/>
  <c r="W24" i="2"/>
  <c r="R24" i="2"/>
  <c r="S24" i="2"/>
  <c r="Q24" i="2"/>
  <c r="W13" i="2"/>
  <c r="V13" i="2"/>
  <c r="AG29" i="2"/>
  <c r="AG59" i="2" s="1"/>
  <c r="AG58" i="2" s="1"/>
  <c r="P29" i="2"/>
  <c r="Q29" i="2"/>
  <c r="W14" i="2"/>
  <c r="V14" i="2"/>
  <c r="AD23" i="2"/>
  <c r="W23" i="2"/>
  <c r="S23" i="2"/>
  <c r="Q23" i="2"/>
  <c r="R23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Z59" i="2" l="1"/>
  <c r="Z58" i="2" s="1"/>
  <c r="AD59" i="2"/>
  <c r="AD58" i="2" s="1"/>
  <c r="T59" i="2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<sst xmlns="http://schemas.openxmlformats.org/spreadsheetml/2006/main" count="492" uniqueCount="186">
  <si>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</si>
  <si>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</si>
  <si>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</si>
  <si>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</si>
  <si>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</si>
  <si>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</si>
  <si>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</si>
  <si>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</si>
  <si>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</si>
  <si>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</si>
  <si>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</si>
  <si>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</si>
  <si>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</si>
  <si>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</si>
  <si>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</si>
  <si>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</si>
  <si>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</si>
  <si>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</si>
  <si>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</si>
  <si>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</si>
  <si>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</si>
  <si>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</si>
  <si>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</si>
  <si>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</si>
  <si>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</si>
  <si>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</si>
  <si>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</si>
  <si>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</si>
  <si>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</si>
  <si>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</si>
  <si>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</si>
  <si>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</si>
  <si>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</si>
  <si>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</si>
  <si>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</si>
  <si>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</si>
  <si>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</si>
  <si>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</si>
  <si>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</si>
  <si>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</si>
  <si>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</si>
  <si>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</si>
  <si>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</si>
  <si>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</si>
  <si>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</si>
  <si>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</si>
  <si>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</si>
  <si>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</si>
  <si>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</si>
  <si>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</si>
  <si>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</si>
  <si>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</si>
  <si>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</si>
  <si>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</si>
  <si>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</si>
  <si>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</si>
  <si>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</si>
  <si>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</si>
  <si>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</si>
  <si>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</si>
  <si>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</si>
  <si>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</si>
  <si>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</si>
  <si>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</si>
  <si>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</si>
  <si>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</si>
  <si>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</si>
  <si>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</si>
  <si>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</si>
  <si>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</si>
  <si>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</si>
  <si>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</si>
  <si>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</si>
  <si>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</si>
  <si>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</si>
  <si>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</si>
  <si>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</si>
  <si>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</si>
  <si>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</si>
  <si>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</si>
  <si>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</si>
  <si>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</si>
  <si>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</si>
  <si>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</si>
  <si>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</si>
  <si>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</si>
  <si>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</si>
  <si>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</si>
  <si>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</si>
  <si>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</si>
  <si>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</si>
  <si>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</si>
  <si>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</si>
  <si>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</si>
  <si>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</si>
  <si>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</si>
  <si>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</si>
  <si>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</si>
  <si>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</si>
  <si>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</si>
  <si>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</si>
  <si>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</si>
  <si>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</si>
  <si>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</si>
  <si>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</si>
  <si>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</si>
  <si>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</si>
  <si>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</si>
  <si>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</si>
  <si>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</si>
  <si>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</si>
  <si>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</si>
  <si>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</si>
  <si>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</si>
  <si>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if ($a7==34) LED输出$a0的值
  else 停机等待Go按键按下
注意显示逻辑需要考虑如何锁存过去的数据，否则数据一闪而过。</t>
    <phoneticPr fontId="26" type="noConversion"/>
  </si>
  <si>
    <t>CSR</t>
    <phoneticPr fontId="26" type="noConversion"/>
  </si>
  <si>
    <t>LH</t>
    <phoneticPr fontId="26" type="noConversion"/>
  </si>
  <si>
    <t>BLTU</t>
    <phoneticPr fontId="26" type="noConversion"/>
  </si>
  <si>
    <t>c</t>
  </si>
  <si>
    <t>1c</t>
  </si>
  <si>
    <t>1b</t>
  </si>
  <si>
    <t>sll</t>
    <phoneticPr fontId="26" type="noConversion"/>
  </si>
  <si>
    <t>c</t>
    <phoneticPr fontId="26" type="noConversion"/>
  </si>
  <si>
    <t>xor</t>
    <phoneticPr fontId="26" type="noConversion"/>
  </si>
  <si>
    <t>lh</t>
    <phoneticPr fontId="36" type="noConversion"/>
  </si>
  <si>
    <t>bltu</t>
    <phoneticPr fontId="36" type="noConversion"/>
  </si>
  <si>
    <t>PC.in</t>
    <phoneticPr fontId="36" type="noConversion"/>
  </si>
  <si>
    <t>Reg.R1#</t>
    <phoneticPr fontId="36" type="noConversion"/>
  </si>
  <si>
    <t>Reg.R2#</t>
    <phoneticPr fontId="36" type="noConversion"/>
  </si>
  <si>
    <t>Reg.Din</t>
    <phoneticPr fontId="36" type="noConversion"/>
  </si>
  <si>
    <t>Reg.W#</t>
    <phoneticPr fontId="36" type="noConversion"/>
  </si>
  <si>
    <t>ALU.A</t>
    <phoneticPr fontId="36" type="noConversion"/>
  </si>
  <si>
    <t>ALU.B</t>
    <phoneticPr fontId="36" type="noConversion"/>
  </si>
  <si>
    <t>DS.A</t>
    <phoneticPr fontId="36" type="noConversion"/>
  </si>
  <si>
    <t>DS.Din</t>
    <phoneticPr fontId="36" type="noConversion"/>
  </si>
  <si>
    <t>条件</t>
    <phoneticPr fontId="36" type="noConversion"/>
  </si>
  <si>
    <t>注意事项</t>
    <phoneticPr fontId="36" type="noConversion"/>
  </si>
  <si>
    <t>PC+4</t>
    <phoneticPr fontId="36" type="noConversion"/>
  </si>
  <si>
    <t>rs1</t>
    <phoneticPr fontId="36" type="noConversion"/>
  </si>
  <si>
    <t>rs2</t>
    <phoneticPr fontId="36" type="noConversion"/>
  </si>
  <si>
    <t>ALU.Res</t>
    <phoneticPr fontId="36" type="noConversion"/>
  </si>
  <si>
    <t>rd</t>
    <phoneticPr fontId="36" type="noConversion"/>
  </si>
  <si>
    <t>Reg.R1</t>
    <phoneticPr fontId="36" type="noConversion"/>
  </si>
  <si>
    <t>Reg.R2</t>
    <phoneticPr fontId="36" type="noConversion"/>
  </si>
  <si>
    <t>无</t>
    <phoneticPr fontId="36" type="noConversion"/>
  </si>
  <si>
    <t>ALU.OP的值</t>
    <phoneticPr fontId="36" type="noConversion"/>
  </si>
  <si>
    <t>ALU.OP的值,有符号比较</t>
    <phoneticPr fontId="36" type="noConversion"/>
  </si>
  <si>
    <t>PC+4</t>
  </si>
  <si>
    <t>rs1</t>
  </si>
  <si>
    <t>rs2</t>
  </si>
  <si>
    <t>ALU.Res</t>
  </si>
  <si>
    <t>rd</t>
  </si>
  <si>
    <t>Reg.R1</t>
  </si>
  <si>
    <t>Reg.R2</t>
  </si>
  <si>
    <t>无</t>
  </si>
  <si>
    <t>ALU.OP的值,无符号比较</t>
    <phoneticPr fontId="36" type="noConversion"/>
  </si>
  <si>
    <t>imm12符号扩展</t>
    <phoneticPr fontId="36" type="noConversion"/>
  </si>
  <si>
    <t>ALU.OP的值,逻辑左移   直接使用imm12的符号扩展就可以了,因为ALU自动取低位</t>
    <phoneticPr fontId="36" type="noConversion"/>
  </si>
  <si>
    <t>ALU.OP的值,逻辑右移</t>
    <phoneticPr fontId="36" type="noConversion"/>
  </si>
  <si>
    <t>ALU.OP的值,算数右移</t>
    <phoneticPr fontId="36" type="noConversion"/>
  </si>
  <si>
    <t>DS.Dout</t>
    <phoneticPr fontId="36" type="noConversion"/>
  </si>
  <si>
    <t>imm12的符号扩展</t>
    <phoneticPr fontId="36" type="noConversion"/>
  </si>
  <si>
    <t>DS.Dout中31:0位的数据扩展后存入rd,由于字长为32位也就不需要进行扩展了</t>
    <phoneticPr fontId="36" type="noConversion"/>
  </si>
  <si>
    <t>imms的符号扩展</t>
    <phoneticPr fontId="36" type="noConversion"/>
  </si>
  <si>
    <t>Reg.R2[31:0]</t>
    <phoneticPr fontId="36" type="noConversion"/>
  </si>
  <si>
    <t>MemWrite要有效</t>
    <phoneticPr fontId="36" type="noConversion"/>
  </si>
  <si>
    <t>通过引发环境调用异常来请求执行环境？？？</t>
    <phoneticPr fontId="36" type="noConversion"/>
  </si>
  <si>
    <t>PC+immb符号扩展</t>
    <phoneticPr fontId="36" type="noConversion"/>
  </si>
  <si>
    <t>ALU.=</t>
    <phoneticPr fontId="36" type="noConversion"/>
  </si>
  <si>
    <t>ALU.=的非</t>
    <phoneticPr fontId="36" type="noConversion"/>
  </si>
  <si>
    <t>PC+immuj的符号扩展</t>
    <phoneticPr fontId="36" type="noConversion"/>
  </si>
  <si>
    <t>PC</t>
    <phoneticPr fontId="36" type="noConversion"/>
  </si>
  <si>
    <t>offset是immuj</t>
    <phoneticPr fontId="36" type="noConversion"/>
  </si>
  <si>
    <t>ALU.Res&amp;~1</t>
    <phoneticPr fontId="36" type="noConversion"/>
  </si>
  <si>
    <t>offset是imm12</t>
    <phoneticPr fontId="36" type="noConversion"/>
  </si>
  <si>
    <t>CSR.out</t>
    <phoneticPr fontId="36" type="noConversion"/>
  </si>
  <si>
    <t>rs1的无符号扩展</t>
    <phoneticPr fontId="36" type="noConversion"/>
  </si>
  <si>
    <t>使用新的寄存器元件CSR,ALU.Res送到CSR.in</t>
    <phoneticPr fontId="36" type="noConversion"/>
  </si>
  <si>
    <t>CSR.out</t>
  </si>
  <si>
    <t>改变PC的值为系统调用的PC</t>
    <phoneticPr fontId="36" type="noConversion"/>
  </si>
  <si>
    <t>从低特权级别切换到高特权级别，并将控制权转移给新特权级别下的代码？？？</t>
    <phoneticPr fontId="36" type="noConversion"/>
  </si>
  <si>
    <t>ALU.OP的值,逻辑左移</t>
    <phoneticPr fontId="36" type="noConversion"/>
  </si>
  <si>
    <t>DS.Dout符号扩展</t>
    <phoneticPr fontId="36" type="noConversion"/>
  </si>
  <si>
    <t>DS.Dout中15:0位的数据扩展后存入rd</t>
    <phoneticPr fontId="36" type="noConversion"/>
  </si>
  <si>
    <t>ALU.&lt;无符号比较</t>
    <phoneticPr fontId="36" type="noConversion"/>
  </si>
  <si>
    <r>
      <rPr>
        <sz val="11"/>
        <color theme="1"/>
        <rFont val="等线"/>
      </rPr>
      <t>总计</t>
    </r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</si>
</sst>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等线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5" fillId="0" borderId="0"/>
  </cellStyleXfs>
  <cellXfs count="7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  <xf numFmtId="0" fontId="11" fillId="6" borderId="17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35" fillId="0" borderId="0" xfId="0" applyFont="1"/>
    <xf numFmtId="0" fontId="35" fillId="0" borderId="0" xfId="1"/>
  </cellXfs>
  <cellStyles count="2">
    <cellStyle name="常规" xfId="0" builtinId="0"/>
    <cellStyle name="常规 2" xfId="1" xr:uid="{3B468F95-3979-4922-B831-38D7290465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opLeftCell="A6" workbookViewId="0">
      <selection activeCell="AB13" sqref="AB13"/>
    </sheetView>
  </sheetViews>
  <sheetFormatPr defaultColWidth="9" defaultRowHeight="16.8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0.21875" style="26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100</v>
      </c>
      <c r="G1" s="43" t="s">
        <v>101</v>
      </c>
      <c r="H1" s="43" t="s">
        <v>102</v>
      </c>
      <c r="I1" s="43" t="s">
        <v>103</v>
      </c>
      <c r="J1" s="43" t="s">
        <v>104</v>
      </c>
      <c r="K1" s="43" t="s">
        <v>105</v>
      </c>
      <c r="L1" s="43" t="s">
        <v>106</v>
      </c>
      <c r="M1" s="43" t="s">
        <v>107</v>
      </c>
      <c r="N1" s="43" t="s">
        <v>108</v>
      </c>
      <c r="O1" s="43" t="s">
        <v>109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115</v>
      </c>
      <c r="AF1" s="25" t="s">
        <v>113</v>
      </c>
      <c r="AG1" s="25" t="s">
        <v>116</v>
      </c>
      <c r="AH1" s="25" t="s">
        <v>117</v>
      </c>
      <c r="AI1" s="25" t="s">
        <v>13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>
      <c r="A2" s="35">
        <v>1</v>
      </c>
      <c r="B2" s="31" t="s">
        <v>63</v>
      </c>
      <c r="C2" s="37">
        <v>0</v>
      </c>
      <c r="D2" s="37">
        <v>0</v>
      </c>
      <c r="E2" s="29" t="s">
        <v>118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29" si="0">IF(ISNUMBER($D2),IF(MOD($D2,8)/4&gt;=1,1,0),"")</f>
        <v>0</v>
      </c>
      <c r="I2" s="20">
        <f t="shared" ref="I2:I29" si="1">IF(ISNUMBER($D2),IF(MOD($D2,4)/2&gt;=1,1,0),"")</f>
        <v>0</v>
      </c>
      <c r="J2" s="29">
        <f t="shared" ref="J2:J29" si="2">IF(ISNUMBER($D2),IF(MOD($D2,2)&gt;=1,1,0),"")</f>
        <v>0</v>
      </c>
      <c r="K2" s="36">
        <f t="shared" ref="K2:K29" si="3">IF(ISBLANK($E2),"",IF(MOD(HEX2DEC($E2),32)/16&gt;=1,1,0))</f>
        <v>0</v>
      </c>
      <c r="L2" s="36">
        <f t="shared" ref="L2:L29" si="4">IF(ISBLANK($E2),"",IF(MOD(HEX2DEC($E2),16)/8&gt;=1,1,0))</f>
        <v>1</v>
      </c>
      <c r="M2" s="36">
        <f t="shared" ref="M2:M29" si="5">IF(ISBLANK($E2),"",IF(MOD(HEX2DEC($E2),8)/4&gt;=1,1,0))</f>
        <v>1</v>
      </c>
      <c r="N2" s="36">
        <f t="shared" ref="N2:N29" si="6">IF(ISBLANK($E2),"",IF(MOD(HEX2DEC($E2),4)/2&gt;=1,1,0))</f>
        <v>0</v>
      </c>
      <c r="O2" s="64">
        <f t="shared" ref="O2:O29" si="7">IF(ISBLANK($E2),"",IF(MOD(HEX2DEC($E2),2)&gt;=1,1,0))</f>
        <v>0</v>
      </c>
      <c r="P2" s="38">
        <v>5</v>
      </c>
      <c r="Q2" s="39">
        <f t="shared" ref="Q2:Q29" si="8">IF(ISNUMBER($P2),IF(MOD($P2,16)/8&gt;=1,1,0),"X")</f>
        <v>0</v>
      </c>
      <c r="R2" s="39">
        <f t="shared" ref="R2:R29" si="9">IF(ISNUMBER($P2),IF(MOD($P2,8)/4&gt;=1,1,0),"X")</f>
        <v>1</v>
      </c>
      <c r="S2" s="39">
        <f t="shared" ref="S2:S29" si="10">IF(ISNUMBER($P2),IF(MOD($P2,4)/2&gt;=1,1,0),"X")</f>
        <v>0</v>
      </c>
      <c r="T2" s="39">
        <f t="shared" ref="T2:T29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/>
      <c r="AF2" s="31"/>
      <c r="AG2" s="36"/>
      <c r="AH2" s="36"/>
      <c r="AI2" s="36"/>
      <c r="AJ2" s="36"/>
      <c r="AK2" s="36"/>
      <c r="AL2" s="36"/>
      <c r="AM2" s="36"/>
    </row>
    <row r="3" spans="1:40">
      <c r="A3" s="57">
        <v>2</v>
      </c>
      <c r="B3" s="57" t="s">
        <v>77</v>
      </c>
      <c r="C3" s="44">
        <v>32</v>
      </c>
      <c r="D3" s="59">
        <v>0</v>
      </c>
      <c r="E3" s="61" t="s">
        <v>118</v>
      </c>
      <c r="F3" s="59">
        <f t="shared" ref="F3:F29" si="12">IF(ISNUMBER($C3),IF(MOD($C3,64)/32&gt;=1,1,0),"")</f>
        <v>1</v>
      </c>
      <c r="G3" s="59">
        <f t="shared" ref="G3:G29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/>
      <c r="AF3" s="57"/>
      <c r="AG3" s="58"/>
      <c r="AH3" s="58"/>
      <c r="AI3" s="58"/>
      <c r="AJ3" s="58"/>
      <c r="AK3" s="58"/>
      <c r="AL3" s="58"/>
      <c r="AM3" s="58"/>
    </row>
    <row r="4" spans="1:40">
      <c r="A4" s="35">
        <v>3</v>
      </c>
      <c r="B4" s="31" t="s">
        <v>78</v>
      </c>
      <c r="C4" s="37">
        <v>0</v>
      </c>
      <c r="D4" s="37">
        <v>7</v>
      </c>
      <c r="E4" s="29" t="s">
        <v>118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/>
      <c r="AF4" s="31"/>
      <c r="AG4" s="36"/>
      <c r="AH4" s="36"/>
      <c r="AI4" s="36"/>
      <c r="AJ4" s="36"/>
      <c r="AK4" s="36"/>
      <c r="AL4" s="36"/>
      <c r="AM4" s="36"/>
    </row>
    <row r="5" spans="1:40">
      <c r="A5" s="57">
        <v>4</v>
      </c>
      <c r="B5" s="57" t="s">
        <v>79</v>
      </c>
      <c r="C5" s="44">
        <v>0</v>
      </c>
      <c r="D5" s="59">
        <v>6</v>
      </c>
      <c r="E5" s="61" t="s">
        <v>118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/>
      <c r="AF5" s="57"/>
      <c r="AG5" s="58"/>
      <c r="AH5" s="58"/>
      <c r="AI5" s="58"/>
      <c r="AJ5" s="58"/>
      <c r="AK5" s="58"/>
      <c r="AL5" s="58"/>
      <c r="AM5" s="58"/>
    </row>
    <row r="6" spans="1:40">
      <c r="A6" s="35">
        <v>5</v>
      </c>
      <c r="B6" s="31" t="s">
        <v>64</v>
      </c>
      <c r="C6" s="37">
        <v>0</v>
      </c>
      <c r="D6" s="37">
        <v>2</v>
      </c>
      <c r="E6" s="29" t="s">
        <v>118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/>
      <c r="AF6" s="31"/>
      <c r="AG6" s="36"/>
      <c r="AH6" s="36"/>
      <c r="AI6" s="36"/>
      <c r="AJ6" s="36"/>
      <c r="AK6" s="36"/>
      <c r="AL6" s="36"/>
      <c r="AM6" s="36"/>
    </row>
    <row r="7" spans="1:40">
      <c r="A7" s="57">
        <v>6</v>
      </c>
      <c r="B7" s="57" t="s">
        <v>80</v>
      </c>
      <c r="C7" s="44">
        <v>0</v>
      </c>
      <c r="D7" s="59">
        <v>3</v>
      </c>
      <c r="E7" s="61" t="s">
        <v>118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/>
      <c r="AF7" s="57"/>
      <c r="AG7" s="58"/>
      <c r="AH7" s="58"/>
      <c r="AI7" s="58"/>
      <c r="AJ7" s="58"/>
      <c r="AK7" s="58"/>
      <c r="AL7" s="58"/>
      <c r="AM7" s="58"/>
    </row>
    <row r="8" spans="1:40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/>
      <c r="AF8" s="31"/>
      <c r="AG8" s="36"/>
      <c r="AH8" s="36"/>
      <c r="AI8" s="36"/>
      <c r="AJ8" s="36"/>
      <c r="AK8" s="36"/>
      <c r="AL8" s="36"/>
      <c r="AM8" s="36"/>
    </row>
    <row r="9" spans="1:40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31">
        <v>1</v>
      </c>
      <c r="X9" s="57">
        <v>1</v>
      </c>
      <c r="Y9" s="57"/>
      <c r="Z9" s="57"/>
      <c r="AA9" s="57"/>
      <c r="AB9" s="57"/>
      <c r="AC9" s="57"/>
      <c r="AD9" s="57"/>
      <c r="AE9" s="57"/>
      <c r="AF9" s="57"/>
      <c r="AG9" s="58"/>
      <c r="AH9" s="58"/>
      <c r="AI9" s="58"/>
      <c r="AJ9" s="58"/>
      <c r="AK9" s="58"/>
      <c r="AL9" s="58"/>
      <c r="AM9" s="58"/>
    </row>
    <row r="10" spans="1:40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/>
      <c r="AF10" s="31"/>
      <c r="AG10" s="36"/>
      <c r="AH10" s="36"/>
      <c r="AI10" s="36"/>
      <c r="AJ10" s="36"/>
      <c r="AK10" s="36"/>
      <c r="AL10" s="36"/>
      <c r="AM10" s="36"/>
    </row>
    <row r="11" spans="1:40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31">
        <v>1</v>
      </c>
      <c r="X11" s="57">
        <v>1</v>
      </c>
      <c r="Y11" s="57"/>
      <c r="Z11" s="57"/>
      <c r="AA11" s="57"/>
      <c r="AB11" s="57"/>
      <c r="AC11" s="57"/>
      <c r="AD11" s="57"/>
      <c r="AE11" s="57"/>
      <c r="AF11" s="57"/>
      <c r="AG11" s="58"/>
      <c r="AH11" s="58"/>
      <c r="AI11" s="58"/>
      <c r="AJ11" s="58"/>
      <c r="AK11" s="58"/>
      <c r="AL11" s="58"/>
      <c r="AM11" s="58"/>
    </row>
    <row r="12" spans="1:40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12</v>
      </c>
      <c r="Q12" s="39">
        <f t="shared" si="8"/>
        <v>1</v>
      </c>
      <c r="R12" s="39">
        <f t="shared" si="9"/>
        <v>1</v>
      </c>
      <c r="S12" s="39">
        <f t="shared" si="10"/>
        <v>0</v>
      </c>
      <c r="T12" s="39">
        <f t="shared" si="11"/>
        <v>0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/>
      <c r="AF12" s="31"/>
      <c r="AG12" s="36"/>
      <c r="AH12" s="36"/>
      <c r="AI12" s="36"/>
      <c r="AJ12" s="36"/>
      <c r="AK12" s="36"/>
      <c r="AL12" s="36"/>
      <c r="AM12" s="36"/>
    </row>
    <row r="13" spans="1:40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31">
        <v>1</v>
      </c>
      <c r="X13" s="57">
        <v>1</v>
      </c>
      <c r="Y13" s="57"/>
      <c r="Z13" s="57"/>
      <c r="AA13" s="57"/>
      <c r="AB13" s="57"/>
      <c r="AC13" s="57"/>
      <c r="AD13" s="57"/>
      <c r="AE13" s="57"/>
      <c r="AF13" s="57"/>
      <c r="AG13" s="58"/>
      <c r="AH13" s="58"/>
      <c r="AI13" s="58"/>
      <c r="AJ13" s="58"/>
      <c r="AK13" s="58"/>
      <c r="AL13" s="58"/>
      <c r="AM13" s="58"/>
    </row>
    <row r="14" spans="1:40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/>
      <c r="AF14" s="31"/>
      <c r="AG14" s="36"/>
      <c r="AH14" s="36"/>
      <c r="AI14" s="36"/>
      <c r="AJ14" s="36"/>
      <c r="AK14" s="36"/>
      <c r="AL14" s="36"/>
      <c r="AM14" s="36"/>
    </row>
    <row r="15" spans="1:40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 t="str">
        <f>IF(ISNUMBER(#REF!),IF(MOD(#REF!,64)/32&gt;=1,1,0),"")</f>
        <v/>
      </c>
      <c r="G15" s="59" t="str">
        <f>IF(ISNUMBER(#REF!),IF(MOD(#REF!,2)&gt;=1,1,0),"")</f>
        <v/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31">
        <v>1</v>
      </c>
      <c r="X15" s="57">
        <v>1</v>
      </c>
      <c r="Y15" s="57"/>
      <c r="Z15" s="57"/>
      <c r="AA15" s="57"/>
      <c r="AB15" s="57"/>
      <c r="AC15" s="57"/>
      <c r="AD15" s="57"/>
      <c r="AE15" s="57"/>
      <c r="AF15" s="57"/>
      <c r="AG15" s="58"/>
      <c r="AH15" s="58"/>
      <c r="AI15" s="58"/>
      <c r="AJ15" s="58"/>
      <c r="AK15" s="58"/>
      <c r="AL15" s="58"/>
      <c r="AM15" s="58"/>
    </row>
    <row r="16" spans="1:40">
      <c r="A16" s="35">
        <v>15</v>
      </c>
      <c r="B16" s="31" t="s">
        <v>89</v>
      </c>
      <c r="C16" s="37"/>
      <c r="D16" s="37">
        <v>2</v>
      </c>
      <c r="E16" s="29">
        <v>0</v>
      </c>
      <c r="F16" s="20">
        <f>IF(ISNUMBER($C15),IF(MOD($C15,64)/32&gt;=1,1,0),"")</f>
        <v>1</v>
      </c>
      <c r="G16" s="20">
        <f>IF(ISNUMBER($C15),IF(MOD($C15,2)&gt;=1,1,0),"")</f>
        <v>0</v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/>
      <c r="AF16" s="31"/>
      <c r="AG16" s="36"/>
      <c r="AH16" s="36"/>
      <c r="AI16" s="36"/>
      <c r="AJ16" s="36"/>
      <c r="AK16" s="36"/>
      <c r="AL16" s="36"/>
      <c r="AM16" s="36"/>
    </row>
    <row r="17" spans="1:39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/>
      <c r="AF17" s="57"/>
      <c r="AG17" s="58"/>
      <c r="AH17" s="58"/>
      <c r="AI17" s="58"/>
      <c r="AJ17" s="58"/>
      <c r="AK17" s="58"/>
      <c r="AL17" s="58"/>
      <c r="AM17" s="58"/>
    </row>
    <row r="18" spans="1:39">
      <c r="A18" s="35">
        <v>17</v>
      </c>
      <c r="B18" s="31" t="s">
        <v>66</v>
      </c>
      <c r="C18" s="37"/>
      <c r="D18" s="37">
        <v>0</v>
      </c>
      <c r="E18" s="29" t="s">
        <v>119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/>
      <c r="AF18" s="31"/>
      <c r="AG18" s="36"/>
      <c r="AH18" s="36"/>
      <c r="AI18" s="36"/>
      <c r="AJ18" s="36"/>
      <c r="AK18" s="36"/>
      <c r="AL18" s="36"/>
      <c r="AM18" s="36"/>
    </row>
    <row r="19" spans="1:39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>
        <v>11</v>
      </c>
      <c r="Q19" s="63">
        <f t="shared" si="8"/>
        <v>1</v>
      </c>
      <c r="R19" s="63">
        <f t="shared" si="9"/>
        <v>0</v>
      </c>
      <c r="S19" s="63">
        <f t="shared" si="10"/>
        <v>1</v>
      </c>
      <c r="T19" s="63">
        <f t="shared" si="11"/>
        <v>1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/>
      <c r="AF19" s="57"/>
      <c r="AG19" s="58"/>
      <c r="AH19" s="58"/>
      <c r="AI19" s="58"/>
      <c r="AJ19" s="58"/>
      <c r="AK19" s="58"/>
      <c r="AL19" s="58"/>
      <c r="AM19" s="58"/>
    </row>
    <row r="20" spans="1:39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>
        <v>11</v>
      </c>
      <c r="Q20" s="39">
        <f t="shared" si="8"/>
        <v>1</v>
      </c>
      <c r="R20" s="39">
        <f t="shared" si="9"/>
        <v>0</v>
      </c>
      <c r="S20" s="39">
        <f t="shared" si="10"/>
        <v>1</v>
      </c>
      <c r="T20" s="39">
        <f t="shared" si="11"/>
        <v>1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/>
      <c r="AF20" s="31"/>
      <c r="AG20" s="36"/>
      <c r="AH20" s="36"/>
      <c r="AI20" s="36"/>
      <c r="AJ20" s="36"/>
      <c r="AK20" s="36"/>
      <c r="AL20" s="36"/>
      <c r="AM20" s="36"/>
    </row>
    <row r="21" spans="1:39">
      <c r="A21" s="57">
        <v>20</v>
      </c>
      <c r="B21" s="57" t="s">
        <v>90</v>
      </c>
      <c r="C21" s="44"/>
      <c r="D21" s="59"/>
      <c r="E21" s="61" t="s">
        <v>120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>
        <v>5</v>
      </c>
      <c r="Q21" s="63">
        <f t="shared" si="8"/>
        <v>0</v>
      </c>
      <c r="R21" s="63">
        <f t="shared" si="9"/>
        <v>1</v>
      </c>
      <c r="S21" s="63">
        <f t="shared" si="10"/>
        <v>0</v>
      </c>
      <c r="T21" s="63">
        <f t="shared" si="11"/>
        <v>1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>
      <c r="A22" s="35">
        <v>21</v>
      </c>
      <c r="B22" s="31" t="s">
        <v>74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/>
      <c r="AF22" s="31"/>
      <c r="AG22" s="36"/>
      <c r="AH22" s="36"/>
      <c r="AI22" s="36"/>
      <c r="AJ22" s="36"/>
      <c r="AK22" s="36"/>
      <c r="AL22" s="36"/>
      <c r="AM22" s="36"/>
    </row>
    <row r="23" spans="1:39">
      <c r="A23" s="57">
        <v>22</v>
      </c>
      <c r="B23" s="57" t="s">
        <v>111</v>
      </c>
      <c r="C23" s="44"/>
      <c r="D23" s="59">
        <v>6</v>
      </c>
      <c r="E23" s="61" t="s">
        <v>119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>
        <v>7</v>
      </c>
      <c r="Q23" s="63">
        <f t="shared" si="8"/>
        <v>0</v>
      </c>
      <c r="R23" s="63">
        <f t="shared" si="9"/>
        <v>1</v>
      </c>
      <c r="S23" s="63">
        <f t="shared" si="10"/>
        <v>1</v>
      </c>
      <c r="T23" s="63">
        <f t="shared" si="11"/>
        <v>1</v>
      </c>
      <c r="U23" s="57"/>
      <c r="V23" s="57"/>
      <c r="W23" s="57"/>
      <c r="X23" s="57">
        <v>1</v>
      </c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>
      <c r="A24" s="35">
        <v>23</v>
      </c>
      <c r="B24" s="69" t="s">
        <v>112</v>
      </c>
      <c r="C24" s="37"/>
      <c r="D24" s="37">
        <v>7</v>
      </c>
      <c r="E24" s="29" t="s">
        <v>119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>
        <v>7</v>
      </c>
      <c r="Q24" s="39">
        <f t="shared" si="8"/>
        <v>0</v>
      </c>
      <c r="R24" s="39">
        <f t="shared" si="9"/>
        <v>1</v>
      </c>
      <c r="S24" s="39">
        <f t="shared" si="10"/>
        <v>1</v>
      </c>
      <c r="T24" s="39">
        <f t="shared" si="11"/>
        <v>1</v>
      </c>
      <c r="U24" s="31"/>
      <c r="V24" s="31"/>
      <c r="W24" s="31"/>
      <c r="X24" s="31">
        <v>1</v>
      </c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>
      <c r="A25" s="57">
        <v>24</v>
      </c>
      <c r="B25" s="57" t="s">
        <v>113</v>
      </c>
      <c r="C25" s="44">
        <v>2</v>
      </c>
      <c r="D25" s="59">
        <v>0</v>
      </c>
      <c r="E25" s="61" t="s">
        <v>119</v>
      </c>
      <c r="F25" s="59">
        <f t="shared" si="12"/>
        <v>0</v>
      </c>
      <c r="G25" s="59">
        <f t="shared" si="13"/>
        <v>0</v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>
        <v>1</v>
      </c>
      <c r="AG25" s="58"/>
      <c r="AH25" s="58"/>
      <c r="AI25" s="58"/>
      <c r="AJ25" s="58"/>
      <c r="AK25" s="58"/>
      <c r="AL25" s="58"/>
      <c r="AM25" s="58"/>
    </row>
    <row r="26" spans="1:39">
      <c r="A26" s="35">
        <v>25</v>
      </c>
      <c r="B26" s="74" t="s">
        <v>121</v>
      </c>
      <c r="C26" s="37">
        <v>0</v>
      </c>
      <c r="D26" s="37">
        <v>1</v>
      </c>
      <c r="E26" s="29" t="s">
        <v>122</v>
      </c>
      <c r="F26" s="20">
        <f t="shared" si="12"/>
        <v>0</v>
      </c>
      <c r="G26" s="20">
        <f t="shared" si="13"/>
        <v>0</v>
      </c>
      <c r="H26" s="20">
        <f t="shared" si="0"/>
        <v>0</v>
      </c>
      <c r="I26" s="20">
        <f t="shared" si="1"/>
        <v>0</v>
      </c>
      <c r="J26" s="29">
        <f t="shared" si="2"/>
        <v>1</v>
      </c>
      <c r="K26" s="36">
        <f t="shared" si="3"/>
        <v>0</v>
      </c>
      <c r="L26" s="36">
        <f t="shared" si="4"/>
        <v>1</v>
      </c>
      <c r="M26" s="36">
        <f t="shared" si="5"/>
        <v>1</v>
      </c>
      <c r="N26" s="36">
        <f t="shared" si="6"/>
        <v>0</v>
      </c>
      <c r="O26" s="64">
        <f t="shared" si="7"/>
        <v>0</v>
      </c>
      <c r="P26" s="38">
        <v>0</v>
      </c>
      <c r="Q26" s="39">
        <f t="shared" si="8"/>
        <v>0</v>
      </c>
      <c r="R26" s="39">
        <f t="shared" si="9"/>
        <v>0</v>
      </c>
      <c r="S26" s="39">
        <f t="shared" si="10"/>
        <v>0</v>
      </c>
      <c r="T26" s="39">
        <f t="shared" si="11"/>
        <v>0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/>
      <c r="AJ26" s="36"/>
      <c r="AK26" s="36"/>
      <c r="AL26" s="36"/>
      <c r="AM26" s="36"/>
    </row>
    <row r="27" spans="1:39">
      <c r="A27" s="57">
        <v>26</v>
      </c>
      <c r="B27" s="75" t="s">
        <v>123</v>
      </c>
      <c r="C27" s="44">
        <v>0</v>
      </c>
      <c r="D27" s="59">
        <v>4</v>
      </c>
      <c r="E27" s="61" t="s">
        <v>122</v>
      </c>
      <c r="F27" s="59">
        <f t="shared" si="12"/>
        <v>0</v>
      </c>
      <c r="G27" s="59">
        <f t="shared" si="13"/>
        <v>0</v>
      </c>
      <c r="H27" s="59">
        <f t="shared" si="0"/>
        <v>1</v>
      </c>
      <c r="I27" s="59">
        <f t="shared" si="1"/>
        <v>0</v>
      </c>
      <c r="J27" s="61">
        <f t="shared" si="2"/>
        <v>0</v>
      </c>
      <c r="K27" s="60">
        <f t="shared" si="3"/>
        <v>0</v>
      </c>
      <c r="L27" s="60">
        <f t="shared" si="4"/>
        <v>1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9</v>
      </c>
      <c r="Q27" s="63">
        <f t="shared" si="8"/>
        <v>1</v>
      </c>
      <c r="R27" s="63">
        <f t="shared" si="9"/>
        <v>0</v>
      </c>
      <c r="S27" s="63">
        <f t="shared" si="10"/>
        <v>0</v>
      </c>
      <c r="T27" s="63">
        <f t="shared" si="11"/>
        <v>1</v>
      </c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8"/>
      <c r="AH27" s="58"/>
      <c r="AI27" s="58"/>
      <c r="AJ27" s="58"/>
      <c r="AK27" s="58"/>
      <c r="AL27" s="58"/>
      <c r="AM27" s="58"/>
    </row>
    <row r="28" spans="1:39">
      <c r="A28" s="35">
        <v>27</v>
      </c>
      <c r="B28" s="74" t="s">
        <v>124</v>
      </c>
      <c r="C28" s="37"/>
      <c r="D28" s="37">
        <v>1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0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/>
      <c r="AF28" s="31"/>
      <c r="AG28" s="36">
        <v>1</v>
      </c>
      <c r="AH28" s="36"/>
      <c r="AI28" s="36"/>
      <c r="AJ28" s="36"/>
      <c r="AK28" s="36"/>
      <c r="AL28" s="36"/>
      <c r="AM28" s="36"/>
    </row>
    <row r="29" spans="1:39">
      <c r="A29" s="57">
        <v>28</v>
      </c>
      <c r="B29" s="75" t="s">
        <v>125</v>
      </c>
      <c r="C29" s="44"/>
      <c r="D29" s="59">
        <v>6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1</v>
      </c>
      <c r="J29" s="61">
        <f t="shared" si="2"/>
        <v>0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12</v>
      </c>
      <c r="Q29" s="63">
        <f t="shared" si="8"/>
        <v>1</v>
      </c>
      <c r="R29" s="63">
        <f t="shared" si="9"/>
        <v>1</v>
      </c>
      <c r="S29" s="63">
        <f t="shared" si="10"/>
        <v>0</v>
      </c>
      <c r="T29" s="63">
        <f t="shared" si="11"/>
        <v>0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8"/>
      <c r="AH29" s="58">
        <v>1</v>
      </c>
      <c r="AI29" s="58"/>
      <c r="AJ29" s="58"/>
      <c r="AK29" s="58"/>
      <c r="AL29" s="58"/>
      <c r="AM29" s="58"/>
    </row>
    <row r="30" spans="1:39">
      <c r="A30" s="35">
        <v>29</v>
      </c>
      <c r="B30" s="31"/>
      <c r="C30" s="37"/>
      <c r="D30" s="37"/>
      <c r="E30" s="29"/>
      <c r="F30" s="20" t="str">
        <f t="shared" ref="F3:F61" si="14">IF(ISNUMBER($C30),IF(MOD($C30,64)/32&gt;=1,1,0),"")</f>
        <v/>
      </c>
      <c r="G30" s="20" t="str">
        <f t="shared" ref="G3:G61" si="15">IF(ISNUMBER($C30),IF(MOD($C30,2)&gt;=1,1,0),"")</f>
        <v/>
      </c>
      <c r="H30" s="20" t="str">
        <f t="shared" ref="H2:H35" si="16">IF(ISNUMBER($D30),IF(MOD($D30,8)/4&gt;=1,1,0),"")</f>
        <v/>
      </c>
      <c r="I30" s="20" t="str">
        <f t="shared" ref="I2:I35" si="17">IF(ISNUMBER($D30),IF(MOD($D30,4)/2&gt;=1,1,0),"")</f>
        <v/>
      </c>
      <c r="J30" s="29" t="str">
        <f t="shared" ref="J2:J35" si="18">IF(ISNUMBER($D30),IF(MOD($D30,2)&gt;=1,1,0),"")</f>
        <v/>
      </c>
      <c r="K30" s="36" t="str">
        <f t="shared" ref="K2:K35" si="19">IF(ISBLANK($E30),"",IF(MOD(HEX2DEC($E30),32)/16&gt;=1,1,0))</f>
        <v/>
      </c>
      <c r="L30" s="36" t="str">
        <f t="shared" ref="L2:L35" si="20">IF(ISBLANK($E30),"",IF(MOD(HEX2DEC($E30),16)/8&gt;=1,1,0))</f>
        <v/>
      </c>
      <c r="M30" s="36" t="str">
        <f t="shared" ref="M2:M35" si="21">IF(ISBLANK($E30),"",IF(MOD(HEX2DEC($E30),8)/4&gt;=1,1,0))</f>
        <v/>
      </c>
      <c r="N30" s="36" t="str">
        <f t="shared" ref="N2:N35" si="22">IF(ISBLANK($E30),"",IF(MOD(HEX2DEC($E30),4)/2&gt;=1,1,0))</f>
        <v/>
      </c>
      <c r="O30" s="64" t="str">
        <f t="shared" ref="O2:O35" si="23">IF(ISBLANK($E30),"",IF(MOD(HEX2DEC($E30),2)&gt;=1,1,0))</f>
        <v/>
      </c>
      <c r="P30" s="38"/>
      <c r="Q30" s="39" t="str">
        <f t="shared" ref="Q2:Q35" si="24">IF(ISNUMBER($P30),IF(MOD($P30,16)/8&gt;=1,1,0),"X")</f>
        <v>X</v>
      </c>
      <c r="R30" s="39" t="str">
        <f t="shared" ref="R2:R35" si="25">IF(ISNUMBER($P30),IF(MOD($P30,8)/4&gt;=1,1,0),"X")</f>
        <v>X</v>
      </c>
      <c r="S30" s="39" t="str">
        <f t="shared" ref="S2:S35" si="26">IF(ISNUMBER($P30),IF(MOD($P30,4)/2&gt;=1,1,0),"X")</f>
        <v>X</v>
      </c>
      <c r="T30" s="39" t="str">
        <f t="shared" ref="T2:T35" si="27">IF(ISNUMBER($P30),IF(MOD($P30,2)&gt;=1,1,0),"X")</f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>
      <c r="A31" s="57">
        <v>30</v>
      </c>
      <c r="B31" s="57"/>
      <c r="C31" s="44"/>
      <c r="D31" s="59"/>
      <c r="E31" s="61"/>
      <c r="F31" s="59" t="str">
        <f t="shared" si="14"/>
        <v/>
      </c>
      <c r="G31" s="59" t="str">
        <f t="shared" si="15"/>
        <v/>
      </c>
      <c r="H31" s="59" t="str">
        <f t="shared" si="16"/>
        <v/>
      </c>
      <c r="I31" s="59" t="str">
        <f t="shared" si="17"/>
        <v/>
      </c>
      <c r="J31" s="61" t="str">
        <f t="shared" si="18"/>
        <v/>
      </c>
      <c r="K31" s="60" t="str">
        <f t="shared" si="19"/>
        <v/>
      </c>
      <c r="L31" s="60" t="str">
        <f t="shared" si="20"/>
        <v/>
      </c>
      <c r="M31" s="60" t="str">
        <f t="shared" si="21"/>
        <v/>
      </c>
      <c r="N31" s="60" t="str">
        <f t="shared" si="22"/>
        <v/>
      </c>
      <c r="O31" s="65" t="str">
        <f t="shared" si="23"/>
        <v/>
      </c>
      <c r="P31" s="62"/>
      <c r="Q31" s="63" t="str">
        <f t="shared" si="24"/>
        <v>X</v>
      </c>
      <c r="R31" s="63" t="str">
        <f t="shared" si="25"/>
        <v>X</v>
      </c>
      <c r="S31" s="63" t="str">
        <f t="shared" si="26"/>
        <v>X</v>
      </c>
      <c r="T31" s="63" t="str">
        <f t="shared" si="27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>
      <c r="A32" s="35">
        <v>31</v>
      </c>
      <c r="B32" s="31"/>
      <c r="C32" s="37"/>
      <c r="D32" s="37"/>
      <c r="E32" s="29"/>
      <c r="F32" s="20" t="str">
        <f t="shared" si="14"/>
        <v/>
      </c>
      <c r="G32" s="20" t="str">
        <f t="shared" si="15"/>
        <v/>
      </c>
      <c r="H32" s="20" t="str">
        <f t="shared" si="16"/>
        <v/>
      </c>
      <c r="I32" s="20" t="str">
        <f t="shared" si="17"/>
        <v/>
      </c>
      <c r="J32" s="29" t="str">
        <f t="shared" si="18"/>
        <v/>
      </c>
      <c r="K32" s="36" t="str">
        <f t="shared" si="19"/>
        <v/>
      </c>
      <c r="L32" s="36" t="str">
        <f t="shared" si="20"/>
        <v/>
      </c>
      <c r="M32" s="36" t="str">
        <f t="shared" si="21"/>
        <v/>
      </c>
      <c r="N32" s="36" t="str">
        <f t="shared" si="22"/>
        <v/>
      </c>
      <c r="O32" s="64" t="str">
        <f t="shared" si="23"/>
        <v/>
      </c>
      <c r="P32" s="38"/>
      <c r="Q32" s="39" t="str">
        <f t="shared" si="24"/>
        <v>X</v>
      </c>
      <c r="R32" s="39" t="str">
        <f t="shared" si="25"/>
        <v>X</v>
      </c>
      <c r="S32" s="39" t="str">
        <f t="shared" si="26"/>
        <v>X</v>
      </c>
      <c r="T32" s="39" t="str">
        <f t="shared" si="27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>
      <c r="A33" s="57">
        <v>32</v>
      </c>
      <c r="B33" s="57"/>
      <c r="C33" s="44"/>
      <c r="D33" s="59"/>
      <c r="E33" s="61"/>
      <c r="F33" s="59" t="str">
        <f t="shared" si="14"/>
        <v/>
      </c>
      <c r="G33" s="59" t="str">
        <f t="shared" si="15"/>
        <v/>
      </c>
      <c r="H33" s="59" t="str">
        <f t="shared" si="16"/>
        <v/>
      </c>
      <c r="I33" s="59" t="str">
        <f t="shared" si="17"/>
        <v/>
      </c>
      <c r="J33" s="61" t="str">
        <f t="shared" si="18"/>
        <v/>
      </c>
      <c r="K33" s="60" t="str">
        <f t="shared" si="19"/>
        <v/>
      </c>
      <c r="L33" s="60" t="str">
        <f t="shared" si="20"/>
        <v/>
      </c>
      <c r="M33" s="60" t="str">
        <f t="shared" si="21"/>
        <v/>
      </c>
      <c r="N33" s="60" t="str">
        <f t="shared" si="22"/>
        <v/>
      </c>
      <c r="O33" s="65" t="str">
        <f t="shared" si="23"/>
        <v/>
      </c>
      <c r="P33" s="62"/>
      <c r="Q33" s="63" t="str">
        <f t="shared" si="24"/>
        <v>X</v>
      </c>
      <c r="R33" s="63" t="str">
        <f t="shared" si="25"/>
        <v>X</v>
      </c>
      <c r="S33" s="63" t="str">
        <f t="shared" si="26"/>
        <v>X</v>
      </c>
      <c r="T33" s="63" t="str">
        <f t="shared" si="27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>
      <c r="A34" s="35">
        <v>33</v>
      </c>
      <c r="B34" s="31"/>
      <c r="C34" s="37"/>
      <c r="D34" s="37"/>
      <c r="E34" s="29"/>
      <c r="F34" s="20" t="str">
        <f t="shared" si="14"/>
        <v/>
      </c>
      <c r="G34" s="20" t="str">
        <f t="shared" si="15"/>
        <v/>
      </c>
      <c r="H34" s="20" t="str">
        <f t="shared" si="16"/>
        <v/>
      </c>
      <c r="I34" s="20" t="str">
        <f t="shared" si="17"/>
        <v/>
      </c>
      <c r="J34" s="29" t="str">
        <f t="shared" si="18"/>
        <v/>
      </c>
      <c r="K34" s="36" t="str">
        <f t="shared" si="19"/>
        <v/>
      </c>
      <c r="L34" s="36" t="str">
        <f t="shared" si="20"/>
        <v/>
      </c>
      <c r="M34" s="36" t="str">
        <f t="shared" si="21"/>
        <v/>
      </c>
      <c r="N34" s="36" t="str">
        <f t="shared" si="22"/>
        <v/>
      </c>
      <c r="O34" s="64" t="str">
        <f t="shared" si="23"/>
        <v/>
      </c>
      <c r="P34" s="38"/>
      <c r="Q34" s="39" t="str">
        <f t="shared" si="24"/>
        <v>X</v>
      </c>
      <c r="R34" s="39" t="str">
        <f t="shared" si="25"/>
        <v>X</v>
      </c>
      <c r="S34" s="39" t="str">
        <f t="shared" si="26"/>
        <v>X</v>
      </c>
      <c r="T34" s="39" t="str">
        <f t="shared" si="27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>
      <c r="A35" s="57">
        <v>34</v>
      </c>
      <c r="B35" s="57"/>
      <c r="C35" s="44"/>
      <c r="D35" s="59"/>
      <c r="E35" s="61"/>
      <c r="F35" s="59" t="str">
        <f t="shared" si="14"/>
        <v/>
      </c>
      <c r="G35" s="59" t="str">
        <f t="shared" si="15"/>
        <v/>
      </c>
      <c r="H35" s="59" t="str">
        <f t="shared" si="16"/>
        <v/>
      </c>
      <c r="I35" s="59" t="str">
        <f t="shared" si="17"/>
        <v/>
      </c>
      <c r="J35" s="61" t="str">
        <f t="shared" si="18"/>
        <v/>
      </c>
      <c r="K35" s="60" t="str">
        <f t="shared" si="19"/>
        <v/>
      </c>
      <c r="L35" s="60" t="str">
        <f t="shared" si="20"/>
        <v/>
      </c>
      <c r="M35" s="60" t="str">
        <f t="shared" si="21"/>
        <v/>
      </c>
      <c r="N35" s="60" t="str">
        <f t="shared" si="22"/>
        <v/>
      </c>
      <c r="O35" s="65" t="str">
        <f t="shared" si="23"/>
        <v/>
      </c>
      <c r="P35" s="62"/>
      <c r="Q35" s="63" t="str">
        <f t="shared" si="24"/>
        <v>X</v>
      </c>
      <c r="R35" s="63" t="str">
        <f t="shared" si="25"/>
        <v>X</v>
      </c>
      <c r="S35" s="63" t="str">
        <f t="shared" si="26"/>
        <v>X</v>
      </c>
      <c r="T35" s="63" t="str">
        <f t="shared" si="27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>
      <c r="A36" s="35"/>
      <c r="B36" s="31"/>
      <c r="C36" s="37"/>
      <c r="D36" s="37"/>
      <c r="E36" s="29"/>
      <c r="F36" s="20" t="str">
        <f t="shared" si="14"/>
        <v/>
      </c>
      <c r="G36" s="20" t="str">
        <f t="shared" si="15"/>
        <v/>
      </c>
      <c r="H36" s="20" t="str">
        <f t="shared" ref="H36:H61" si="28">IF(ISNUMBER($D36),IF(MOD($D36,8)/4&gt;=1,1,0),"")</f>
        <v/>
      </c>
      <c r="I36" s="20" t="str">
        <f t="shared" ref="I36:I61" si="29">IF(ISNUMBER($D36),IF(MOD($D36,4)/2&gt;=1,1,0),"")</f>
        <v/>
      </c>
      <c r="J36" s="29" t="str">
        <f t="shared" ref="J36:J61" si="30">IF(ISNUMBER($D36),IF(MOD($D36,2)&gt;=1,1,0),"")</f>
        <v/>
      </c>
      <c r="K36" s="36" t="str">
        <f t="shared" ref="K36:K61" si="31">IF(ISBLANK($E36),"",IF(MOD(HEX2DEC($E36),32)/16&gt;=1,1,0))</f>
        <v/>
      </c>
      <c r="L36" s="36" t="str">
        <f t="shared" ref="L36:L61" si="32">IF(ISBLANK($E36),"",IF(MOD(HEX2DEC($E36),16)/8&gt;=1,1,0))</f>
        <v/>
      </c>
      <c r="M36" s="36" t="str">
        <f t="shared" ref="M36:M61" si="33">IF(ISBLANK($E36),"",IF(MOD(HEX2DEC($E36),8)/4&gt;=1,1,0))</f>
        <v/>
      </c>
      <c r="N36" s="36" t="str">
        <f t="shared" ref="N36:N61" si="34">IF(ISBLANK($E36),"",IF(MOD(HEX2DEC($E36),4)/2&gt;=1,1,0))</f>
        <v/>
      </c>
      <c r="O36" s="64" t="str">
        <f t="shared" ref="O36:O61" si="35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>
      <c r="A37" s="57"/>
      <c r="B37" s="57"/>
      <c r="C37" s="44"/>
      <c r="D37" s="59"/>
      <c r="E37" s="61"/>
      <c r="F37" s="59" t="str">
        <f t="shared" si="14"/>
        <v/>
      </c>
      <c r="G37" s="59" t="str">
        <f t="shared" si="15"/>
        <v/>
      </c>
      <c r="H37" s="59" t="str">
        <f t="shared" si="28"/>
        <v/>
      </c>
      <c r="I37" s="59" t="str">
        <f t="shared" si="29"/>
        <v/>
      </c>
      <c r="J37" s="61" t="str">
        <f t="shared" si="30"/>
        <v/>
      </c>
      <c r="K37" s="60" t="str">
        <f t="shared" si="31"/>
        <v/>
      </c>
      <c r="L37" s="60" t="str">
        <f t="shared" si="32"/>
        <v/>
      </c>
      <c r="M37" s="60" t="str">
        <f t="shared" si="33"/>
        <v/>
      </c>
      <c r="N37" s="60" t="str">
        <f t="shared" si="34"/>
        <v/>
      </c>
      <c r="O37" s="65" t="str">
        <f t="shared" si="35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>
      <c r="A38" s="35"/>
      <c r="B38" s="31"/>
      <c r="C38" s="37"/>
      <c r="D38" s="37"/>
      <c r="E38" s="29"/>
      <c r="F38" s="20" t="str">
        <f t="shared" si="14"/>
        <v/>
      </c>
      <c r="G38" s="20" t="str">
        <f t="shared" si="15"/>
        <v/>
      </c>
      <c r="H38" s="20" t="str">
        <f t="shared" si="28"/>
        <v/>
      </c>
      <c r="I38" s="20" t="str">
        <f t="shared" si="29"/>
        <v/>
      </c>
      <c r="J38" s="29" t="str">
        <f t="shared" si="30"/>
        <v/>
      </c>
      <c r="K38" s="36" t="str">
        <f t="shared" si="31"/>
        <v/>
      </c>
      <c r="L38" s="36" t="str">
        <f t="shared" si="32"/>
        <v/>
      </c>
      <c r="M38" s="36" t="str">
        <f t="shared" si="33"/>
        <v/>
      </c>
      <c r="N38" s="36" t="str">
        <f t="shared" si="34"/>
        <v/>
      </c>
      <c r="O38" s="64" t="str">
        <f t="shared" si="35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>
      <c r="A39" s="57"/>
      <c r="B39" s="57"/>
      <c r="C39" s="44"/>
      <c r="D39" s="59"/>
      <c r="E39" s="61"/>
      <c r="F39" s="59" t="str">
        <f t="shared" si="14"/>
        <v/>
      </c>
      <c r="G39" s="59" t="str">
        <f t="shared" si="15"/>
        <v/>
      </c>
      <c r="H39" s="59" t="str">
        <f t="shared" si="28"/>
        <v/>
      </c>
      <c r="I39" s="59" t="str">
        <f t="shared" si="29"/>
        <v/>
      </c>
      <c r="J39" s="61" t="str">
        <f t="shared" si="30"/>
        <v/>
      </c>
      <c r="K39" s="60" t="str">
        <f t="shared" si="31"/>
        <v/>
      </c>
      <c r="L39" s="60" t="str">
        <f t="shared" si="32"/>
        <v/>
      </c>
      <c r="M39" s="60" t="str">
        <f t="shared" si="33"/>
        <v/>
      </c>
      <c r="N39" s="60" t="str">
        <f t="shared" si="34"/>
        <v/>
      </c>
      <c r="O39" s="65" t="str">
        <f t="shared" si="35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>
      <c r="A40" s="35"/>
      <c r="B40" s="31"/>
      <c r="C40" s="37"/>
      <c r="D40" s="37"/>
      <c r="E40" s="29"/>
      <c r="F40" s="20" t="str">
        <f t="shared" si="14"/>
        <v/>
      </c>
      <c r="G40" s="20" t="str">
        <f t="shared" si="15"/>
        <v/>
      </c>
      <c r="H40" s="20" t="str">
        <f t="shared" si="28"/>
        <v/>
      </c>
      <c r="I40" s="20" t="str">
        <f t="shared" si="29"/>
        <v/>
      </c>
      <c r="J40" s="29" t="str">
        <f t="shared" si="30"/>
        <v/>
      </c>
      <c r="K40" s="36" t="str">
        <f t="shared" si="31"/>
        <v/>
      </c>
      <c r="L40" s="36" t="str">
        <f t="shared" si="32"/>
        <v/>
      </c>
      <c r="M40" s="36" t="str">
        <f t="shared" si="33"/>
        <v/>
      </c>
      <c r="N40" s="36" t="str">
        <f t="shared" si="34"/>
        <v/>
      </c>
      <c r="O40" s="64" t="str">
        <f t="shared" si="35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>
      <c r="A41" s="57"/>
      <c r="B41" s="57"/>
      <c r="C41" s="44"/>
      <c r="D41" s="59"/>
      <c r="E41" s="61"/>
      <c r="F41" s="59" t="str">
        <f t="shared" si="14"/>
        <v/>
      </c>
      <c r="G41" s="59" t="str">
        <f t="shared" si="15"/>
        <v/>
      </c>
      <c r="H41" s="59" t="str">
        <f t="shared" si="28"/>
        <v/>
      </c>
      <c r="I41" s="59" t="str">
        <f t="shared" si="29"/>
        <v/>
      </c>
      <c r="J41" s="61" t="str">
        <f t="shared" si="30"/>
        <v/>
      </c>
      <c r="K41" s="60" t="str">
        <f t="shared" si="31"/>
        <v/>
      </c>
      <c r="L41" s="60" t="str">
        <f t="shared" si="32"/>
        <v/>
      </c>
      <c r="M41" s="60" t="str">
        <f t="shared" si="33"/>
        <v/>
      </c>
      <c r="N41" s="60" t="str">
        <f t="shared" si="34"/>
        <v/>
      </c>
      <c r="O41" s="65" t="str">
        <f t="shared" si="35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>
      <c r="A42" s="35"/>
      <c r="B42" s="31"/>
      <c r="C42" s="37"/>
      <c r="D42" s="37"/>
      <c r="E42" s="29"/>
      <c r="F42" s="20" t="str">
        <f t="shared" si="14"/>
        <v/>
      </c>
      <c r="G42" s="20" t="str">
        <f t="shared" si="15"/>
        <v/>
      </c>
      <c r="H42" s="20" t="str">
        <f t="shared" si="28"/>
        <v/>
      </c>
      <c r="I42" s="20" t="str">
        <f t="shared" si="29"/>
        <v/>
      </c>
      <c r="J42" s="29" t="str">
        <f t="shared" si="30"/>
        <v/>
      </c>
      <c r="K42" s="36" t="str">
        <f t="shared" si="31"/>
        <v/>
      </c>
      <c r="L42" s="36" t="str">
        <f t="shared" si="32"/>
        <v/>
      </c>
      <c r="M42" s="36" t="str">
        <f t="shared" si="33"/>
        <v/>
      </c>
      <c r="N42" s="36" t="str">
        <f t="shared" si="34"/>
        <v/>
      </c>
      <c r="O42" s="64" t="str">
        <f t="shared" si="35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>
      <c r="A43" s="57"/>
      <c r="B43" s="57"/>
      <c r="C43" s="44"/>
      <c r="D43" s="59"/>
      <c r="E43" s="61"/>
      <c r="F43" s="59" t="str">
        <f t="shared" si="14"/>
        <v/>
      </c>
      <c r="G43" s="59" t="str">
        <f t="shared" si="15"/>
        <v/>
      </c>
      <c r="H43" s="59" t="str">
        <f t="shared" si="28"/>
        <v/>
      </c>
      <c r="I43" s="59" t="str">
        <f t="shared" si="29"/>
        <v/>
      </c>
      <c r="J43" s="61" t="str">
        <f t="shared" si="30"/>
        <v/>
      </c>
      <c r="K43" s="60" t="str">
        <f t="shared" si="31"/>
        <v/>
      </c>
      <c r="L43" s="60" t="str">
        <f t="shared" si="32"/>
        <v/>
      </c>
      <c r="M43" s="60" t="str">
        <f t="shared" si="33"/>
        <v/>
      </c>
      <c r="N43" s="60" t="str">
        <f t="shared" si="34"/>
        <v/>
      </c>
      <c r="O43" s="65" t="str">
        <f t="shared" si="35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>
      <c r="A44" s="35"/>
      <c r="B44" s="31"/>
      <c r="C44" s="37"/>
      <c r="D44" s="37"/>
      <c r="E44" s="29"/>
      <c r="F44" s="20" t="str">
        <f t="shared" si="14"/>
        <v/>
      </c>
      <c r="G44" s="20" t="str">
        <f t="shared" si="15"/>
        <v/>
      </c>
      <c r="H44" s="20" t="str">
        <f t="shared" si="28"/>
        <v/>
      </c>
      <c r="I44" s="20" t="str">
        <f t="shared" si="29"/>
        <v/>
      </c>
      <c r="J44" s="29" t="str">
        <f t="shared" si="30"/>
        <v/>
      </c>
      <c r="K44" s="36" t="str">
        <f t="shared" si="31"/>
        <v/>
      </c>
      <c r="L44" s="36" t="str">
        <f t="shared" si="32"/>
        <v/>
      </c>
      <c r="M44" s="36" t="str">
        <f t="shared" si="33"/>
        <v/>
      </c>
      <c r="N44" s="36" t="str">
        <f t="shared" si="34"/>
        <v/>
      </c>
      <c r="O44" s="64" t="str">
        <f t="shared" si="35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>
      <c r="A45" s="57"/>
      <c r="B45" s="57"/>
      <c r="C45" s="44"/>
      <c r="D45" s="59"/>
      <c r="E45" s="61"/>
      <c r="F45" s="59" t="str">
        <f t="shared" si="14"/>
        <v/>
      </c>
      <c r="G45" s="59" t="str">
        <f t="shared" si="15"/>
        <v/>
      </c>
      <c r="H45" s="59" t="str">
        <f t="shared" si="28"/>
        <v/>
      </c>
      <c r="I45" s="59" t="str">
        <f t="shared" si="29"/>
        <v/>
      </c>
      <c r="J45" s="61" t="str">
        <f t="shared" si="30"/>
        <v/>
      </c>
      <c r="K45" s="60" t="str">
        <f t="shared" si="31"/>
        <v/>
      </c>
      <c r="L45" s="60" t="str">
        <f t="shared" si="32"/>
        <v/>
      </c>
      <c r="M45" s="60" t="str">
        <f t="shared" si="33"/>
        <v/>
      </c>
      <c r="N45" s="60" t="str">
        <f t="shared" si="34"/>
        <v/>
      </c>
      <c r="O45" s="65" t="str">
        <f t="shared" si="35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>
      <c r="A46" s="35"/>
      <c r="B46" s="31"/>
      <c r="C46" s="37"/>
      <c r="D46" s="37"/>
      <c r="E46" s="29"/>
      <c r="F46" s="20" t="str">
        <f t="shared" si="14"/>
        <v/>
      </c>
      <c r="G46" s="20" t="str">
        <f t="shared" si="15"/>
        <v/>
      </c>
      <c r="H46" s="20" t="str">
        <f t="shared" si="28"/>
        <v/>
      </c>
      <c r="I46" s="20" t="str">
        <f t="shared" si="29"/>
        <v/>
      </c>
      <c r="J46" s="29" t="str">
        <f t="shared" si="30"/>
        <v/>
      </c>
      <c r="K46" s="36" t="str">
        <f t="shared" si="31"/>
        <v/>
      </c>
      <c r="L46" s="36" t="str">
        <f t="shared" si="32"/>
        <v/>
      </c>
      <c r="M46" s="36" t="str">
        <f t="shared" si="33"/>
        <v/>
      </c>
      <c r="N46" s="36" t="str">
        <f t="shared" si="34"/>
        <v/>
      </c>
      <c r="O46" s="64" t="str">
        <f t="shared" si="35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>
      <c r="A47" s="57"/>
      <c r="B47" s="57"/>
      <c r="C47" s="44"/>
      <c r="D47" s="59"/>
      <c r="E47" s="61"/>
      <c r="F47" s="59" t="str">
        <f t="shared" si="14"/>
        <v/>
      </c>
      <c r="G47" s="59" t="str">
        <f t="shared" si="15"/>
        <v/>
      </c>
      <c r="H47" s="59" t="str">
        <f t="shared" si="28"/>
        <v/>
      </c>
      <c r="I47" s="59" t="str">
        <f t="shared" si="29"/>
        <v/>
      </c>
      <c r="J47" s="61" t="str">
        <f t="shared" si="30"/>
        <v/>
      </c>
      <c r="K47" s="60" t="str">
        <f t="shared" si="31"/>
        <v/>
      </c>
      <c r="L47" s="60" t="str">
        <f t="shared" si="32"/>
        <v/>
      </c>
      <c r="M47" s="60" t="str">
        <f t="shared" si="33"/>
        <v/>
      </c>
      <c r="N47" s="60" t="str">
        <f t="shared" si="34"/>
        <v/>
      </c>
      <c r="O47" s="65" t="str">
        <f t="shared" si="35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>
      <c r="A48" s="35"/>
      <c r="B48" s="31"/>
      <c r="C48" s="37"/>
      <c r="D48" s="37"/>
      <c r="E48" s="29"/>
      <c r="F48" s="20" t="str">
        <f t="shared" si="14"/>
        <v/>
      </c>
      <c r="G48" s="20" t="str">
        <f t="shared" si="15"/>
        <v/>
      </c>
      <c r="H48" s="20" t="str">
        <f t="shared" si="28"/>
        <v/>
      </c>
      <c r="I48" s="20" t="str">
        <f t="shared" si="29"/>
        <v/>
      </c>
      <c r="J48" s="29" t="str">
        <f t="shared" si="30"/>
        <v/>
      </c>
      <c r="K48" s="36" t="str">
        <f t="shared" si="31"/>
        <v/>
      </c>
      <c r="L48" s="36" t="str">
        <f t="shared" si="32"/>
        <v/>
      </c>
      <c r="M48" s="36" t="str">
        <f t="shared" si="33"/>
        <v/>
      </c>
      <c r="N48" s="36" t="str">
        <f t="shared" si="34"/>
        <v/>
      </c>
      <c r="O48" s="64" t="str">
        <f t="shared" si="35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>
      <c r="A49" s="57"/>
      <c r="B49" s="57"/>
      <c r="C49" s="44"/>
      <c r="D49" s="59"/>
      <c r="E49" s="61"/>
      <c r="F49" s="59" t="str">
        <f t="shared" si="14"/>
        <v/>
      </c>
      <c r="G49" s="59" t="str">
        <f t="shared" si="15"/>
        <v/>
      </c>
      <c r="H49" s="59" t="str">
        <f t="shared" si="28"/>
        <v/>
      </c>
      <c r="I49" s="59" t="str">
        <f t="shared" si="29"/>
        <v/>
      </c>
      <c r="J49" s="61" t="str">
        <f t="shared" si="30"/>
        <v/>
      </c>
      <c r="K49" s="60" t="str">
        <f t="shared" si="31"/>
        <v/>
      </c>
      <c r="L49" s="60" t="str">
        <f t="shared" si="32"/>
        <v/>
      </c>
      <c r="M49" s="60" t="str">
        <f t="shared" si="33"/>
        <v/>
      </c>
      <c r="N49" s="60" t="str">
        <f t="shared" si="34"/>
        <v/>
      </c>
      <c r="O49" s="65" t="str">
        <f t="shared" si="35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>
      <c r="A50" s="35"/>
      <c r="B50" s="31"/>
      <c r="C50" s="37"/>
      <c r="D50" s="37"/>
      <c r="E50" s="29"/>
      <c r="F50" s="20" t="str">
        <f t="shared" si="14"/>
        <v/>
      </c>
      <c r="G50" s="20" t="str">
        <f t="shared" si="15"/>
        <v/>
      </c>
      <c r="H50" s="20" t="str">
        <f t="shared" si="28"/>
        <v/>
      </c>
      <c r="I50" s="20" t="str">
        <f t="shared" si="29"/>
        <v/>
      </c>
      <c r="J50" s="29" t="str">
        <f t="shared" si="30"/>
        <v/>
      </c>
      <c r="K50" s="36" t="str">
        <f t="shared" si="31"/>
        <v/>
      </c>
      <c r="L50" s="36" t="str">
        <f t="shared" si="32"/>
        <v/>
      </c>
      <c r="M50" s="36" t="str">
        <f t="shared" si="33"/>
        <v/>
      </c>
      <c r="N50" s="36" t="str">
        <f t="shared" si="34"/>
        <v/>
      </c>
      <c r="O50" s="64" t="str">
        <f t="shared" si="35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>
      <c r="A51" s="57"/>
      <c r="B51" s="57"/>
      <c r="C51" s="44"/>
      <c r="D51" s="59"/>
      <c r="E51" s="61"/>
      <c r="F51" s="59" t="str">
        <f t="shared" si="14"/>
        <v/>
      </c>
      <c r="G51" s="59" t="str">
        <f t="shared" si="15"/>
        <v/>
      </c>
      <c r="H51" s="59" t="str">
        <f t="shared" si="28"/>
        <v/>
      </c>
      <c r="I51" s="59" t="str">
        <f t="shared" si="29"/>
        <v/>
      </c>
      <c r="J51" s="61" t="str">
        <f t="shared" si="30"/>
        <v/>
      </c>
      <c r="K51" s="60" t="str">
        <f t="shared" si="31"/>
        <v/>
      </c>
      <c r="L51" s="60" t="str">
        <f t="shared" si="32"/>
        <v/>
      </c>
      <c r="M51" s="60" t="str">
        <f t="shared" si="33"/>
        <v/>
      </c>
      <c r="N51" s="60" t="str">
        <f t="shared" si="34"/>
        <v/>
      </c>
      <c r="O51" s="65" t="str">
        <f t="shared" si="35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>
      <c r="A52" s="35"/>
      <c r="B52" s="31"/>
      <c r="C52" s="37"/>
      <c r="D52" s="37"/>
      <c r="E52" s="29"/>
      <c r="F52" s="20" t="str">
        <f t="shared" si="14"/>
        <v/>
      </c>
      <c r="G52" s="20" t="str">
        <f t="shared" si="15"/>
        <v/>
      </c>
      <c r="H52" s="20" t="str">
        <f t="shared" si="28"/>
        <v/>
      </c>
      <c r="I52" s="20" t="str">
        <f t="shared" si="29"/>
        <v/>
      </c>
      <c r="J52" s="29" t="str">
        <f t="shared" si="30"/>
        <v/>
      </c>
      <c r="K52" s="36" t="str">
        <f t="shared" si="31"/>
        <v/>
      </c>
      <c r="L52" s="36" t="str">
        <f t="shared" si="32"/>
        <v/>
      </c>
      <c r="M52" s="36" t="str">
        <f t="shared" si="33"/>
        <v/>
      </c>
      <c r="N52" s="36" t="str">
        <f t="shared" si="34"/>
        <v/>
      </c>
      <c r="O52" s="64" t="str">
        <f t="shared" si="35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>
      <c r="A53" s="57"/>
      <c r="B53" s="57"/>
      <c r="C53" s="44"/>
      <c r="D53" s="59"/>
      <c r="E53" s="61"/>
      <c r="F53" s="59" t="str">
        <f t="shared" si="14"/>
        <v/>
      </c>
      <c r="G53" s="59" t="str">
        <f t="shared" si="15"/>
        <v/>
      </c>
      <c r="H53" s="59" t="str">
        <f t="shared" si="28"/>
        <v/>
      </c>
      <c r="I53" s="59" t="str">
        <f t="shared" si="29"/>
        <v/>
      </c>
      <c r="J53" s="61" t="str">
        <f t="shared" si="30"/>
        <v/>
      </c>
      <c r="K53" s="60" t="str">
        <f t="shared" si="31"/>
        <v/>
      </c>
      <c r="L53" s="60" t="str">
        <f t="shared" si="32"/>
        <v/>
      </c>
      <c r="M53" s="60" t="str">
        <f t="shared" si="33"/>
        <v/>
      </c>
      <c r="N53" s="60" t="str">
        <f t="shared" si="34"/>
        <v/>
      </c>
      <c r="O53" s="65" t="str">
        <f t="shared" si="35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>
      <c r="A54" s="35"/>
      <c r="B54" s="31"/>
      <c r="C54" s="37"/>
      <c r="D54" s="37"/>
      <c r="E54" s="29"/>
      <c r="F54" s="20" t="str">
        <f t="shared" si="14"/>
        <v/>
      </c>
      <c r="G54" s="20" t="str">
        <f t="shared" si="15"/>
        <v/>
      </c>
      <c r="H54" s="20" t="str">
        <f t="shared" si="28"/>
        <v/>
      </c>
      <c r="I54" s="20" t="str">
        <f t="shared" si="29"/>
        <v/>
      </c>
      <c r="J54" s="29" t="str">
        <f t="shared" si="30"/>
        <v/>
      </c>
      <c r="K54" s="36" t="str">
        <f t="shared" si="31"/>
        <v/>
      </c>
      <c r="L54" s="36" t="str">
        <f t="shared" si="32"/>
        <v/>
      </c>
      <c r="M54" s="36" t="str">
        <f t="shared" si="33"/>
        <v/>
      </c>
      <c r="N54" s="36" t="str">
        <f t="shared" si="34"/>
        <v/>
      </c>
      <c r="O54" s="64" t="str">
        <f t="shared" si="35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>
      <c r="A55" s="57"/>
      <c r="B55" s="57"/>
      <c r="C55" s="44"/>
      <c r="D55" s="59"/>
      <c r="E55" s="61"/>
      <c r="F55" s="59" t="str">
        <f t="shared" si="14"/>
        <v/>
      </c>
      <c r="G55" s="59" t="str">
        <f t="shared" si="15"/>
        <v/>
      </c>
      <c r="H55" s="59" t="str">
        <f t="shared" si="28"/>
        <v/>
      </c>
      <c r="I55" s="59" t="str">
        <f t="shared" si="29"/>
        <v/>
      </c>
      <c r="J55" s="61" t="str">
        <f t="shared" si="30"/>
        <v/>
      </c>
      <c r="K55" s="60" t="str">
        <f t="shared" si="31"/>
        <v/>
      </c>
      <c r="L55" s="60" t="str">
        <f t="shared" si="32"/>
        <v/>
      </c>
      <c r="M55" s="60" t="str">
        <f t="shared" si="33"/>
        <v/>
      </c>
      <c r="N55" s="60" t="str">
        <f t="shared" si="34"/>
        <v/>
      </c>
      <c r="O55" s="65" t="str">
        <f t="shared" si="35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>
      <c r="A56" s="35"/>
      <c r="B56" s="31"/>
      <c r="C56" s="37"/>
      <c r="D56" s="37"/>
      <c r="E56" s="29"/>
      <c r="F56" s="20" t="str">
        <f t="shared" si="14"/>
        <v/>
      </c>
      <c r="G56" s="20" t="str">
        <f t="shared" si="15"/>
        <v/>
      </c>
      <c r="H56" s="20" t="str">
        <f t="shared" si="28"/>
        <v/>
      </c>
      <c r="I56" s="20" t="str">
        <f t="shared" si="29"/>
        <v/>
      </c>
      <c r="J56" s="29" t="str">
        <f t="shared" si="30"/>
        <v/>
      </c>
      <c r="K56" s="36" t="str">
        <f t="shared" si="31"/>
        <v/>
      </c>
      <c r="L56" s="36" t="str">
        <f t="shared" si="32"/>
        <v/>
      </c>
      <c r="M56" s="36" t="str">
        <f t="shared" si="33"/>
        <v/>
      </c>
      <c r="N56" s="36" t="str">
        <f t="shared" si="34"/>
        <v/>
      </c>
      <c r="O56" s="64" t="str">
        <f t="shared" si="35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>
      <c r="A57" s="57"/>
      <c r="B57" s="57"/>
      <c r="C57" s="44"/>
      <c r="D57" s="59"/>
      <c r="E57" s="61"/>
      <c r="F57" s="59" t="str">
        <f t="shared" si="14"/>
        <v/>
      </c>
      <c r="G57" s="59" t="str">
        <f t="shared" si="15"/>
        <v/>
      </c>
      <c r="H57" s="59" t="str">
        <f t="shared" si="28"/>
        <v/>
      </c>
      <c r="I57" s="59" t="str">
        <f t="shared" si="29"/>
        <v/>
      </c>
      <c r="J57" s="61" t="str">
        <f t="shared" si="30"/>
        <v/>
      </c>
      <c r="K57" s="60" t="str">
        <f t="shared" si="31"/>
        <v/>
      </c>
      <c r="L57" s="60" t="str">
        <f t="shared" si="32"/>
        <v/>
      </c>
      <c r="M57" s="60" t="str">
        <f t="shared" si="33"/>
        <v/>
      </c>
      <c r="N57" s="60" t="str">
        <f t="shared" si="34"/>
        <v/>
      </c>
      <c r="O57" s="65" t="str">
        <f t="shared" si="35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>
      <c r="A58" s="35"/>
      <c r="B58" s="31"/>
      <c r="C58" s="37"/>
      <c r="D58" s="37"/>
      <c r="E58" s="29"/>
      <c r="F58" s="20" t="str">
        <f t="shared" si="14"/>
        <v/>
      </c>
      <c r="G58" s="20" t="str">
        <f t="shared" si="15"/>
        <v/>
      </c>
      <c r="H58" s="20" t="str">
        <f t="shared" si="28"/>
        <v/>
      </c>
      <c r="I58" s="20" t="str">
        <f t="shared" si="29"/>
        <v/>
      </c>
      <c r="J58" s="29" t="str">
        <f t="shared" si="30"/>
        <v/>
      </c>
      <c r="K58" s="36" t="str">
        <f t="shared" si="31"/>
        <v/>
      </c>
      <c r="L58" s="36" t="str">
        <f t="shared" si="32"/>
        <v/>
      </c>
      <c r="M58" s="36" t="str">
        <f t="shared" si="33"/>
        <v/>
      </c>
      <c r="N58" s="36" t="str">
        <f t="shared" si="34"/>
        <v/>
      </c>
      <c r="O58" s="64" t="str">
        <f t="shared" si="35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>
      <c r="A59" s="57"/>
      <c r="B59" s="57"/>
      <c r="C59" s="44"/>
      <c r="D59" s="59"/>
      <c r="E59" s="61"/>
      <c r="F59" s="59" t="str">
        <f t="shared" si="14"/>
        <v/>
      </c>
      <c r="G59" s="59" t="str">
        <f t="shared" si="15"/>
        <v/>
      </c>
      <c r="H59" s="59" t="str">
        <f t="shared" si="28"/>
        <v/>
      </c>
      <c r="I59" s="59" t="str">
        <f t="shared" si="29"/>
        <v/>
      </c>
      <c r="J59" s="61" t="str">
        <f t="shared" si="30"/>
        <v/>
      </c>
      <c r="K59" s="60" t="str">
        <f t="shared" si="31"/>
        <v/>
      </c>
      <c r="L59" s="60" t="str">
        <f t="shared" si="32"/>
        <v/>
      </c>
      <c r="M59" s="60" t="str">
        <f t="shared" si="33"/>
        <v/>
      </c>
      <c r="N59" s="60" t="str">
        <f t="shared" si="34"/>
        <v/>
      </c>
      <c r="O59" s="65" t="str">
        <f t="shared" si="35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>
      <c r="A60" s="35"/>
      <c r="B60" s="31"/>
      <c r="C60" s="37"/>
      <c r="D60" s="37"/>
      <c r="E60" s="29"/>
      <c r="F60" s="20" t="str">
        <f t="shared" si="14"/>
        <v/>
      </c>
      <c r="G60" s="20" t="str">
        <f t="shared" si="15"/>
        <v/>
      </c>
      <c r="H60" s="20" t="str">
        <f t="shared" si="28"/>
        <v/>
      </c>
      <c r="I60" s="20" t="str">
        <f t="shared" si="29"/>
        <v/>
      </c>
      <c r="J60" s="29" t="str">
        <f t="shared" si="30"/>
        <v/>
      </c>
      <c r="K60" s="36" t="str">
        <f t="shared" si="31"/>
        <v/>
      </c>
      <c r="L60" s="36" t="str">
        <f t="shared" si="32"/>
        <v/>
      </c>
      <c r="M60" s="36" t="str">
        <f t="shared" si="33"/>
        <v/>
      </c>
      <c r="N60" s="36" t="str">
        <f t="shared" si="34"/>
        <v/>
      </c>
      <c r="O60" s="64" t="str">
        <f t="shared" si="35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>
      <c r="A61" s="57"/>
      <c r="B61" s="57"/>
      <c r="C61" s="44"/>
      <c r="D61" s="59"/>
      <c r="E61" s="61"/>
      <c r="F61" s="59" t="str">
        <f t="shared" si="14"/>
        <v/>
      </c>
      <c r="G61" s="59" t="str">
        <f t="shared" si="15"/>
        <v/>
      </c>
      <c r="H61" s="59" t="str">
        <f t="shared" si="28"/>
        <v/>
      </c>
      <c r="I61" s="59" t="str">
        <f t="shared" si="29"/>
        <v/>
      </c>
      <c r="J61" s="61" t="str">
        <f t="shared" si="30"/>
        <v/>
      </c>
      <c r="K61" s="60" t="str">
        <f t="shared" si="31"/>
        <v/>
      </c>
      <c r="L61" s="60" t="str">
        <f t="shared" si="32"/>
        <v/>
      </c>
      <c r="M61" s="60" t="str">
        <f t="shared" si="33"/>
        <v/>
      </c>
      <c r="N61" s="60" t="str">
        <f t="shared" si="34"/>
        <v/>
      </c>
      <c r="O61" s="65" t="str">
        <f t="shared" si="35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/>
  </sheetData>
  <protectedRanges>
    <protectedRange sqref="A30:E1048576 A1:A29" name="区域1" securityDescriptor=""/>
    <protectedRange sqref="B1:E1 C26:E29 B2:B25" name="区域1_1" securityDescriptor=""/>
    <protectedRange sqref="C2:E25" name="区域1_2"/>
  </protectedRanges>
  <phoneticPr fontId="26" type="noConversion"/>
  <conditionalFormatting sqref="U62:AF1048576 AJ62:AK1048576">
    <cfRule type="cellIs" priority="25" operator="notEqual">
      <formula>0</formula>
    </cfRule>
  </conditionalFormatting>
  <conditionalFormatting sqref="U30:AM61 AI2:AM29">
    <cfRule type="cellIs" dxfId="5" priority="3" operator="equal">
      <formula>1</formula>
    </cfRule>
  </conditionalFormatting>
  <conditionalFormatting sqref="AJ1:AM1">
    <cfRule type="cellIs" priority="24" operator="notEqual">
      <formula>0</formula>
    </cfRule>
  </conditionalFormatting>
  <conditionalFormatting sqref="U1:AB1">
    <cfRule type="cellIs" priority="2" operator="notEqual">
      <formula>0</formula>
    </cfRule>
  </conditionalFormatting>
  <conditionalFormatting sqref="U2:AH29">
    <cfRule type="cellIs" dxfId="0" priority="1" operator="equal">
      <formula>1</formula>
    </cfRule>
  </conditionalFormatting>
  <dataValidations count="12">
    <dataValidation allowBlank="1" showInputMessage="1" showErrorMessage="1" promptTitle="输出信号" prompt="输出信号" sqref="Q1:T1" xr:uid="{E5009512-8824-49CF-9D8D-E43ABFB19719}"/>
    <dataValidation allowBlank="1" showInputMessage="1" showErrorMessage="1" promptTitle="指令描述符" prompt="指令助记符" sqref="B30:B1048576 B1:B25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U30:AF1048576 AG1:AM1048576 U1:AF1 Y26:AF29 U26:X27 U29:X29" xr:uid="{00000000-0002-0000-0000-000003000000}"/>
    <dataValidation allowBlank="1" showInputMessage="1" showErrorMessage="1" promptTitle="输出信号情况" prompt="为1时填1，其他不填！" sqref="U2:AF25 U28:X28" xr:uid="{762E74A4-160F-4350-8A57-C52E2FDB9887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F2:F61 G2:J1048576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65:E1048576 E1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6" activePane="bottomLeft" state="frozen"/>
      <selection pane="bottomLeft" activeCell="AE59" sqref="AE59"/>
    </sheetView>
  </sheetViews>
  <sheetFormatPr defaultColWidth="9" defaultRowHeight="13.8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CSR</v>
      </c>
      <c r="AE1" s="23" t="str">
        <f>真值表!AF1</f>
        <v>URET</v>
      </c>
      <c r="AF1" s="25" t="str">
        <f>真值表!AG1</f>
        <v>LH</v>
      </c>
      <c r="AG1" s="25" t="str">
        <f>真值表!AH1</f>
        <v>BLTU</v>
      </c>
      <c r="AH1" s="25" t="str">
        <f>真值表!AI1</f>
        <v>XXX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/>
      </c>
      <c r="AE2" s="24" t="str">
        <f>IF(真值表!AF2=1,$O2&amp;"+","")</f>
        <v/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/>
      </c>
      <c r="AE3" s="49" t="str">
        <f>IF(真值表!AF3=1,$O3&amp;"+","")</f>
        <v/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/>
      </c>
      <c r="AE4" s="24" t="str">
        <f>IF(真值表!AF4=1,$O4&amp;"+","")</f>
        <v/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/>
      </c>
      <c r="AE5" s="49" t="str">
        <f>IF(真值表!AF5=1,$O5&amp;"+","")</f>
        <v/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/>
      </c>
      <c r="AE6" s="24" t="str">
        <f>IF(真值表!AF6=1,$O6&amp;"+","")</f>
        <v/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/>
      </c>
      <c r="AE7" s="49" t="str">
        <f>IF(真值表!AF7=1,$O7&amp;"+","")</f>
        <v/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/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/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/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/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>~F14&amp; F13&amp;~F12&amp;~OP6&amp;~OP5&amp; OP4&amp;~OP3&amp;~OP2+</v>
      </c>
      <c r="R12" s="24" t="str">
        <f>IF(真值表!S12=1,$O12&amp;"+","")</f>
        <v/>
      </c>
      <c r="S12" s="24" t="str">
        <f>IF(真值表!T12=1,$O12&amp;"+","")</f>
        <v/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/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/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/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/>
      </c>
      <c r="F15" s="47" t="str">
        <f>IF(真值表!G15=1," "&amp;真值表!G$1&amp;"&amp;",IF(真值表!G15=0,"~"&amp;真值表!G$1&amp;"&amp;",""))</f>
        <v/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F14&amp;~F13&amp; F12&amp;~OP6&amp;~OP5&amp; OP4&amp;~OP3&amp;~OP2+</v>
      </c>
      <c r="W15" s="49" t="str">
        <f>IF(真值表!X15=1,$O15&amp;"+","")</f>
        <v xml:space="preserve">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/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 xml:space="preserve"> F30&amp;</v>
      </c>
      <c r="F16" s="55" t="str">
        <f>IF(真值表!G16=1," "&amp;真值表!G$1&amp;"&amp;",IF(真值表!G16=0,"~"&amp;真值表!G$1&amp;"&amp;",""))</f>
        <v>~F25&amp;</v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 xml:space="preserve"> F30&amp;~F25&amp;~F14&amp;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 xml:space="preserve"> F30&amp;~F25&amp;~F14&amp;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 xml:space="preserve"> F30&amp;~F25&amp;~F14&amp; F13&amp;~F12&amp;~OP6&amp;~OP5&amp;~OP4&amp;~OP3&amp;~OP2+</v>
      </c>
      <c r="T16" s="24" t="str">
        <f>IF(真值表!U16=1,$O16&amp;"+","")</f>
        <v xml:space="preserve"> F30&amp;~F25&amp;~F14&amp;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 xml:space="preserve"> F30&amp;~F25&amp;~F14&amp; F13&amp;~F12&amp;~OP6&amp;~OP5&amp;~OP4&amp;~OP3&amp;~OP2+</v>
      </c>
      <c r="W16" s="24" t="str">
        <f>IF(真值表!X16=1,$O16&amp;"+","")</f>
        <v xml:space="preserve"> F30&amp;~F25&amp;~F14&amp;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/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/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/>
      </c>
      <c r="AE18" s="24" t="str">
        <f>IF(真值表!AF18=1,$O18&amp;"+","")</f>
        <v/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>~F14&amp;~F13&amp;~F12&amp; OP6&amp; OP5&amp;~OP4&amp;~OP3&amp;~OP2+</v>
      </c>
      <c r="Q19" s="49" t="str">
        <f>IF(真值表!R19=1,$O19&amp;"+","")</f>
        <v/>
      </c>
      <c r="R19" s="49" t="str">
        <f>IF(真值表!S19=1,$O19&amp;"+","")</f>
        <v>~F14&amp;~F13&amp;~F12&amp; OP6&amp; OP5&amp;~OP4&amp;~OP3&amp;~OP2+</v>
      </c>
      <c r="S19" s="49" t="str">
        <f>IF(真值表!T19=1,$O19&amp;"+","")</f>
        <v>~F14&amp;~F13&amp;~F12&amp; OP6&amp; OP5&amp;~OP4&amp;~OP3&amp;~OP2+</v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/>
      </c>
      <c r="AE19" s="49" t="str">
        <f>IF(真值表!AF19=1,$O19&amp;"+","")</f>
        <v/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>~F14&amp;~F13&amp; F12&amp; OP6&amp; OP5&amp;~OP4&amp;~OP3&amp;~OP2+</v>
      </c>
      <c r="Q20" s="24" t="str">
        <f>IF(真值表!R20=1,$O20&amp;"+","")</f>
        <v/>
      </c>
      <c r="R20" s="24" t="str">
        <f>IF(真值表!S20=1,$O20&amp;"+","")</f>
        <v>~F14&amp;~F13&amp; F12&amp; OP6&amp; OP5&amp;~OP4&amp;~OP3&amp;~OP2+</v>
      </c>
      <c r="S20" s="24" t="str">
        <f>IF(真值表!T20=1,$O20&amp;"+","")</f>
        <v>~F14&amp;~F13&amp; F12&amp; OP6&amp; OP5&amp;~OP4&amp;~OP3&amp;~OP2+</v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/>
      </c>
      <c r="AE20" s="24" t="str">
        <f>IF(真值表!AF20=1,$O20&amp;"+","")</f>
        <v/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 xml:space="preserve"> OP6&amp; OP5&amp;~OP4&amp; OP3&amp; OP2+</v>
      </c>
      <c r="R21" s="49" t="str">
        <f>IF(真值表!S21=1,$O21&amp;"+","")</f>
        <v/>
      </c>
      <c r="S21" s="49" t="str">
        <f>IF(真值表!T21=1,$O21&amp;"+","")</f>
        <v xml:space="preserve"> OP6&amp; OP5&amp;~OP4&amp; OP3&amp; OP2+</v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/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 xml:space="preserve"> F14&amp; F13&amp;~F12&amp; OP6&amp; OP5&amp; OP4&amp;~OP3&amp;~OP2+</v>
      </c>
      <c r="R23" s="49" t="str">
        <f>IF(真值表!S23=1,$O23&amp;"+","")</f>
        <v xml:space="preserve"> F14&amp; F13&amp;~F12&amp; OP6&amp; OP5&amp; OP4&amp;~OP3&amp;~OP2+</v>
      </c>
      <c r="S23" s="49" t="str">
        <f>IF(真值表!T23=1,$O23&amp;"+","")</f>
        <v xml:space="preserve"> F14&amp; F13&amp;~F12&amp; OP6&amp; OP5&amp; OP4&amp;~OP3&amp;~OP2+</v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 xml:space="preserve"> F14&amp; F13&amp;~F12&amp; OP6&amp; OP5&amp; OP4&amp;~OP3&amp;~OP2+</v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 xml:space="preserve"> F14&amp; F13&amp; F12&amp; OP6&amp; OP5&amp; OP4&amp;~OP3&amp;~OP2+</v>
      </c>
      <c r="R24" s="24" t="str">
        <f>IF(真值表!S24=1,$O24&amp;"+","")</f>
        <v xml:space="preserve"> F14&amp; F13&amp; F12&amp; OP6&amp; OP5&amp; OP4&amp;~OP3&amp;~OP2+</v>
      </c>
      <c r="S24" s="24" t="str">
        <f>IF(真值表!T24=1,$O24&amp;"+","")</f>
        <v xml:space="preserve"> F14&amp; F13&amp; F12&amp; OP6&amp; OP5&amp; OP4&amp;~OP3&amp;~OP2+</v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 xml:space="preserve"> F14&amp; F13&amp; F12&amp; OP6&amp; OP5&amp; OP4&amp;~OP3&amp;~OP2+</v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>
      <c r="A25" s="50" t="str">
        <f>IF(ISBLANK(真值表!B25),"",真值表!B25)</f>
        <v>URET</v>
      </c>
      <c r="B25" s="45">
        <f>IF(ISBLANK(真值表!C25),"",真值表!C25)</f>
        <v>2</v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>~F30&amp;</v>
      </c>
      <c r="F25" s="47" t="str">
        <f>IF(真值表!G25=1," "&amp;真值表!G$1&amp;"&amp;",IF(真值表!G25=0,"~"&amp;真值表!G$1&amp;"&amp;",""))</f>
        <v>~F25&amp;</v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~F30&amp;~F25&amp;~F14&amp;~F13&amp;~F12&amp;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>~F30&amp;~F25&amp;~F14&amp;~F13&amp;~F12&amp; OP6&amp; OP5&amp; OP4&amp;~OP3&amp;~OP2+</v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>
      <c r="A26" s="31" t="str">
        <f>IF(ISBLANK(真值表!B26),"",真值表!B26)</f>
        <v>sll</v>
      </c>
      <c r="B26" s="37">
        <f>IF(ISBLANK(真值表!C26),"",真值表!C26)</f>
        <v>0</v>
      </c>
      <c r="C26" s="37">
        <f>IF(ISBLANK(真值表!D26),"",真值表!D26)</f>
        <v>1</v>
      </c>
      <c r="D26" s="36" t="str">
        <f>IF(ISBLANK(真值表!E26),"",真值表!E26)</f>
        <v>c</v>
      </c>
      <c r="E26" s="55" t="str">
        <f>IF(真值表!F26=1," "&amp;真值表!F$1&amp;"&amp;",IF(真值表!F26=0,"~"&amp;真值表!F$1&amp;"&amp;",""))</f>
        <v>~F30&amp;</v>
      </c>
      <c r="F26" s="55" t="str">
        <f>IF(真值表!G26=1," "&amp;真值表!G$1&amp;"&amp;",IF(真值表!G26=0,"~"&amp;真值表!G$1&amp;"&amp;",""))</f>
        <v>~F25&amp;</v>
      </c>
      <c r="G26" s="55" t="str">
        <f>IF(真值表!H26=1," "&amp;真值表!H$1&amp;"&amp;",IF(真值表!H26=0,"~"&amp;真值表!H$1&amp;"&amp;",""))</f>
        <v>~F14&amp;</v>
      </c>
      <c r="H26" s="55" t="str">
        <f>IF(真值表!I26=1," "&amp;真值表!I$1&amp;"&amp;",IF(真值表!I26=0,"~"&amp;真值表!I$1&amp;"&amp;",""))</f>
        <v>~F13&amp;</v>
      </c>
      <c r="I26" s="55" t="str">
        <f>IF(真值表!J26=1," "&amp;真值表!J$1&amp;"&amp;",IF(真值表!J26=0,"~"&amp;真值表!J$1&amp;"&amp;",""))</f>
        <v xml:space="preserve"> F12&amp;</v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 xml:space="preserve"> 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>~OP2&amp;</v>
      </c>
      <c r="O26" s="53" t="str">
        <f t="shared" si="1"/>
        <v>~F30&amp;~F25&amp;~F14&amp;~F13&amp; F12&amp;~OP6&amp; OP5&amp; OP4&amp;~OP3&amp;~OP2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/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/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>
      <c r="A27" s="50" t="str">
        <f>IF(ISBLANK(真值表!B27),"",真值表!B27)</f>
        <v>xor</v>
      </c>
      <c r="B27" s="45">
        <f>IF(ISBLANK(真值表!C27),"",真值表!C27)</f>
        <v>0</v>
      </c>
      <c r="C27" s="52">
        <f>IF(ISBLANK(真值表!D27),"",真值表!D27)</f>
        <v>4</v>
      </c>
      <c r="D27" s="51" t="str">
        <f>IF(ISBLANK(真值表!E27),"",真值表!E27)</f>
        <v>c</v>
      </c>
      <c r="E27" s="47" t="str">
        <f>IF(真值表!F27=1," "&amp;真值表!F$1&amp;"&amp;",IF(真值表!F27=0,"~"&amp;真值表!F$1&amp;"&amp;",""))</f>
        <v>~F30&amp;</v>
      </c>
      <c r="F27" s="47" t="str">
        <f>IF(真值表!G27=1," "&amp;真值表!G$1&amp;"&amp;",IF(真值表!G27=0,"~"&amp;真值表!G$1&amp;"&amp;",""))</f>
        <v>~F25&amp;</v>
      </c>
      <c r="G27" s="47" t="str">
        <f>IF(真值表!H27=1," "&amp;真值表!H$1&amp;"&amp;",IF(真值表!H27=0,"~"&amp;真值表!H$1&amp;"&amp;",""))</f>
        <v xml:space="preserve"> F14&amp;</v>
      </c>
      <c r="H27" s="47" t="str">
        <f>IF(真值表!I27=1," "&amp;真值表!I$1&amp;"&amp;",IF(真值表!I27=0,"~"&amp;真值表!I$1&amp;"&amp;",""))</f>
        <v>~F13&amp;</v>
      </c>
      <c r="I27" s="47" t="str">
        <f>IF(真值表!J27=1," "&amp;真值表!J$1&amp;"&amp;",IF(真值表!J27=0,"~"&amp;真值表!J$1&amp;"&amp;",""))</f>
        <v>~F12&amp;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 xml:space="preserve"> 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~F30&amp;~F25&amp; F14&amp;~F13&amp;~F12&amp;~OP6&amp; OP5&amp; OP4&amp;~OP3&amp;~OP2</v>
      </c>
      <c r="P27" s="49" t="str">
        <f>IF(真值表!Q27=1,$O27&amp;"+","")</f>
        <v>~F30&amp;~F25&amp; F14&amp;~F13&amp;~F12&amp;~OP6&amp; OP5&amp; OP4&amp;~OP3&amp;~OP2+</v>
      </c>
      <c r="Q27" s="49" t="str">
        <f>IF(真值表!R27=1,$O27&amp;"+","")</f>
        <v/>
      </c>
      <c r="R27" s="49" t="str">
        <f>IF(真值表!S27=1,$O27&amp;"+","")</f>
        <v/>
      </c>
      <c r="S27" s="49" t="str">
        <f>IF(真值表!T27=1,$O27&amp;"+","")</f>
        <v>~F30&amp;~F25&amp; F14&amp;~F13&amp;~F12&amp;~OP6&amp; OP5&amp; OP4&amp;~OP3&amp;~OP2+</v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/>
      </c>
      <c r="W27" s="49" t="str">
        <f>IF(真值表!X27=1,$O27&amp;"+","")</f>
        <v/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/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>
      <c r="A28" s="31" t="str">
        <f>IF(ISBLANK(真值表!B28),"",真值表!B28)</f>
        <v>lh</v>
      </c>
      <c r="B28" s="37" t="str">
        <f>IF(ISBLANK(真值表!C28),"",真值表!C28)</f>
        <v/>
      </c>
      <c r="C28" s="37">
        <f>IF(ISBLANK(真值表!D28),"",真值表!D28)</f>
        <v>1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>~F14&amp;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>~F14&amp;~F13&amp;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>~F14&amp;~F13&amp;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>~F14&amp;~F13&amp; F12&amp;~OP6&amp;~OP5&amp;~OP4&amp;~OP3&amp;~OP2+</v>
      </c>
      <c r="T28" s="24" t="str">
        <f>IF(真值表!U28=1,$O28&amp;"+","")</f>
        <v>~F14&amp;~F13&amp;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>~F14&amp;~F13&amp; F12&amp;~OP6&amp;~OP5&amp;~OP4&amp;~OP3&amp;~OP2+</v>
      </c>
      <c r="W28" s="24" t="str">
        <f>IF(真值表!X28=1,$O28&amp;"+","")</f>
        <v>~F14&amp;~F13&amp;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/>
      </c>
      <c r="AE28" s="24" t="str">
        <f>IF(真值表!AF28=1,$O28&amp;"+","")</f>
        <v/>
      </c>
      <c r="AF28" s="24" t="str">
        <f>IF(真值表!AG28=1,$O28&amp;"+","")</f>
        <v>~F14&amp;~F13&amp; F12&amp;~OP6&amp;~OP5&amp;~OP4&amp;~OP3&amp;~OP2+</v>
      </c>
      <c r="AG28" s="24" t="str">
        <f>IF(真值表!AH28=1,$O28&amp;"+","")</f>
        <v/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>
      <c r="A29" s="50" t="str">
        <f>IF(ISBLANK(真值表!B29),"",真值表!B29)</f>
        <v>bltu</v>
      </c>
      <c r="B29" s="45" t="str">
        <f>IF(ISBLANK(真值表!C29),"",真值表!C29)</f>
        <v/>
      </c>
      <c r="C29" s="52">
        <f>IF(ISBLANK(真值表!D29),"",真值表!D29)</f>
        <v>6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 xml:space="preserve"> F13&amp;</v>
      </c>
      <c r="I29" s="47" t="str">
        <f>IF(真值表!J29=1," "&amp;真值表!J$1&amp;"&amp;",IF(真值表!J29=0,"~"&amp;真值表!J$1&amp;"&amp;",""))</f>
        <v>~F12&amp;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 F13&amp;~F12&amp; OP6&amp; OP5&amp;~OP4&amp;~OP3&amp;~OP2</v>
      </c>
      <c r="P29" s="49" t="str">
        <f>IF(真值表!Q29=1,$O29&amp;"+","")</f>
        <v xml:space="preserve"> F14&amp; F13&amp;~F12&amp; OP6&amp; OP5&amp;~OP4&amp;~OP3&amp;~OP2+</v>
      </c>
      <c r="Q29" s="49" t="str">
        <f>IF(真值表!R29=1,$O29&amp;"+","")</f>
        <v xml:space="preserve"> F14&amp; F13&amp;~F12&amp; OP6&amp; OP5&amp;~OP4&amp;~OP3&amp;~OP2+</v>
      </c>
      <c r="R29" s="49" t="str">
        <f>IF(真值表!S29=1,$O29&amp;"+","")</f>
        <v/>
      </c>
      <c r="S29" s="49" t="str">
        <f>IF(真值表!T29=1,$O29&amp;"+","")</f>
        <v/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/>
      </c>
      <c r="AE29" s="49" t="str">
        <f>IF(真值表!AF29=1,$O29&amp;"+","")</f>
        <v/>
      </c>
      <c r="AF29" s="49" t="str">
        <f>IF(真值表!AG29=1,$O29&amp;"+","")</f>
        <v/>
      </c>
      <c r="AG29" s="49" t="str">
        <f>IF(真值表!AH29=1,$O29&amp;"+","")</f>
        <v xml:space="preserve"> F14&amp; F13&amp;~F12&amp; OP6&amp; OP5&amp;~OP4&amp;~OP3&amp;~OP2+</v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>
      <c r="A58" s="70" t="s">
        <v>82</v>
      </c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2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 F30&amp;~F25&amp;~F14&amp;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F14&amp;~F13&amp; F12&amp;~OP6&amp;~OP5&amp; OP4&amp;~OP3&amp;~OP2+ F30&amp;~F25&amp;~F14&amp;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</v>
      </c>
      <c r="T58" s="30" t="str">
        <f t="shared" si="2"/>
        <v xml:space="preserve"> F30&amp;~F25&amp;~F14&amp; F13&amp;~F12&amp;~OP6&amp;~OP5&amp;~OP4&amp;~OP3&amp;~OP2+~F14&amp;~F13&amp;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F14&amp;~F13&amp; F12&amp;~OP6&amp;~OP5&amp; OP4&amp;~OP3&amp;~OP2+ F30&amp;~F25&amp;~F14&amp; F13&amp;~F12&amp;~OP6&amp;~OP5&amp;~OP4&amp;~OP3&amp;~OP2+~F14&amp; F13&amp;~F12&amp;~OP6&amp; OP5&amp;~OP4&amp;~OP3&amp;~OP2+~F14&amp;~F13&amp;~F12&amp; OP6&amp; OP5&amp;~OP4&amp;~OP3&amp; OP2+~F14&amp;~F13&amp;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F14&amp;~F13&amp; F12&amp;~OP6&amp;~OP5&amp; OP4&amp;~OP3&amp;~OP2+ F30&amp;~F25&amp;~F14&amp;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 xml:space="preserve"> F14&amp; F13&amp;~F12&amp; OP6&amp; OP5&amp; OP4&amp;~OP3&amp;~OP2+ F14&amp; F13&amp; F12&amp; OP6&amp; OP5&amp; OP4&amp;~OP3&amp;~OP2</v>
      </c>
      <c r="AE58" s="33" t="str">
        <f t="shared" si="2"/>
        <v>~F30&amp;~F25&amp;~F14&amp;~F13&amp;~F12&amp; OP6&amp; OP5&amp; OP4&amp;~OP3&amp;~OP2</v>
      </c>
      <c r="AF58" s="30" t="str">
        <f t="shared" si="2"/>
        <v>~F14&amp;~F13&amp; F12&amp;~OP6&amp;~OP5&amp;~OP4&amp;~OP3&amp;~OP2</v>
      </c>
      <c r="AG58" s="30" t="str">
        <f t="shared" si="2"/>
        <v xml:space="preserve"> F14&amp; F13&amp;~F12&amp; OP6&amp; OP5&amp;~OP4&amp;~OP3&amp;~OP2</v>
      </c>
      <c r="AH58" s="30" t="str">
        <f t="shared" si="2"/>
        <v/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OP4&amp;~OP3&amp;~OP2+~F14&amp;~F13&amp;~F12&amp; OP6&amp; OP5&amp;~OP4&amp;~OP3&amp;~OP2+~F14&amp;~F13&amp; F12&amp; OP6&amp; OP5&amp;~OP4&amp;~OP3&amp;~OP2+~F30&amp;~F25&amp; F14&amp;~F13&amp;~F12&amp;~OP6&amp; OP5&amp; OP4&amp;~OP3&amp;~OP2+ F14&amp; F13&amp;~F12&amp;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 OP4&amp;~OP3&amp;~OP2+ F30&amp;~F25&amp;~F14&amp; F13&amp;~F12&amp;~OP6&amp;~OP5&amp;~OP4&amp;~OP3&amp;~OP2+~F14&amp; F13&amp;~F12&amp;~OP6&amp;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 F14&amp; F13&amp;~F12&amp; OP6&amp; 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OP4&amp;~OP3&amp;~OP2+~F30&amp;~F25&amp; F14&amp;~F13&amp; F12&amp;~OP6&amp;~OP5&amp; OP4&amp;~OP3&amp;~OP2+~F14&amp;~F13&amp;~F12&amp; OP6&amp; OP5&amp;~OP4&amp;~OP3&amp;~OP2+~F14&amp;~F13&amp; F12&amp; OP6&amp; OP5&amp;~OP4&amp;~OP3&amp;~OP2+ F14&amp; F13&amp;~F12&amp; OP6&amp; OP5&amp; OP4&amp;~OP3&amp;~OP2+ F14&amp; F13&amp; F12&amp; OP6&amp; OP5&amp; 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 F14&amp;~F13&amp; F12&amp;~OP6&amp;~OP5&amp; OP4&amp;~OP3&amp;~OP2+ F30&amp;~F25&amp;~F14&amp; F13&amp;~F12&amp;~OP6&amp;~OP5&amp;~OP4&amp;~OP3&amp;~OP2+~F14&amp; F13&amp;~F12&amp;~OP6&amp; OP5&amp;~OP4&amp;~OP3&amp;~OP2+~F14&amp;~F13&amp;~F12&amp; OP6&amp; OP5&amp;~OP4&amp;~OP3&amp;~OP2+~F14&amp;~F13&amp; F12&amp; OP6&amp; OP5&amp;~OP4&amp;~OP3&amp;~OP2+ OP6&amp; OP5&amp;~OP4&amp; OP3&amp; OP2+~F14&amp;~F13&amp;~F12&amp; OP6&amp; OP5&amp;~OP4&amp;~OP3&amp; OP2+ F14&amp; F13&amp;~F12&amp; OP6&amp; OP5&amp; OP4&amp;~OP3&amp;~OP2+ F14&amp; F13&amp; F12&amp; OP6&amp; OP5&amp; OP4&amp;~OP3&amp;~OP2+~F30&amp;~F25&amp; F14&amp;~F13&amp;~F12&amp;~OP6&amp; OP5&amp; OP4&amp;~OP3&amp;~OP2+~F14&amp;~F13&amp; F12&amp;~OP6&amp;~OP5&amp;~OP4&amp;~OP3&amp;~OP2+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 xml:space="preserve"> F30&amp;~F25&amp;~F14&amp; F13&amp;~F12&amp;~OP6&amp;~OP5&amp;~OP4&amp;~OP3&amp;~OP2+~F14&amp;~F13&amp;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F14&amp;~F13&amp; F12&amp;~OP6&amp;~OP5&amp; OP4&amp;~OP3&amp;~OP2+ F30&amp;~F25&amp;~F14&amp; F13&amp;~F12&amp;~OP6&amp;~OP5&amp;~OP4&amp;~OP3&amp;~OP2+~F14&amp; F13&amp;~F12&amp;~OP6&amp; OP5&amp;~OP4&amp;~OP3&amp;~OP2+~F14&amp;~F13&amp;~F12&amp; OP6&amp; OP5&amp;~OP4&amp;~OP3&amp; OP2+~F14&amp;~F13&amp;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F14&amp;~F13&amp; F12&amp;~OP6&amp;~OP5&amp; OP4&amp;~OP3&amp;~OP2+ F30&amp;~F25&amp;~F14&amp; F13&amp;~F12&amp;~OP6&amp;~OP5&amp;~OP4&amp;~OP3&amp;~OP2+ OP6&amp; OP5&amp;~OP4&amp; OP3&amp; OP2+~F14&amp;~F13&amp;~F12&amp; OP6&amp; OP5&amp;~OP4&amp;~OP3&amp; OP2+ F14&amp; F13&amp;~F12&amp; OP6&amp; OP5&amp; OP4&amp;~OP3&amp;~OP2+ F14&amp; F13&amp; F12&amp; OP6&amp; OP5&amp; OP4&amp;~OP3&amp;~OP2+~F14&amp;~F13&amp;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 xml:space="preserve"> F14&amp; F13&amp;~F12&amp; OP6&amp; OP5&amp; OP4&amp;~OP3&amp;~OP2+ F14&amp; F13&amp; F12&amp; OP6&amp; OP5&amp; OP4&amp;~OP3&amp;~OP2+</v>
      </c>
      <c r="AE59" t="str">
        <f t="shared" si="3"/>
        <v>~F30&amp;~F25&amp;~F14&amp;~F13&amp;~F12&amp; OP6&amp; OP5&amp; OP4&amp;~OP3&amp;~OP2+</v>
      </c>
      <c r="AF59" t="str">
        <f t="shared" si="3"/>
        <v>~F14&amp;~F13&amp; F12&amp;~OP6&amp;~OP5&amp;~OP4&amp;~OP3&amp;~OP2+</v>
      </c>
      <c r="AG59" t="str">
        <f t="shared" si="3"/>
        <v xml:space="preserve"> F14&amp; F13&amp;~F12&amp; OP6&amp; OP5&amp;~OP4&amp;~OP3&amp;~OP2+</v>
      </c>
      <c r="AH59" t="str">
        <f t="shared" si="3"/>
        <v/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5.6">
      <c r="P61" s="73" t="s">
        <v>62</v>
      </c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18"/>
      <c r="AC61" s="18"/>
      <c r="AD61" s="18"/>
      <c r="AE61" s="18"/>
    </row>
    <row r="63" spans="1:50" ht="15.6">
      <c r="Q63" s="34" t="s">
        <v>110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:AL1 AM59:AX59">
    <cfRule type="cellIs" dxfId="4" priority="6" operator="equal">
      <formula>1</formula>
    </cfRule>
  </conditionalFormatting>
  <conditionalFormatting sqref="P60:AE60 P62:AE62 P63 R63:AE63 P64:AE1048576">
    <cfRule type="cellIs" dxfId="3" priority="10" operator="equal">
      <formula>1</formula>
    </cfRule>
  </conditionalFormatting>
  <conditionalFormatting sqref="P2:AL59">
    <cfRule type="cellIs" dxfId="2" priority="1" operator="equal">
      <formula>1</formula>
    </cfRule>
  </conditionalFormatting>
  <conditionalFormatting sqref="AF60:AI1048576">
    <cfRule type="cellIs" dxfId="1" priority="8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8" sqref="B8"/>
    </sheetView>
  </sheetViews>
  <sheetFormatPr defaultColWidth="9" defaultRowHeight="13.8"/>
  <cols>
    <col min="1" max="1" width="13.21875" customWidth="1"/>
    <col min="2" max="2" width="11.44140625" customWidth="1"/>
    <col min="3" max="3" width="49.5546875" customWidth="1"/>
  </cols>
  <sheetData>
    <row r="1" spans="1:3" ht="18" customHeight="1">
      <c r="A1" s="8" t="s">
        <v>2</v>
      </c>
      <c r="B1" s="9" t="s">
        <v>16</v>
      </c>
      <c r="C1" s="10" t="s">
        <v>17</v>
      </c>
    </row>
    <row r="2" spans="1:3" ht="18" customHeight="1">
      <c r="A2" s="11" t="s">
        <v>18</v>
      </c>
      <c r="B2" s="12">
        <v>0</v>
      </c>
      <c r="C2" s="13" t="s">
        <v>19</v>
      </c>
    </row>
    <row r="3" spans="1:3" ht="18" customHeight="1">
      <c r="A3" s="11" t="s">
        <v>20</v>
      </c>
      <c r="B3" s="12">
        <v>1</v>
      </c>
      <c r="C3" s="13" t="s">
        <v>21</v>
      </c>
    </row>
    <row r="4" spans="1:3" ht="18" customHeight="1">
      <c r="A4" s="11" t="s">
        <v>22</v>
      </c>
      <c r="B4" s="12">
        <v>2</v>
      </c>
      <c r="C4" s="13" t="s">
        <v>23</v>
      </c>
    </row>
    <row r="5" spans="1:3" ht="18" customHeight="1">
      <c r="A5" s="11" t="s">
        <v>24</v>
      </c>
      <c r="B5" s="12">
        <v>3</v>
      </c>
      <c r="C5" s="13" t="s">
        <v>25</v>
      </c>
    </row>
    <row r="6" spans="1:3" ht="18" customHeight="1">
      <c r="A6" s="11" t="s">
        <v>26</v>
      </c>
      <c r="B6" s="12">
        <v>4</v>
      </c>
      <c r="C6" s="13" t="s">
        <v>27</v>
      </c>
    </row>
    <row r="7" spans="1:3" ht="18" customHeight="1">
      <c r="A7" s="11" t="s">
        <v>28</v>
      </c>
      <c r="B7" s="12">
        <v>5</v>
      </c>
      <c r="C7" s="13" t="s">
        <v>29</v>
      </c>
    </row>
    <row r="8" spans="1:3" ht="18" customHeight="1">
      <c r="A8" s="11" t="s">
        <v>30</v>
      </c>
      <c r="B8" s="12">
        <v>6</v>
      </c>
      <c r="C8" s="13" t="s">
        <v>31</v>
      </c>
    </row>
    <row r="9" spans="1:3" ht="18" customHeight="1">
      <c r="A9" s="11" t="s">
        <v>32</v>
      </c>
      <c r="B9" s="12">
        <v>7</v>
      </c>
      <c r="C9" s="13" t="s">
        <v>33</v>
      </c>
    </row>
    <row r="10" spans="1:3" ht="18" customHeight="1">
      <c r="A10" s="11">
        <v>1000</v>
      </c>
      <c r="B10" s="12">
        <v>8</v>
      </c>
      <c r="C10" s="13" t="s">
        <v>34</v>
      </c>
    </row>
    <row r="11" spans="1:3" ht="18" customHeight="1">
      <c r="A11" s="11">
        <v>1001</v>
      </c>
      <c r="B11" s="12">
        <v>9</v>
      </c>
      <c r="C11" s="13" t="s">
        <v>35</v>
      </c>
    </row>
    <row r="12" spans="1:3" ht="18" customHeight="1">
      <c r="A12" s="11">
        <v>1010</v>
      </c>
      <c r="B12" s="12">
        <v>10</v>
      </c>
      <c r="C12" s="13" t="s">
        <v>36</v>
      </c>
    </row>
    <row r="13" spans="1:3" ht="18" customHeight="1">
      <c r="A13" s="11">
        <v>1011</v>
      </c>
      <c r="B13" s="12">
        <v>11</v>
      </c>
      <c r="C13" s="13" t="s">
        <v>37</v>
      </c>
    </row>
    <row r="14" spans="1:3" ht="18" customHeight="1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/>
  <cols>
    <col min="2" max="2" width="18.44140625" customWidth="1"/>
    <col min="3" max="3" width="29" customWidth="1"/>
    <col min="4" max="4" width="68" customWidth="1"/>
  </cols>
  <sheetData>
    <row r="1" spans="1:4" s="1" customFormat="1" ht="20.100000000000001" customHeight="1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>
      <c r="A6" s="4">
        <v>5</v>
      </c>
      <c r="B6" s="5" t="s">
        <v>91</v>
      </c>
      <c r="C6" s="5" t="s">
        <v>92</v>
      </c>
      <c r="D6" s="5" t="s">
        <v>93</v>
      </c>
    </row>
    <row r="7" spans="1:4" s="1" customFormat="1" ht="20.100000000000001" customHeight="1" thickBot="1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>
      <c r="A8" s="4">
        <v>7</v>
      </c>
      <c r="B8" s="5" t="s">
        <v>94</v>
      </c>
      <c r="C8" s="5" t="s">
        <v>95</v>
      </c>
      <c r="D8" s="5" t="s">
        <v>97</v>
      </c>
    </row>
    <row r="9" spans="1:4" s="1" customFormat="1" ht="20.100000000000001" customHeight="1" thickBot="1">
      <c r="A9" s="6">
        <v>8</v>
      </c>
      <c r="B9" s="7" t="s">
        <v>12</v>
      </c>
      <c r="C9" s="7" t="s">
        <v>55</v>
      </c>
      <c r="D9" s="7" t="s">
        <v>96</v>
      </c>
    </row>
    <row r="10" spans="1:4" s="1" customFormat="1" ht="20.100000000000001" customHeight="1" thickTop="1" thickBot="1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66.45" customHeight="1" thickTop="1" thickBot="1">
      <c r="A12" s="4">
        <v>11</v>
      </c>
      <c r="B12" s="5" t="s">
        <v>98</v>
      </c>
      <c r="C12" s="5" t="s">
        <v>99</v>
      </c>
      <c r="D12" s="5" t="s">
        <v>114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FFD3-70B4-45BE-A0D5-89AD810BD778}">
  <dimension ref="A1:L30"/>
  <sheetViews>
    <sheetView tabSelected="1" workbookViewId="0">
      <selection activeCell="K31" sqref="K31"/>
    </sheetView>
  </sheetViews>
  <sheetFormatPr defaultRowHeight="13.8"/>
  <cols>
    <col min="2" max="2" width="31.33203125" customWidth="1"/>
    <col min="5" max="5" width="17.77734375" customWidth="1"/>
    <col min="8" max="8" width="20.77734375" customWidth="1"/>
    <col min="10" max="10" width="11.6640625" customWidth="1"/>
    <col min="12" max="12" width="72.33203125" customWidth="1"/>
  </cols>
  <sheetData>
    <row r="1" spans="1:12">
      <c r="B1" s="76" t="s">
        <v>126</v>
      </c>
      <c r="C1" s="76" t="s">
        <v>127</v>
      </c>
      <c r="D1" s="76" t="s">
        <v>128</v>
      </c>
      <c r="E1" s="76" t="s">
        <v>129</v>
      </c>
      <c r="F1" s="76" t="s">
        <v>130</v>
      </c>
      <c r="G1" s="76" t="s">
        <v>131</v>
      </c>
      <c r="H1" s="76" t="s">
        <v>132</v>
      </c>
      <c r="I1" s="76" t="s">
        <v>133</v>
      </c>
      <c r="J1" s="76" t="s">
        <v>134</v>
      </c>
      <c r="K1" s="76" t="s">
        <v>135</v>
      </c>
      <c r="L1" s="76" t="s">
        <v>136</v>
      </c>
    </row>
    <row r="2" spans="1:12" ht="16.8">
      <c r="A2" s="31" t="s">
        <v>63</v>
      </c>
      <c r="B2" s="76" t="s">
        <v>137</v>
      </c>
      <c r="C2" s="76" t="s">
        <v>138</v>
      </c>
      <c r="D2" s="76" t="s">
        <v>139</v>
      </c>
      <c r="E2" s="76" t="s">
        <v>140</v>
      </c>
      <c r="F2" s="76" t="s">
        <v>141</v>
      </c>
      <c r="G2" s="76" t="s">
        <v>142</v>
      </c>
      <c r="H2" s="76" t="s">
        <v>143</v>
      </c>
      <c r="I2" s="76" t="s">
        <v>144</v>
      </c>
      <c r="J2" s="76" t="s">
        <v>144</v>
      </c>
      <c r="K2" s="76" t="s">
        <v>144</v>
      </c>
      <c r="L2" s="76" t="s">
        <v>145</v>
      </c>
    </row>
    <row r="3" spans="1:12" ht="16.8">
      <c r="A3" s="57" t="s">
        <v>77</v>
      </c>
      <c r="B3" s="76" t="s">
        <v>137</v>
      </c>
      <c r="C3" s="76" t="s">
        <v>138</v>
      </c>
      <c r="D3" s="76" t="s">
        <v>139</v>
      </c>
      <c r="E3" s="76" t="s">
        <v>140</v>
      </c>
      <c r="F3" s="76" t="s">
        <v>141</v>
      </c>
      <c r="G3" s="76" t="s">
        <v>142</v>
      </c>
      <c r="H3" s="76" t="s">
        <v>143</v>
      </c>
      <c r="I3" s="76" t="s">
        <v>144</v>
      </c>
      <c r="J3" s="76" t="s">
        <v>144</v>
      </c>
      <c r="K3" s="76" t="s">
        <v>144</v>
      </c>
      <c r="L3" s="76" t="s">
        <v>145</v>
      </c>
    </row>
    <row r="4" spans="1:12" ht="16.8">
      <c r="A4" s="31" t="s">
        <v>78</v>
      </c>
      <c r="B4" s="76" t="s">
        <v>137</v>
      </c>
      <c r="C4" s="76" t="s">
        <v>138</v>
      </c>
      <c r="D4" s="76" t="s">
        <v>139</v>
      </c>
      <c r="E4" s="76" t="s">
        <v>140</v>
      </c>
      <c r="F4" s="76" t="s">
        <v>141</v>
      </c>
      <c r="G4" s="76" t="s">
        <v>142</v>
      </c>
      <c r="H4" s="76" t="s">
        <v>143</v>
      </c>
      <c r="I4" s="76" t="s">
        <v>144</v>
      </c>
      <c r="J4" s="76" t="s">
        <v>144</v>
      </c>
      <c r="K4" s="76" t="s">
        <v>144</v>
      </c>
      <c r="L4" s="76" t="s">
        <v>145</v>
      </c>
    </row>
    <row r="5" spans="1:12" ht="16.8">
      <c r="A5" s="57" t="s">
        <v>79</v>
      </c>
      <c r="B5" s="76" t="s">
        <v>137</v>
      </c>
      <c r="C5" s="76" t="s">
        <v>138</v>
      </c>
      <c r="D5" s="76" t="s">
        <v>139</v>
      </c>
      <c r="E5" s="76" t="s">
        <v>140</v>
      </c>
      <c r="F5" s="76" t="s">
        <v>141</v>
      </c>
      <c r="G5" s="76" t="s">
        <v>142</v>
      </c>
      <c r="H5" s="76" t="s">
        <v>143</v>
      </c>
      <c r="I5" s="76" t="s">
        <v>144</v>
      </c>
      <c r="J5" s="76" t="s">
        <v>144</v>
      </c>
      <c r="K5" s="76" t="s">
        <v>144</v>
      </c>
      <c r="L5" s="76" t="s">
        <v>145</v>
      </c>
    </row>
    <row r="6" spans="1:12" ht="16.8">
      <c r="A6" s="31" t="s">
        <v>64</v>
      </c>
      <c r="B6" s="76" t="s">
        <v>137</v>
      </c>
      <c r="C6" s="76" t="s">
        <v>138</v>
      </c>
      <c r="D6" s="76" t="s">
        <v>139</v>
      </c>
      <c r="E6" s="76" t="s">
        <v>140</v>
      </c>
      <c r="F6" s="76" t="s">
        <v>141</v>
      </c>
      <c r="G6" s="76" t="s">
        <v>142</v>
      </c>
      <c r="H6" s="76" t="s">
        <v>143</v>
      </c>
      <c r="I6" s="76" t="s">
        <v>144</v>
      </c>
      <c r="J6" s="76" t="s">
        <v>144</v>
      </c>
      <c r="K6" s="76" t="s">
        <v>144</v>
      </c>
      <c r="L6" s="76" t="s">
        <v>146</v>
      </c>
    </row>
    <row r="7" spans="1:12" ht="16.8">
      <c r="A7" s="57" t="s">
        <v>80</v>
      </c>
      <c r="B7" s="77" t="s">
        <v>147</v>
      </c>
      <c r="C7" s="77" t="s">
        <v>148</v>
      </c>
      <c r="D7" s="77" t="s">
        <v>149</v>
      </c>
      <c r="E7" s="77" t="s">
        <v>150</v>
      </c>
      <c r="F7" s="77" t="s">
        <v>151</v>
      </c>
      <c r="G7" s="77" t="s">
        <v>152</v>
      </c>
      <c r="H7" s="77" t="s">
        <v>153</v>
      </c>
      <c r="I7" s="77" t="s">
        <v>154</v>
      </c>
      <c r="J7" s="77" t="s">
        <v>154</v>
      </c>
      <c r="K7" s="77" t="s">
        <v>154</v>
      </c>
      <c r="L7" s="77" t="s">
        <v>155</v>
      </c>
    </row>
    <row r="8" spans="1:12" ht="16.8">
      <c r="A8" s="31" t="s">
        <v>76</v>
      </c>
      <c r="B8" s="76" t="s">
        <v>137</v>
      </c>
      <c r="C8" s="76" t="s">
        <v>138</v>
      </c>
      <c r="D8" s="76" t="s">
        <v>144</v>
      </c>
      <c r="E8" s="76" t="s">
        <v>140</v>
      </c>
      <c r="F8" s="76" t="s">
        <v>141</v>
      </c>
      <c r="G8" s="76" t="s">
        <v>142</v>
      </c>
      <c r="H8" s="76" t="s">
        <v>156</v>
      </c>
      <c r="I8" s="76" t="s">
        <v>144</v>
      </c>
      <c r="J8" s="76" t="s">
        <v>144</v>
      </c>
      <c r="K8" s="76" t="s">
        <v>144</v>
      </c>
      <c r="L8" s="76"/>
    </row>
    <row r="9" spans="1:12" ht="16.8">
      <c r="A9" s="57" t="s">
        <v>81</v>
      </c>
      <c r="B9" s="76" t="s">
        <v>137</v>
      </c>
      <c r="C9" s="76" t="s">
        <v>138</v>
      </c>
      <c r="D9" s="76" t="s">
        <v>144</v>
      </c>
      <c r="E9" s="76" t="s">
        <v>140</v>
      </c>
      <c r="F9" s="76" t="s">
        <v>141</v>
      </c>
      <c r="G9" s="76" t="s">
        <v>142</v>
      </c>
      <c r="H9" s="76" t="s">
        <v>156</v>
      </c>
      <c r="I9" s="76" t="s">
        <v>144</v>
      </c>
      <c r="J9" s="76" t="s">
        <v>144</v>
      </c>
      <c r="K9" s="76" t="s">
        <v>144</v>
      </c>
    </row>
    <row r="10" spans="1:12" ht="16.8">
      <c r="A10" s="31" t="s">
        <v>83</v>
      </c>
      <c r="B10" s="76" t="s">
        <v>137</v>
      </c>
      <c r="C10" s="76" t="s">
        <v>138</v>
      </c>
      <c r="D10" s="76" t="s">
        <v>144</v>
      </c>
      <c r="E10" s="76" t="s">
        <v>140</v>
      </c>
      <c r="F10" s="76" t="s">
        <v>141</v>
      </c>
      <c r="G10" s="76" t="s">
        <v>142</v>
      </c>
      <c r="H10" s="76" t="s">
        <v>156</v>
      </c>
      <c r="I10" s="76" t="s">
        <v>144</v>
      </c>
      <c r="J10" s="76" t="s">
        <v>144</v>
      </c>
      <c r="K10" s="76" t="s">
        <v>144</v>
      </c>
      <c r="L10" s="76" t="s">
        <v>145</v>
      </c>
    </row>
    <row r="11" spans="1:12" ht="16.8">
      <c r="A11" s="57" t="s">
        <v>84</v>
      </c>
      <c r="B11" s="76" t="s">
        <v>137</v>
      </c>
      <c r="C11" s="76" t="s">
        <v>138</v>
      </c>
      <c r="D11" s="76" t="s">
        <v>144</v>
      </c>
      <c r="E11" s="76" t="s">
        <v>140</v>
      </c>
      <c r="F11" s="76" t="s">
        <v>141</v>
      </c>
      <c r="G11" s="76" t="s">
        <v>142</v>
      </c>
      <c r="H11" s="76" t="s">
        <v>156</v>
      </c>
      <c r="I11" s="76" t="s">
        <v>144</v>
      </c>
      <c r="J11" s="76" t="s">
        <v>144</v>
      </c>
      <c r="K11" s="76" t="s">
        <v>144</v>
      </c>
      <c r="L11" s="76" t="s">
        <v>145</v>
      </c>
    </row>
    <row r="12" spans="1:12" ht="16.8">
      <c r="A12" s="31" t="s">
        <v>85</v>
      </c>
      <c r="B12" s="76" t="s">
        <v>137</v>
      </c>
      <c r="C12" s="76" t="s">
        <v>138</v>
      </c>
      <c r="D12" s="76" t="s">
        <v>144</v>
      </c>
      <c r="E12" s="76" t="s">
        <v>140</v>
      </c>
      <c r="F12" s="76" t="s">
        <v>141</v>
      </c>
      <c r="G12" s="76" t="s">
        <v>142</v>
      </c>
      <c r="H12" s="76" t="s">
        <v>156</v>
      </c>
      <c r="I12" s="76" t="s">
        <v>144</v>
      </c>
      <c r="J12" s="76" t="s">
        <v>144</v>
      </c>
      <c r="K12" s="76" t="s">
        <v>144</v>
      </c>
      <c r="L12" s="76" t="s">
        <v>146</v>
      </c>
    </row>
    <row r="13" spans="1:12" ht="16.8">
      <c r="A13" s="57" t="s">
        <v>86</v>
      </c>
      <c r="B13" s="76" t="s">
        <v>137</v>
      </c>
      <c r="C13" s="76" t="s">
        <v>138</v>
      </c>
      <c r="D13" s="76" t="s">
        <v>144</v>
      </c>
      <c r="E13" s="76" t="s">
        <v>140</v>
      </c>
      <c r="F13" s="76" t="s">
        <v>141</v>
      </c>
      <c r="G13" s="76" t="s">
        <v>142</v>
      </c>
      <c r="H13" s="76" t="s">
        <v>156</v>
      </c>
      <c r="I13" s="76" t="s">
        <v>144</v>
      </c>
      <c r="J13" s="76" t="s">
        <v>144</v>
      </c>
      <c r="K13" s="76" t="s">
        <v>144</v>
      </c>
      <c r="L13" s="76" t="s">
        <v>157</v>
      </c>
    </row>
    <row r="14" spans="1:12" ht="16.8">
      <c r="A14" s="31" t="s">
        <v>87</v>
      </c>
      <c r="B14" s="76" t="s">
        <v>137</v>
      </c>
      <c r="C14" s="76" t="s">
        <v>138</v>
      </c>
      <c r="D14" s="76" t="s">
        <v>144</v>
      </c>
      <c r="E14" s="76" t="s">
        <v>140</v>
      </c>
      <c r="F14" s="76" t="s">
        <v>141</v>
      </c>
      <c r="G14" s="76" t="s">
        <v>142</v>
      </c>
      <c r="H14" s="76" t="s">
        <v>156</v>
      </c>
      <c r="I14" s="76" t="s">
        <v>144</v>
      </c>
      <c r="J14" s="76" t="s">
        <v>144</v>
      </c>
      <c r="K14" s="76" t="s">
        <v>144</v>
      </c>
      <c r="L14" s="76" t="s">
        <v>158</v>
      </c>
    </row>
    <row r="15" spans="1:12" ht="16.8">
      <c r="A15" s="57" t="s">
        <v>88</v>
      </c>
      <c r="B15" s="76" t="s">
        <v>137</v>
      </c>
      <c r="C15" s="76" t="s">
        <v>138</v>
      </c>
      <c r="D15" s="76" t="s">
        <v>144</v>
      </c>
      <c r="E15" s="76" t="s">
        <v>140</v>
      </c>
      <c r="F15" s="76" t="s">
        <v>141</v>
      </c>
      <c r="G15" s="76" t="s">
        <v>142</v>
      </c>
      <c r="H15" s="76" t="s">
        <v>156</v>
      </c>
      <c r="I15" s="76" t="s">
        <v>144</v>
      </c>
      <c r="J15" s="76" t="s">
        <v>144</v>
      </c>
      <c r="K15" s="76" t="s">
        <v>144</v>
      </c>
      <c r="L15" s="76" t="s">
        <v>159</v>
      </c>
    </row>
    <row r="16" spans="1:12" ht="16.8">
      <c r="A16" s="31" t="s">
        <v>89</v>
      </c>
      <c r="B16" s="76" t="s">
        <v>137</v>
      </c>
      <c r="C16" s="76" t="s">
        <v>138</v>
      </c>
      <c r="D16" s="76" t="s">
        <v>144</v>
      </c>
      <c r="E16" s="76" t="s">
        <v>160</v>
      </c>
      <c r="F16" s="76" t="s">
        <v>141</v>
      </c>
      <c r="G16" s="76" t="s">
        <v>142</v>
      </c>
      <c r="H16" s="76" t="s">
        <v>161</v>
      </c>
      <c r="I16" s="76" t="s">
        <v>140</v>
      </c>
      <c r="J16" s="76" t="s">
        <v>144</v>
      </c>
      <c r="K16" s="76" t="s">
        <v>144</v>
      </c>
      <c r="L16" s="76" t="s">
        <v>162</v>
      </c>
    </row>
    <row r="17" spans="1:12" ht="16.8">
      <c r="A17" s="57" t="s">
        <v>65</v>
      </c>
      <c r="B17" s="76" t="s">
        <v>137</v>
      </c>
      <c r="C17" s="76" t="s">
        <v>138</v>
      </c>
      <c r="D17" s="76" t="s">
        <v>139</v>
      </c>
      <c r="E17" s="76" t="s">
        <v>144</v>
      </c>
      <c r="F17" s="76" t="s">
        <v>144</v>
      </c>
      <c r="G17" s="76" t="s">
        <v>142</v>
      </c>
      <c r="H17" s="76" t="s">
        <v>163</v>
      </c>
      <c r="I17" s="76" t="s">
        <v>140</v>
      </c>
      <c r="J17" s="76" t="s">
        <v>164</v>
      </c>
      <c r="K17" s="76" t="s">
        <v>144</v>
      </c>
      <c r="L17" s="76" t="s">
        <v>165</v>
      </c>
    </row>
    <row r="18" spans="1:12" ht="16.8">
      <c r="A18" s="31" t="s">
        <v>66</v>
      </c>
      <c r="B18" s="76" t="s">
        <v>137</v>
      </c>
      <c r="C18" s="76" t="s">
        <v>144</v>
      </c>
      <c r="D18" s="76" t="s">
        <v>144</v>
      </c>
      <c r="E18" s="76" t="s">
        <v>144</v>
      </c>
      <c r="F18" s="76" t="s">
        <v>144</v>
      </c>
      <c r="G18" s="76" t="s">
        <v>144</v>
      </c>
      <c r="H18" s="76" t="s">
        <v>144</v>
      </c>
      <c r="I18" s="76" t="s">
        <v>144</v>
      </c>
      <c r="J18" s="76" t="s">
        <v>144</v>
      </c>
      <c r="K18" s="76" t="s">
        <v>144</v>
      </c>
      <c r="L18" s="76" t="s">
        <v>166</v>
      </c>
    </row>
    <row r="19" spans="1:12" ht="16.8">
      <c r="A19" s="57" t="s">
        <v>71</v>
      </c>
      <c r="B19" s="76" t="s">
        <v>167</v>
      </c>
      <c r="C19" s="76" t="s">
        <v>138</v>
      </c>
      <c r="D19" s="76" t="s">
        <v>139</v>
      </c>
      <c r="E19" s="76" t="s">
        <v>144</v>
      </c>
      <c r="F19" s="76" t="s">
        <v>144</v>
      </c>
      <c r="G19" s="76" t="s">
        <v>142</v>
      </c>
      <c r="H19" s="76" t="s">
        <v>143</v>
      </c>
      <c r="I19" s="76" t="s">
        <v>144</v>
      </c>
      <c r="J19" s="76" t="s">
        <v>144</v>
      </c>
      <c r="K19" s="76" t="s">
        <v>168</v>
      </c>
      <c r="L19" s="76" t="s">
        <v>145</v>
      </c>
    </row>
    <row r="20" spans="1:12" ht="16.8">
      <c r="A20" s="31" t="s">
        <v>72</v>
      </c>
      <c r="B20" s="76" t="s">
        <v>167</v>
      </c>
      <c r="C20" s="76" t="s">
        <v>138</v>
      </c>
      <c r="D20" s="76" t="s">
        <v>139</v>
      </c>
      <c r="E20" s="76" t="s">
        <v>144</v>
      </c>
      <c r="F20" s="76" t="s">
        <v>144</v>
      </c>
      <c r="G20" s="76" t="s">
        <v>142</v>
      </c>
      <c r="H20" s="76" t="s">
        <v>143</v>
      </c>
      <c r="I20" s="76" t="s">
        <v>144</v>
      </c>
      <c r="J20" s="76" t="s">
        <v>144</v>
      </c>
      <c r="K20" s="76" t="s">
        <v>169</v>
      </c>
      <c r="L20" s="76" t="s">
        <v>145</v>
      </c>
    </row>
    <row r="21" spans="1:12" ht="16.8">
      <c r="A21" s="57" t="s">
        <v>90</v>
      </c>
      <c r="B21" s="76" t="s">
        <v>170</v>
      </c>
      <c r="C21" s="76" t="s">
        <v>144</v>
      </c>
      <c r="D21" s="76" t="s">
        <v>144</v>
      </c>
      <c r="E21" s="76" t="s">
        <v>171</v>
      </c>
      <c r="F21" s="76" t="s">
        <v>141</v>
      </c>
      <c r="G21" s="76" t="s">
        <v>144</v>
      </c>
      <c r="H21" s="76" t="s">
        <v>144</v>
      </c>
      <c r="I21" s="76" t="s">
        <v>144</v>
      </c>
      <c r="J21" s="76" t="s">
        <v>144</v>
      </c>
      <c r="K21" s="76" t="s">
        <v>144</v>
      </c>
      <c r="L21" s="76" t="s">
        <v>172</v>
      </c>
    </row>
    <row r="22" spans="1:12" ht="16.8">
      <c r="A22" s="31" t="s">
        <v>74</v>
      </c>
      <c r="B22" s="76" t="s">
        <v>173</v>
      </c>
      <c r="C22" s="76" t="s">
        <v>138</v>
      </c>
      <c r="D22" s="76" t="s">
        <v>144</v>
      </c>
      <c r="E22" s="76" t="s">
        <v>171</v>
      </c>
      <c r="F22" s="76" t="s">
        <v>141</v>
      </c>
      <c r="G22" s="76" t="s">
        <v>142</v>
      </c>
      <c r="H22" s="76" t="s">
        <v>161</v>
      </c>
      <c r="I22" s="76" t="s">
        <v>144</v>
      </c>
      <c r="J22" s="76" t="s">
        <v>144</v>
      </c>
      <c r="K22" s="76" t="s">
        <v>144</v>
      </c>
      <c r="L22" s="76" t="s">
        <v>174</v>
      </c>
    </row>
    <row r="23" spans="1:12" ht="16.8">
      <c r="A23" s="57" t="s">
        <v>111</v>
      </c>
      <c r="B23" s="76" t="s">
        <v>137</v>
      </c>
      <c r="C23" s="76" t="s">
        <v>144</v>
      </c>
      <c r="D23" s="76" t="s">
        <v>144</v>
      </c>
      <c r="E23" s="76" t="s">
        <v>175</v>
      </c>
      <c r="F23" s="76" t="s">
        <v>141</v>
      </c>
      <c r="G23" s="76" t="s">
        <v>175</v>
      </c>
      <c r="H23" s="76" t="s">
        <v>176</v>
      </c>
      <c r="I23" s="76" t="s">
        <v>144</v>
      </c>
      <c r="J23" s="76" t="s">
        <v>144</v>
      </c>
      <c r="K23" s="76" t="s">
        <v>144</v>
      </c>
      <c r="L23" s="76" t="s">
        <v>177</v>
      </c>
    </row>
    <row r="24" spans="1:12" ht="16.8">
      <c r="A24" s="69" t="s">
        <v>112</v>
      </c>
      <c r="B24" s="76" t="s">
        <v>137</v>
      </c>
      <c r="C24" s="76" t="s">
        <v>144</v>
      </c>
      <c r="D24" s="76" t="s">
        <v>144</v>
      </c>
      <c r="E24" s="76" t="s">
        <v>178</v>
      </c>
      <c r="F24" s="76" t="s">
        <v>141</v>
      </c>
      <c r="G24" s="76" t="s">
        <v>178</v>
      </c>
      <c r="H24" s="76" t="s">
        <v>176</v>
      </c>
      <c r="I24" s="76" t="s">
        <v>144</v>
      </c>
      <c r="J24" s="76" t="s">
        <v>144</v>
      </c>
      <c r="K24" s="76" t="s">
        <v>144</v>
      </c>
      <c r="L24" s="76" t="s">
        <v>177</v>
      </c>
    </row>
    <row r="25" spans="1:12" ht="16.8">
      <c r="A25" s="57" t="s">
        <v>113</v>
      </c>
      <c r="B25" s="76" t="s">
        <v>179</v>
      </c>
      <c r="C25" s="76" t="s">
        <v>144</v>
      </c>
      <c r="D25" s="76" t="s">
        <v>144</v>
      </c>
      <c r="E25" s="76" t="s">
        <v>144</v>
      </c>
      <c r="F25" s="76" t="s">
        <v>144</v>
      </c>
      <c r="G25" s="76" t="s">
        <v>144</v>
      </c>
      <c r="H25" s="76" t="s">
        <v>144</v>
      </c>
      <c r="I25" s="76" t="s">
        <v>144</v>
      </c>
      <c r="J25" s="76" t="s">
        <v>144</v>
      </c>
      <c r="K25" s="76" t="s">
        <v>144</v>
      </c>
      <c r="L25" s="76" t="s">
        <v>180</v>
      </c>
    </row>
    <row r="26" spans="1:12" ht="16.8">
      <c r="A26" s="74" t="s">
        <v>121</v>
      </c>
      <c r="B26" s="76" t="s">
        <v>137</v>
      </c>
      <c r="C26" s="76" t="s">
        <v>138</v>
      </c>
      <c r="D26" s="76" t="s">
        <v>139</v>
      </c>
      <c r="E26" s="76" t="s">
        <v>140</v>
      </c>
      <c r="F26" s="76" t="s">
        <v>141</v>
      </c>
      <c r="G26" s="76" t="s">
        <v>142</v>
      </c>
      <c r="H26" s="76" t="s">
        <v>143</v>
      </c>
      <c r="I26" s="76" t="s">
        <v>144</v>
      </c>
      <c r="J26" s="76" t="s">
        <v>144</v>
      </c>
      <c r="K26" s="76" t="s">
        <v>144</v>
      </c>
      <c r="L26" s="76" t="s">
        <v>181</v>
      </c>
    </row>
    <row r="27" spans="1:12" ht="16.8">
      <c r="A27" s="75" t="s">
        <v>123</v>
      </c>
      <c r="B27" s="76" t="s">
        <v>137</v>
      </c>
      <c r="C27" s="76" t="s">
        <v>138</v>
      </c>
      <c r="D27" s="76" t="s">
        <v>139</v>
      </c>
      <c r="E27" s="76" t="s">
        <v>140</v>
      </c>
      <c r="F27" s="76" t="s">
        <v>141</v>
      </c>
      <c r="G27" s="76" t="s">
        <v>142</v>
      </c>
      <c r="H27" s="76" t="s">
        <v>143</v>
      </c>
      <c r="I27" s="76" t="s">
        <v>144</v>
      </c>
      <c r="J27" s="76" t="s">
        <v>144</v>
      </c>
      <c r="K27" s="76" t="s">
        <v>144</v>
      </c>
      <c r="L27" s="76" t="s">
        <v>145</v>
      </c>
    </row>
    <row r="28" spans="1:12" ht="16.8">
      <c r="A28" s="74" t="s">
        <v>124</v>
      </c>
      <c r="B28" s="76" t="s">
        <v>137</v>
      </c>
      <c r="C28" s="76" t="s">
        <v>138</v>
      </c>
      <c r="D28" s="76" t="s">
        <v>144</v>
      </c>
      <c r="E28" s="76" t="s">
        <v>182</v>
      </c>
      <c r="F28" s="76" t="s">
        <v>141</v>
      </c>
      <c r="G28" s="76" t="s">
        <v>142</v>
      </c>
      <c r="H28" s="76" t="s">
        <v>161</v>
      </c>
      <c r="I28" s="76" t="s">
        <v>140</v>
      </c>
      <c r="J28" s="76" t="s">
        <v>144</v>
      </c>
      <c r="K28" s="76" t="s">
        <v>144</v>
      </c>
      <c r="L28" s="76" t="s">
        <v>183</v>
      </c>
    </row>
    <row r="29" spans="1:12" ht="16.8">
      <c r="A29" s="75" t="s">
        <v>125</v>
      </c>
      <c r="B29" s="76" t="s">
        <v>167</v>
      </c>
      <c r="C29" s="76" t="s">
        <v>138</v>
      </c>
      <c r="D29" s="76" t="s">
        <v>139</v>
      </c>
      <c r="E29" s="76" t="s">
        <v>144</v>
      </c>
      <c r="F29" s="76" t="s">
        <v>144</v>
      </c>
      <c r="G29" s="76" t="s">
        <v>142</v>
      </c>
      <c r="H29" s="76" t="s">
        <v>143</v>
      </c>
      <c r="I29" s="76" t="s">
        <v>144</v>
      </c>
      <c r="J29" s="76" t="s">
        <v>144</v>
      </c>
      <c r="K29" s="76" t="s">
        <v>184</v>
      </c>
    </row>
    <row r="30" spans="1:12" ht="16.8">
      <c r="A30" s="74" t="s">
        <v>185</v>
      </c>
      <c r="B30">
        <v>5</v>
      </c>
      <c r="C30">
        <v>1</v>
      </c>
      <c r="D30">
        <v>1</v>
      </c>
      <c r="E30">
        <v>5</v>
      </c>
      <c r="F30">
        <v>1</v>
      </c>
      <c r="G30">
        <v>2</v>
      </c>
      <c r="H30">
        <v>4</v>
      </c>
      <c r="I30">
        <v>1</v>
      </c>
      <c r="J30">
        <v>1</v>
      </c>
    </row>
  </sheetData>
  <protectedRanges>
    <protectedRange sqref="A2:A25" name="区域1" securityDescriptor=""/>
  </protectedRanges>
  <phoneticPr fontId="36" type="noConversion"/>
  <dataValidations count="1">
    <dataValidation allowBlank="1" showInputMessage="1" showErrorMessage="1" promptTitle="指令描述符" prompt="指令助记符" sqref="A2:A25" xr:uid="{F8164A4B-DEC5-4B8E-9B12-BBEBE38AB51D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数据通路设计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wenbo liu</cp:lastModifiedBy>
  <dcterms:created xsi:type="dcterms:W3CDTF">2015-06-05T18:19:00Z</dcterms:created>
  <dcterms:modified xsi:type="dcterms:W3CDTF">2023-08-31T11:45:34Z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