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-105" yWindow="-105" windowWidth="20535" windowHeight="11040"/>
  </bookViews>
  <sheets>
    <sheet name="2018年" sheetId="1" r:id="rId1"/>
    <sheet name="2019年" sheetId="3" r:id="rId2"/>
    <sheet name="2020年" sheetId="2" r:id="rId3"/>
    <sheet name="不同年份平均生物量" sheetId="4" r:id="rId4"/>
  </sheets>
  <definedNames>
    <definedName name="_xlnm._FilterDatabase" localSheetId="0" hidden="1">'2018年'!$I$1:$I$47</definedName>
  </definedNames>
  <calcPr calcId="114210"/>
</workbook>
</file>

<file path=xl/calcChain.xml><?xml version="1.0" encoding="utf-8"?>
<calcChain xmlns="http://schemas.openxmlformats.org/spreadsheetml/2006/main">
  <c r="S18" i="1"/>
  <c r="AC47"/>
  <c r="AC36"/>
  <c r="AC19"/>
  <c r="AC11"/>
  <c r="Y39" i="3"/>
  <c r="Y38"/>
  <c r="Y37"/>
  <c r="Y36"/>
  <c r="Y30"/>
  <c r="Y29"/>
  <c r="Y26"/>
  <c r="Y22"/>
  <c r="Y16"/>
  <c r="Y14"/>
  <c r="AC13"/>
  <c r="Y8"/>
  <c r="Y7"/>
  <c r="Y5"/>
  <c r="Y3"/>
  <c r="AC89" i="2"/>
  <c r="AC81"/>
  <c r="AC73"/>
  <c r="AC65"/>
  <c r="AC55"/>
  <c r="AC44"/>
  <c r="AC35"/>
  <c r="AC23"/>
  <c r="AC10"/>
  <c r="AM22" i="3"/>
  <c r="AM12"/>
  <c r="AM20" i="2"/>
  <c r="AM15"/>
  <c r="AM8"/>
  <c r="S62"/>
  <c r="S50"/>
  <c r="S38"/>
  <c r="S26"/>
  <c r="S11"/>
  <c r="S29" i="3"/>
  <c r="S21"/>
  <c r="S14"/>
  <c r="S9"/>
  <c r="S36" i="1"/>
  <c r="S27"/>
  <c r="S12"/>
  <c r="I16"/>
  <c r="I30"/>
  <c r="H9" i="3"/>
</calcChain>
</file>

<file path=xl/sharedStrings.xml><?xml version="1.0" encoding="utf-8"?>
<sst xmlns="http://schemas.openxmlformats.org/spreadsheetml/2006/main" count="672" uniqueCount="162">
  <si>
    <t>牧户1</t>
  </si>
  <si>
    <t>羊草</t>
  </si>
  <si>
    <t>隐子草</t>
  </si>
  <si>
    <t>黄蒿</t>
  </si>
  <si>
    <t>狗尾草</t>
  </si>
  <si>
    <t>沙葱</t>
  </si>
  <si>
    <t>乳白花黄芪</t>
  </si>
  <si>
    <t>苔草</t>
  </si>
  <si>
    <t>尖头叶藜</t>
  </si>
  <si>
    <t>猪毛菜</t>
  </si>
  <si>
    <t>刺穗藜</t>
  </si>
  <si>
    <t>冰草</t>
  </si>
  <si>
    <t>细叶葱</t>
  </si>
  <si>
    <t>画眉草</t>
  </si>
  <si>
    <t>野韭</t>
  </si>
  <si>
    <t>种名</t>
  </si>
  <si>
    <t>营养苗高度（cm)</t>
  </si>
  <si>
    <t>生殖苗高度（cm)</t>
  </si>
  <si>
    <t>株从数</t>
  </si>
  <si>
    <t>丛幅</t>
  </si>
  <si>
    <t>鲜重(g)</t>
  </si>
  <si>
    <t>干重(g)</t>
  </si>
  <si>
    <t>样地号</t>
  </si>
  <si>
    <t>样地号</t>
    <phoneticPr fontId="1" type="noConversion"/>
  </si>
  <si>
    <t>1*1m</t>
  </si>
  <si>
    <t>克氏针茅</t>
  </si>
  <si>
    <t>米口袋</t>
  </si>
  <si>
    <t>阿尔泰狗娃花</t>
  </si>
  <si>
    <t>扁蓿豆</t>
  </si>
  <si>
    <t>双齿葱</t>
  </si>
  <si>
    <t>针茅</t>
  </si>
  <si>
    <t>20/45</t>
  </si>
  <si>
    <t>银灰旋花</t>
  </si>
  <si>
    <t>虫实</t>
  </si>
  <si>
    <t>冷蒿</t>
  </si>
  <si>
    <t>乳白花</t>
  </si>
  <si>
    <t>唐松草</t>
  </si>
  <si>
    <t>草芸香</t>
  </si>
  <si>
    <t>长叶扁低梅</t>
  </si>
  <si>
    <t>牧户4</t>
    <phoneticPr fontId="1" type="noConversion"/>
  </si>
  <si>
    <t>牧户3</t>
    <phoneticPr fontId="1" type="noConversion"/>
  </si>
  <si>
    <t>物种名称</t>
  </si>
  <si>
    <t>营养高度</t>
  </si>
  <si>
    <t>生殖高度</t>
  </si>
  <si>
    <t>株丛数</t>
  </si>
  <si>
    <t>鲜重</t>
  </si>
  <si>
    <t>干重</t>
  </si>
  <si>
    <t>灰绿藜</t>
  </si>
  <si>
    <t>天门冬</t>
  </si>
  <si>
    <t>画眉</t>
  </si>
  <si>
    <t>紫粒线</t>
  </si>
  <si>
    <t>牧户2</t>
  </si>
  <si>
    <t>紫花苜蓿</t>
  </si>
  <si>
    <t>秋牧场1</t>
  </si>
  <si>
    <t>秋牧场2</t>
  </si>
  <si>
    <t>秋牧场3</t>
  </si>
  <si>
    <t>防风</t>
  </si>
  <si>
    <t>夏牧场4</t>
  </si>
  <si>
    <t>夏牧场1</t>
  </si>
  <si>
    <t>木地夫</t>
  </si>
  <si>
    <t>独行菜</t>
  </si>
  <si>
    <t>细叶鸢尾</t>
  </si>
  <si>
    <t>二裂委陵菜</t>
  </si>
  <si>
    <t>秋牧场4</t>
  </si>
  <si>
    <t>夏牧场5</t>
  </si>
  <si>
    <t>洽草</t>
  </si>
  <si>
    <t>蒲公英</t>
  </si>
  <si>
    <t>菊叶委陵菜</t>
  </si>
  <si>
    <t>牧户4</t>
  </si>
  <si>
    <t>羊草</t>
    <phoneticPr fontId="1" type="noConversion"/>
  </si>
  <si>
    <t>针茅</t>
    <phoneticPr fontId="1" type="noConversion"/>
  </si>
  <si>
    <t>刺穗藜</t>
    <phoneticPr fontId="1" type="noConversion"/>
  </si>
  <si>
    <t>猪毛菜</t>
    <phoneticPr fontId="1" type="noConversion"/>
  </si>
  <si>
    <t>苔草</t>
    <phoneticPr fontId="1" type="noConversion"/>
  </si>
  <si>
    <t>知母</t>
    <phoneticPr fontId="1" type="noConversion"/>
  </si>
  <si>
    <t>双齿葱</t>
    <phoneticPr fontId="1" type="noConversion"/>
  </si>
  <si>
    <t>隐子草</t>
    <phoneticPr fontId="1" type="noConversion"/>
  </si>
  <si>
    <t>独行菜</t>
    <phoneticPr fontId="1" type="noConversion"/>
  </si>
  <si>
    <t>牻牛儿苗</t>
    <phoneticPr fontId="1" type="noConversion"/>
  </si>
  <si>
    <t>灰绿藜</t>
    <phoneticPr fontId="1" type="noConversion"/>
  </si>
  <si>
    <t>黄蒿</t>
    <phoneticPr fontId="1" type="noConversion"/>
  </si>
  <si>
    <t>米口袋</t>
    <phoneticPr fontId="1" type="noConversion"/>
  </si>
  <si>
    <t>画眉草</t>
    <phoneticPr fontId="1" type="noConversion"/>
  </si>
  <si>
    <t>细叶葱</t>
    <phoneticPr fontId="1" type="noConversion"/>
  </si>
  <si>
    <t>狗尾草</t>
    <phoneticPr fontId="1" type="noConversion"/>
  </si>
  <si>
    <t>二裂委陵菜</t>
    <phoneticPr fontId="1" type="noConversion"/>
  </si>
  <si>
    <t>乳白花黄芪</t>
    <phoneticPr fontId="1" type="noConversion"/>
  </si>
  <si>
    <t>野韭</t>
    <phoneticPr fontId="1" type="noConversion"/>
  </si>
  <si>
    <t>扁蓿豆</t>
    <phoneticPr fontId="1" type="noConversion"/>
  </si>
  <si>
    <t>冷蒿</t>
    <phoneticPr fontId="1" type="noConversion"/>
  </si>
  <si>
    <t>阿尔泰狗娃花</t>
    <phoneticPr fontId="1" type="noConversion"/>
  </si>
  <si>
    <t>冰草</t>
    <phoneticPr fontId="1" type="noConversion"/>
  </si>
  <si>
    <t>克氏针茅</t>
    <phoneticPr fontId="1" type="noConversion"/>
  </si>
  <si>
    <t>黄花葱</t>
    <phoneticPr fontId="1" type="noConversion"/>
  </si>
  <si>
    <t>瓣蕊唐松草</t>
    <phoneticPr fontId="1" type="noConversion"/>
  </si>
  <si>
    <t>细叶鸢尾</t>
    <phoneticPr fontId="1" type="noConversion"/>
  </si>
  <si>
    <t>麻花头</t>
  </si>
  <si>
    <t>羽茅</t>
    <phoneticPr fontId="1" type="noConversion"/>
  </si>
  <si>
    <t>防风</t>
    <phoneticPr fontId="1" type="noConversion"/>
  </si>
  <si>
    <t>草芸香</t>
    <phoneticPr fontId="1" type="noConversion"/>
  </si>
  <si>
    <t>多年禾本</t>
  </si>
  <si>
    <t>一二年生藜</t>
  </si>
  <si>
    <t>一二年生禾本</t>
  </si>
  <si>
    <t>经纬度</t>
  </si>
  <si>
    <t>经纬度</t>
    <phoneticPr fontId="1" type="noConversion"/>
  </si>
  <si>
    <t>116°20′57.62″；44°2′22.26″</t>
    <phoneticPr fontId="1" type="noConversion"/>
  </si>
  <si>
    <t>116°21′11.99″；44°2′57.09″</t>
    <phoneticPr fontId="1" type="noConversion"/>
  </si>
  <si>
    <t>116°19′23.43″；44°6′1.08″</t>
    <phoneticPr fontId="1" type="noConversion"/>
  </si>
  <si>
    <t>116°19′3.65″；44°6′9.72″</t>
    <phoneticPr fontId="1" type="noConversion"/>
  </si>
  <si>
    <t>116°18′56.88″；44°6′7.14″</t>
    <phoneticPr fontId="1" type="noConversion"/>
  </si>
  <si>
    <t>116°18′58.61″；44°6′12.51″</t>
    <phoneticPr fontId="1" type="noConversion"/>
  </si>
  <si>
    <t>116°19′27.69″；44°6′0.53″</t>
    <phoneticPr fontId="1" type="noConversion"/>
  </si>
  <si>
    <t>116°19′38.37″；44°5′49.37″</t>
    <phoneticPr fontId="1" type="noConversion"/>
  </si>
  <si>
    <t>116°19′33.30″；44°5′47.70″</t>
    <phoneticPr fontId="1" type="noConversion"/>
  </si>
  <si>
    <t>经纬度</t>
    <phoneticPr fontId="1" type="noConversion"/>
  </si>
  <si>
    <t>115°47′29.86″；43°44′12.38″</t>
    <phoneticPr fontId="1" type="noConversion"/>
  </si>
  <si>
    <t>115°47′45.70″；43°44′30.96″</t>
    <phoneticPr fontId="1" type="noConversion"/>
  </si>
  <si>
    <t>115°47′49.90″；43°44′28.43″</t>
    <phoneticPr fontId="1" type="noConversion"/>
  </si>
  <si>
    <t>115°47′51.86″；43°44′31.37″</t>
    <phoneticPr fontId="1" type="noConversion"/>
  </si>
  <si>
    <t>115°47′30.72″；43°44′26.56″</t>
    <phoneticPr fontId="1" type="noConversion"/>
  </si>
  <si>
    <t>115°47′45.38″；43°44′27.62″</t>
    <phoneticPr fontId="1" type="noConversion"/>
  </si>
  <si>
    <t>115°47′36.62″；43°44′45.53″</t>
    <phoneticPr fontId="1" type="noConversion"/>
  </si>
  <si>
    <t>115°47′54.35″；43°44′46.25″</t>
    <phoneticPr fontId="1" type="noConversion"/>
  </si>
  <si>
    <t>115°47′38.86″；43°44′35.54″</t>
    <phoneticPr fontId="1" type="noConversion"/>
  </si>
  <si>
    <t>116°21′40.63″；44°3′35.41″</t>
    <phoneticPr fontId="1" type="noConversion"/>
  </si>
  <si>
    <t>116°22′14.60″；44°3′11.41″</t>
    <phoneticPr fontId="1" type="noConversion"/>
  </si>
  <si>
    <t>116°22′16.39″；44°3′12.25″</t>
    <phoneticPr fontId="1" type="noConversion"/>
  </si>
  <si>
    <t>116°22′12.90″；44°3′13.39″</t>
    <phoneticPr fontId="1" type="noConversion"/>
  </si>
  <si>
    <t>116°21′50.65″；44°4′5.31″</t>
    <phoneticPr fontId="1" type="noConversion"/>
  </si>
  <si>
    <t>116°21′39.56″；44°4′2.50″</t>
    <phoneticPr fontId="1" type="noConversion"/>
  </si>
  <si>
    <t>116°21′56.21″；44°4′28.63″</t>
    <phoneticPr fontId="1" type="noConversion"/>
  </si>
  <si>
    <t>116°21′18.88″；44°4′48.52″</t>
    <phoneticPr fontId="1" type="noConversion"/>
  </si>
  <si>
    <t>116°21′17.04″；44°4′46.44″</t>
    <phoneticPr fontId="1" type="noConversion"/>
  </si>
  <si>
    <t>116°21′4.66″；44°2′25.87″</t>
    <phoneticPr fontId="1" type="noConversion"/>
  </si>
  <si>
    <t>116°21′11.54″；44°2′54.75″</t>
    <phoneticPr fontId="1" type="noConversion"/>
  </si>
  <si>
    <t>116°21′28.43″；44°2′65.38″</t>
    <phoneticPr fontId="1" type="noConversion"/>
  </si>
  <si>
    <t>116°21′46.21″；44°2′35.62″</t>
    <phoneticPr fontId="1" type="noConversion"/>
  </si>
  <si>
    <t>116°19′38.37″；44°5′49.37″</t>
    <phoneticPr fontId="1" type="noConversion"/>
  </si>
  <si>
    <t>116°19′33.30″；44°5′47.70″</t>
    <phoneticPr fontId="1" type="noConversion"/>
  </si>
  <si>
    <t>116°19′43.25″；44°5′36.73″</t>
    <phoneticPr fontId="1" type="noConversion"/>
  </si>
  <si>
    <t>116°19′52.43″；44°5′18.26″</t>
    <phoneticPr fontId="1" type="noConversion"/>
  </si>
  <si>
    <t>116°21′42.53″；44°4′54.22″</t>
    <phoneticPr fontId="1" type="noConversion"/>
  </si>
  <si>
    <t>116°21′35.26″；44°2′43.39″</t>
    <phoneticPr fontId="1" type="noConversion"/>
  </si>
  <si>
    <t>116°20′26.39″；44°2′19.53″</t>
    <phoneticPr fontId="1" type="noConversion"/>
  </si>
  <si>
    <t>116°21′21.83″；44°4′53.12″</t>
    <phoneticPr fontId="1" type="noConversion"/>
  </si>
  <si>
    <t>116°21′35.32″；44°4′16.43″</t>
    <phoneticPr fontId="1" type="noConversion"/>
  </si>
  <si>
    <t>116°21′52.61″；44°4′37.26″</t>
    <phoneticPr fontId="1" type="noConversion"/>
  </si>
  <si>
    <t>经纬度</t>
    <phoneticPr fontId="1" type="noConversion"/>
  </si>
  <si>
    <t>116°18′12.36″；44°5′26.65″</t>
    <phoneticPr fontId="1" type="noConversion"/>
  </si>
  <si>
    <t>116°18′36.86″；44°5′23.25″</t>
    <phoneticPr fontId="1" type="noConversion"/>
  </si>
  <si>
    <t>116°18′61.34″；44°5′56.71″</t>
    <phoneticPr fontId="1" type="noConversion"/>
  </si>
  <si>
    <t>116°18′61.54″；44°5′14.25″</t>
    <phoneticPr fontId="1" type="noConversion"/>
  </si>
  <si>
    <t>116°18′53.11″；44°5′37.26″</t>
    <phoneticPr fontId="1" type="noConversion"/>
  </si>
  <si>
    <t>116°18′14.35″；44°5′37.21″</t>
    <phoneticPr fontId="1" type="noConversion"/>
  </si>
  <si>
    <t>116°18′53.24″；44°5′61.49″</t>
    <phoneticPr fontId="1" type="noConversion"/>
  </si>
  <si>
    <t>牧户1</t>
    <phoneticPr fontId="1" type="noConversion"/>
  </si>
  <si>
    <t>牧户</t>
    <phoneticPr fontId="1" type="noConversion"/>
  </si>
  <si>
    <t>牧户3</t>
  </si>
  <si>
    <t>不同年份生物量</t>
    <phoneticPr fontId="1" type="noConversion"/>
  </si>
  <si>
    <t>样方生物量（此列数据为对应的左侧干重数据之和）</t>
    <phoneticPr fontId="1" type="noConversion"/>
  </si>
  <si>
    <t>1m*1m</t>
    <phoneticPr fontId="1" type="noConversion"/>
  </si>
  <si>
    <t>样方生物量（此列数据为对应的左侧干重数据之和）g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</si>
</sst>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等线"/>
      <charset val="134"/>
    </font>
    <font>
      <sz val="9"/>
      <name val="等线"/>
      <charset val="134"/>
    </font>
    <font>
      <sz val="11"/>
      <color indexed="8"/>
      <name val="等线"/>
      <charset val="134"/>
    </font>
    <font>
      <sz val="11"/>
      <name val="等线"/>
      <charset val="134"/>
    </font>
    <font>
      <sz val="9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2" fontId="0" fillId="0" borderId="0" xfId="0" applyNumberFormat="1"/>
    <xf numFmtId="176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/>
    <xf numFmtId="3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/>
    <xf numFmtId="0" fontId="3" fillId="3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176" fontId="3" fillId="0" borderId="0" xfId="0" applyNumberFormat="1" applyFont="1" applyFill="1"/>
    <xf numFmtId="176" fontId="3" fillId="0" borderId="0" xfId="0" applyNumberFormat="1" applyFont="1" applyFill="1" applyAlignment="1">
      <alignment vertical="center"/>
    </xf>
    <xf numFmtId="176" fontId="0" fillId="2" borderId="0" xfId="0" applyNumberFormat="1" applyFill="1"/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76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3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31" fontId="2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7"/>
  <sheetViews>
    <sheetView tabSelected="1" workbookViewId="0">
      <selection activeCell="N39" sqref="N39"/>
    </sheetView>
  </sheetViews>
  <sheetFormatPr defaultRowHeight="13.5"/>
  <cols>
    <col min="4" max="4" width="16.125" customWidth="1"/>
    <col min="9" max="9" width="17.625" customWidth="1"/>
    <col min="10" max="10" width="24" customWidth="1"/>
    <col min="19" max="19" width="28.25" customWidth="1"/>
    <col min="20" max="20" width="24.25" customWidth="1"/>
    <col min="29" max="29" width="28.125" customWidth="1"/>
    <col min="30" max="30" width="22.75" customWidth="1"/>
    <col min="39" max="39" width="18.875" customWidth="1"/>
    <col min="40" max="40" width="23.5" customWidth="1"/>
  </cols>
  <sheetData>
    <row r="1" spans="1:40">
      <c r="A1" t="s">
        <v>0</v>
      </c>
      <c r="B1" t="s">
        <v>160</v>
      </c>
      <c r="K1" t="s">
        <v>51</v>
      </c>
      <c r="L1" t="s">
        <v>160</v>
      </c>
      <c r="U1" t="s">
        <v>40</v>
      </c>
      <c r="V1" t="s">
        <v>160</v>
      </c>
      <c r="AE1" t="s">
        <v>68</v>
      </c>
      <c r="AF1" t="s">
        <v>160</v>
      </c>
    </row>
    <row r="2" spans="1:40" ht="40.5">
      <c r="A2" t="s">
        <v>22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s="36" t="s">
        <v>161</v>
      </c>
      <c r="J2" t="s">
        <v>104</v>
      </c>
      <c r="K2" t="s">
        <v>22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45</v>
      </c>
      <c r="R2" t="s">
        <v>21</v>
      </c>
      <c r="S2" s="34" t="s">
        <v>159</v>
      </c>
      <c r="T2" t="s">
        <v>103</v>
      </c>
      <c r="U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s="34" t="s">
        <v>159</v>
      </c>
      <c r="AD2" t="s">
        <v>103</v>
      </c>
      <c r="AE2" t="s">
        <v>22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s="34" t="s">
        <v>159</v>
      </c>
      <c r="AN2" t="s">
        <v>147</v>
      </c>
    </row>
    <row r="3" spans="1:40">
      <c r="A3">
        <v>1</v>
      </c>
      <c r="B3" t="s">
        <v>1</v>
      </c>
      <c r="C3">
        <v>18</v>
      </c>
      <c r="E3">
        <v>0</v>
      </c>
      <c r="H3">
        <v>1.95</v>
      </c>
      <c r="K3">
        <v>1</v>
      </c>
      <c r="L3" t="s">
        <v>1</v>
      </c>
      <c r="M3">
        <v>23</v>
      </c>
      <c r="N3">
        <v>36</v>
      </c>
      <c r="O3">
        <v>242</v>
      </c>
      <c r="R3">
        <v>51.44</v>
      </c>
      <c r="U3" s="30">
        <v>1</v>
      </c>
      <c r="V3" s="30" t="s">
        <v>6</v>
      </c>
      <c r="W3" s="30">
        <v>9</v>
      </c>
      <c r="X3" s="30"/>
      <c r="Y3" s="30">
        <v>2</v>
      </c>
      <c r="Z3" s="30"/>
      <c r="AA3" s="30"/>
      <c r="AB3" s="30"/>
      <c r="AC3" s="30"/>
      <c r="AE3" s="24">
        <v>1</v>
      </c>
      <c r="AF3" s="24" t="s">
        <v>1</v>
      </c>
      <c r="AG3" s="23">
        <v>6</v>
      </c>
      <c r="AH3" s="23"/>
      <c r="AI3" s="23">
        <v>3</v>
      </c>
      <c r="AJ3" s="23"/>
      <c r="AL3" s="24">
        <v>2.13</v>
      </c>
    </row>
    <row r="4" spans="1:40">
      <c r="A4">
        <v>1</v>
      </c>
      <c r="B4" t="s">
        <v>25</v>
      </c>
      <c r="C4">
        <v>15</v>
      </c>
      <c r="E4">
        <v>50</v>
      </c>
      <c r="H4">
        <v>8.3800000000000008</v>
      </c>
      <c r="K4">
        <v>1</v>
      </c>
      <c r="L4" t="s">
        <v>25</v>
      </c>
      <c r="M4">
        <v>12</v>
      </c>
      <c r="N4">
        <v>53</v>
      </c>
      <c r="O4">
        <v>28</v>
      </c>
      <c r="P4">
        <v>9</v>
      </c>
      <c r="R4">
        <v>18.89</v>
      </c>
      <c r="U4" s="30">
        <v>1</v>
      </c>
      <c r="V4" s="30" t="s">
        <v>12</v>
      </c>
      <c r="W4" s="30"/>
      <c r="X4" s="30">
        <v>19</v>
      </c>
      <c r="Y4" s="30">
        <v>20</v>
      </c>
      <c r="Z4" s="30"/>
      <c r="AA4" s="30"/>
      <c r="AB4" s="30">
        <v>5.64</v>
      </c>
      <c r="AC4" s="30"/>
      <c r="AE4" s="24">
        <v>1</v>
      </c>
      <c r="AF4" s="23" t="s">
        <v>25</v>
      </c>
      <c r="AG4" s="23">
        <v>4</v>
      </c>
      <c r="AH4" s="23"/>
      <c r="AI4" s="23">
        <v>2</v>
      </c>
      <c r="AJ4" s="23"/>
      <c r="AK4" s="23"/>
      <c r="AL4" s="24">
        <v>1.2</v>
      </c>
      <c r="AM4" s="28"/>
    </row>
    <row r="5" spans="1:40">
      <c r="A5">
        <v>1</v>
      </c>
      <c r="B5" t="s">
        <v>2</v>
      </c>
      <c r="C5">
        <v>8</v>
      </c>
      <c r="E5">
        <v>78</v>
      </c>
      <c r="H5">
        <v>0.93</v>
      </c>
      <c r="K5">
        <v>1</v>
      </c>
      <c r="L5" t="s">
        <v>2</v>
      </c>
      <c r="M5">
        <v>13</v>
      </c>
      <c r="O5">
        <v>12</v>
      </c>
      <c r="R5">
        <v>10.02</v>
      </c>
      <c r="U5" s="30">
        <v>1</v>
      </c>
      <c r="V5" s="30" t="s">
        <v>9</v>
      </c>
      <c r="W5" s="30">
        <v>24</v>
      </c>
      <c r="X5" s="30"/>
      <c r="Y5" s="30">
        <v>3</v>
      </c>
      <c r="Z5" s="30"/>
      <c r="AA5" s="30"/>
      <c r="AB5" s="30">
        <v>5.1100000000000003</v>
      </c>
      <c r="AC5" s="30"/>
      <c r="AE5" s="24">
        <v>1</v>
      </c>
      <c r="AF5" s="23" t="s">
        <v>2</v>
      </c>
      <c r="AG5" s="23">
        <v>6</v>
      </c>
      <c r="AH5" s="23"/>
      <c r="AI5" s="23">
        <v>1</v>
      </c>
      <c r="AJ5" s="23">
        <v>4</v>
      </c>
      <c r="AK5" s="23"/>
      <c r="AL5" s="24">
        <v>0.13</v>
      </c>
      <c r="AM5" s="28"/>
    </row>
    <row r="6" spans="1:40">
      <c r="A6">
        <v>1</v>
      </c>
      <c r="B6" t="s">
        <v>7</v>
      </c>
      <c r="C6">
        <v>13</v>
      </c>
      <c r="E6">
        <v>20</v>
      </c>
      <c r="H6">
        <v>0.5</v>
      </c>
      <c r="K6">
        <v>1</v>
      </c>
      <c r="L6" t="s">
        <v>11</v>
      </c>
      <c r="M6">
        <v>11</v>
      </c>
      <c r="O6">
        <v>21</v>
      </c>
      <c r="P6">
        <v>5</v>
      </c>
      <c r="R6">
        <v>8.52</v>
      </c>
      <c r="U6" s="30">
        <v>1</v>
      </c>
      <c r="V6" s="30" t="s">
        <v>47</v>
      </c>
      <c r="W6" s="30">
        <v>27</v>
      </c>
      <c r="X6" s="30"/>
      <c r="Y6" s="30">
        <v>28</v>
      </c>
      <c r="Z6" s="30"/>
      <c r="AA6" s="30"/>
      <c r="AB6" s="30">
        <v>8.44</v>
      </c>
      <c r="AC6" s="30"/>
      <c r="AE6" s="24">
        <v>1</v>
      </c>
      <c r="AF6" s="23" t="s">
        <v>65</v>
      </c>
      <c r="AG6" s="23">
        <v>6</v>
      </c>
      <c r="AH6" s="23"/>
      <c r="AI6" s="23">
        <v>1</v>
      </c>
      <c r="AJ6" s="23"/>
      <c r="AK6" s="23"/>
      <c r="AL6" s="24">
        <v>0.01</v>
      </c>
      <c r="AM6" s="28"/>
    </row>
    <row r="7" spans="1:40">
      <c r="A7">
        <v>1</v>
      </c>
      <c r="B7" t="s">
        <v>47</v>
      </c>
      <c r="C7">
        <v>6</v>
      </c>
      <c r="E7">
        <v>288</v>
      </c>
      <c r="H7">
        <v>12.06</v>
      </c>
      <c r="K7">
        <v>1</v>
      </c>
      <c r="L7" t="s">
        <v>34</v>
      </c>
      <c r="M7">
        <v>5</v>
      </c>
      <c r="O7">
        <v>1</v>
      </c>
      <c r="P7">
        <v>6</v>
      </c>
      <c r="R7">
        <v>0.25</v>
      </c>
      <c r="U7" s="30">
        <v>1</v>
      </c>
      <c r="V7" s="30" t="s">
        <v>25</v>
      </c>
      <c r="W7" s="30">
        <v>15</v>
      </c>
      <c r="X7" s="30"/>
      <c r="Y7" s="30">
        <v>11</v>
      </c>
      <c r="Z7" s="30"/>
      <c r="AA7" s="30"/>
      <c r="AB7" s="30">
        <v>1.58</v>
      </c>
      <c r="AC7" s="30"/>
      <c r="AE7" s="24">
        <v>1</v>
      </c>
      <c r="AF7" s="23" t="s">
        <v>47</v>
      </c>
      <c r="AG7" s="23">
        <v>23</v>
      </c>
      <c r="AH7" s="23"/>
      <c r="AI7" s="23">
        <v>160</v>
      </c>
      <c r="AJ7" s="23"/>
      <c r="AK7" s="23"/>
      <c r="AL7" s="24">
        <v>67.819999999999993</v>
      </c>
      <c r="AM7" s="28"/>
    </row>
    <row r="8" spans="1:40">
      <c r="A8">
        <v>1</v>
      </c>
      <c r="B8" t="s">
        <v>10</v>
      </c>
      <c r="D8">
        <v>6</v>
      </c>
      <c r="E8">
        <v>46</v>
      </c>
      <c r="H8">
        <v>3.2</v>
      </c>
      <c r="K8">
        <v>1</v>
      </c>
      <c r="L8" t="s">
        <v>7</v>
      </c>
      <c r="M8">
        <v>13</v>
      </c>
      <c r="O8">
        <v>460</v>
      </c>
      <c r="R8">
        <v>0.25</v>
      </c>
      <c r="U8" s="30">
        <v>1</v>
      </c>
      <c r="V8" s="30" t="s">
        <v>7</v>
      </c>
      <c r="W8" s="30">
        <v>12</v>
      </c>
      <c r="X8" s="30"/>
      <c r="Y8" s="30">
        <v>32</v>
      </c>
      <c r="Z8" s="30"/>
      <c r="AA8" s="30"/>
      <c r="AB8" s="30">
        <v>1.36</v>
      </c>
      <c r="AC8" s="30"/>
      <c r="AE8" s="24">
        <v>1</v>
      </c>
      <c r="AF8" s="23" t="s">
        <v>8</v>
      </c>
      <c r="AG8" s="23"/>
      <c r="AH8" s="23">
        <v>8</v>
      </c>
      <c r="AI8" s="23">
        <v>80</v>
      </c>
      <c r="AJ8" s="23"/>
      <c r="AK8" s="23"/>
      <c r="AL8" s="24">
        <v>8.1199999999999992</v>
      </c>
      <c r="AM8" s="28"/>
    </row>
    <row r="9" spans="1:40">
      <c r="A9">
        <v>1</v>
      </c>
      <c r="B9" t="s">
        <v>4</v>
      </c>
      <c r="D9">
        <v>19</v>
      </c>
      <c r="E9">
        <v>176</v>
      </c>
      <c r="H9">
        <v>12.04</v>
      </c>
      <c r="K9">
        <v>1</v>
      </c>
      <c r="L9" t="s">
        <v>29</v>
      </c>
      <c r="M9">
        <v>8</v>
      </c>
      <c r="O9">
        <v>12</v>
      </c>
      <c r="R9" s="3">
        <v>3.1</v>
      </c>
      <c r="U9" s="30">
        <v>1</v>
      </c>
      <c r="V9" s="30" t="s">
        <v>1</v>
      </c>
      <c r="W9" s="30">
        <v>13</v>
      </c>
      <c r="X9" s="30"/>
      <c r="Y9" s="30">
        <v>35</v>
      </c>
      <c r="Z9" s="30"/>
      <c r="AA9" s="30"/>
      <c r="AB9" s="30">
        <v>3.33</v>
      </c>
      <c r="AC9" s="30"/>
      <c r="AE9" s="24">
        <v>1</v>
      </c>
      <c r="AF9" s="23" t="s">
        <v>9</v>
      </c>
      <c r="AG9" s="23">
        <v>12</v>
      </c>
      <c r="AH9" s="23"/>
      <c r="AI9" s="23">
        <v>5</v>
      </c>
      <c r="AJ9" s="23"/>
      <c r="AK9" s="23"/>
      <c r="AL9" s="24">
        <v>1.496</v>
      </c>
      <c r="AM9" s="28"/>
    </row>
    <row r="10" spans="1:40">
      <c r="A10">
        <v>1</v>
      </c>
      <c r="B10" t="s">
        <v>9</v>
      </c>
      <c r="C10">
        <v>7</v>
      </c>
      <c r="E10">
        <v>12</v>
      </c>
      <c r="H10">
        <v>0.6</v>
      </c>
      <c r="K10">
        <v>1</v>
      </c>
      <c r="L10" t="s">
        <v>12</v>
      </c>
      <c r="M10">
        <v>18</v>
      </c>
      <c r="O10">
        <v>8</v>
      </c>
      <c r="R10">
        <v>3.56</v>
      </c>
      <c r="U10" s="30">
        <v>1</v>
      </c>
      <c r="V10" s="30" t="s">
        <v>2</v>
      </c>
      <c r="W10" s="30">
        <v>10</v>
      </c>
      <c r="X10" s="30"/>
      <c r="Y10" s="30">
        <v>72</v>
      </c>
      <c r="Z10" s="30"/>
      <c r="AA10" s="30"/>
      <c r="AB10" s="30">
        <v>15.42</v>
      </c>
      <c r="AC10" s="30"/>
      <c r="AE10" s="24">
        <v>1</v>
      </c>
      <c r="AF10" s="23" t="s">
        <v>62</v>
      </c>
      <c r="AG10" s="23">
        <v>5</v>
      </c>
      <c r="AH10" s="23"/>
      <c r="AI10" s="23">
        <v>10</v>
      </c>
      <c r="AJ10" s="23"/>
      <c r="AK10" s="24"/>
      <c r="AL10" s="24">
        <v>9.02</v>
      </c>
      <c r="AM10" s="28"/>
    </row>
    <row r="11" spans="1:40">
      <c r="A11">
        <v>1</v>
      </c>
      <c r="B11" t="s">
        <v>49</v>
      </c>
      <c r="D11">
        <v>16</v>
      </c>
      <c r="E11">
        <v>128</v>
      </c>
      <c r="H11">
        <v>10.25</v>
      </c>
      <c r="K11">
        <v>1</v>
      </c>
      <c r="L11" t="s">
        <v>47</v>
      </c>
      <c r="N11">
        <v>29</v>
      </c>
      <c r="O11">
        <v>64</v>
      </c>
      <c r="R11">
        <v>1.24</v>
      </c>
      <c r="U11" s="30">
        <v>1</v>
      </c>
      <c r="V11" s="30" t="s">
        <v>10</v>
      </c>
      <c r="W11" s="30">
        <v>15</v>
      </c>
      <c r="X11" s="30"/>
      <c r="Y11" s="30">
        <v>118</v>
      </c>
      <c r="Z11" s="30"/>
      <c r="AA11" s="30"/>
      <c r="AB11" s="30">
        <v>28.6</v>
      </c>
      <c r="AC11" s="31">
        <f>SUM(AB4:AB11)</f>
        <v>69.47999999999999</v>
      </c>
      <c r="AD11" t="s">
        <v>107</v>
      </c>
      <c r="AE11" s="24">
        <v>1</v>
      </c>
      <c r="AF11" s="24" t="s">
        <v>67</v>
      </c>
      <c r="AG11" s="23">
        <v>3</v>
      </c>
      <c r="AH11" s="23"/>
      <c r="AI11" s="23">
        <v>4</v>
      </c>
      <c r="AJ11" s="23"/>
      <c r="AK11" s="24"/>
      <c r="AL11" s="24">
        <v>2.79</v>
      </c>
      <c r="AM11" s="28"/>
    </row>
    <row r="12" spans="1:40">
      <c r="A12">
        <v>1</v>
      </c>
      <c r="B12" t="s">
        <v>8</v>
      </c>
      <c r="D12">
        <v>15</v>
      </c>
      <c r="E12">
        <v>600</v>
      </c>
      <c r="H12">
        <v>21.03</v>
      </c>
      <c r="K12">
        <v>1</v>
      </c>
      <c r="L12" t="s">
        <v>8</v>
      </c>
      <c r="N12">
        <v>13</v>
      </c>
      <c r="O12">
        <v>2</v>
      </c>
      <c r="R12">
        <v>2.2999999999999998</v>
      </c>
      <c r="S12" s="1">
        <f>SUM(R3:R12)</f>
        <v>99.569999999999979</v>
      </c>
      <c r="T12" t="s">
        <v>105</v>
      </c>
      <c r="U12" s="30">
        <v>2</v>
      </c>
      <c r="V12" s="30" t="s">
        <v>29</v>
      </c>
      <c r="W12" s="30">
        <v>6</v>
      </c>
      <c r="X12" s="30"/>
      <c r="Y12" s="30">
        <v>26</v>
      </c>
      <c r="Z12" s="30"/>
      <c r="AA12" s="30"/>
      <c r="AB12" s="30">
        <v>6.04</v>
      </c>
      <c r="AC12" s="30"/>
      <c r="AE12" s="24">
        <v>1</v>
      </c>
      <c r="AF12" s="23" t="s">
        <v>14</v>
      </c>
      <c r="AG12" s="24">
        <v>8</v>
      </c>
      <c r="AH12" s="24"/>
      <c r="AI12" s="24">
        <v>13</v>
      </c>
      <c r="AJ12" s="24"/>
      <c r="AK12" s="24"/>
      <c r="AL12" s="24">
        <v>2.68</v>
      </c>
      <c r="AM12" s="25">
        <v>95.41</v>
      </c>
      <c r="AN12" t="s">
        <v>153</v>
      </c>
    </row>
    <row r="13" spans="1:40">
      <c r="A13">
        <v>1</v>
      </c>
      <c r="B13" t="s">
        <v>5</v>
      </c>
      <c r="D13">
        <v>14</v>
      </c>
      <c r="E13">
        <v>2</v>
      </c>
      <c r="H13">
        <v>0.1</v>
      </c>
      <c r="K13">
        <v>2</v>
      </c>
      <c r="L13" t="s">
        <v>1</v>
      </c>
      <c r="M13">
        <v>14</v>
      </c>
      <c r="O13">
        <v>23</v>
      </c>
      <c r="R13" s="4">
        <v>4.67</v>
      </c>
      <c r="U13" s="30">
        <v>2</v>
      </c>
      <c r="V13" s="30" t="s">
        <v>6</v>
      </c>
      <c r="W13" s="30">
        <v>8</v>
      </c>
      <c r="X13" s="30"/>
      <c r="Y13" s="30">
        <v>1</v>
      </c>
      <c r="Z13" s="30"/>
      <c r="AA13" s="30"/>
      <c r="AB13" s="30">
        <v>1.33</v>
      </c>
      <c r="AC13" s="30"/>
      <c r="AE13" s="24">
        <v>2</v>
      </c>
      <c r="AF13" s="23" t="s">
        <v>1</v>
      </c>
      <c r="AG13" s="23">
        <v>3</v>
      </c>
      <c r="AH13" s="23"/>
      <c r="AI13" s="23">
        <v>1</v>
      </c>
      <c r="AJ13" s="23"/>
      <c r="AK13" s="23"/>
      <c r="AL13" s="24">
        <v>0.03</v>
      </c>
    </row>
    <row r="14" spans="1:40">
      <c r="A14">
        <v>1</v>
      </c>
      <c r="B14" t="s">
        <v>48</v>
      </c>
      <c r="C14">
        <v>5</v>
      </c>
      <c r="E14">
        <v>4</v>
      </c>
      <c r="H14">
        <v>0.24</v>
      </c>
      <c r="K14">
        <v>2</v>
      </c>
      <c r="L14" t="s">
        <v>25</v>
      </c>
      <c r="M14">
        <v>18</v>
      </c>
      <c r="N14">
        <v>49</v>
      </c>
      <c r="O14">
        <v>29</v>
      </c>
      <c r="R14" s="4">
        <v>16.41</v>
      </c>
      <c r="U14" s="30">
        <v>2</v>
      </c>
      <c r="V14" s="30" t="s">
        <v>94</v>
      </c>
      <c r="W14" s="30">
        <v>6</v>
      </c>
      <c r="X14" s="30">
        <v>10</v>
      </c>
      <c r="Y14" s="30">
        <v>2</v>
      </c>
      <c r="Z14" s="30"/>
      <c r="AA14" s="30"/>
      <c r="AB14" s="30">
        <v>0.76</v>
      </c>
      <c r="AC14" s="30"/>
      <c r="AE14" s="24">
        <v>2</v>
      </c>
      <c r="AF14" s="23" t="s">
        <v>2</v>
      </c>
      <c r="AG14" s="23">
        <v>5</v>
      </c>
      <c r="AH14" s="23"/>
      <c r="AI14" s="23">
        <v>8</v>
      </c>
      <c r="AJ14" s="24">
        <v>6</v>
      </c>
      <c r="AK14" s="24"/>
      <c r="AL14" s="24">
        <v>0.93</v>
      </c>
      <c r="AM14" s="27"/>
    </row>
    <row r="15" spans="1:40">
      <c r="A15">
        <v>1</v>
      </c>
      <c r="B15" t="s">
        <v>50</v>
      </c>
      <c r="C15">
        <v>5</v>
      </c>
      <c r="E15">
        <v>4</v>
      </c>
      <c r="H15">
        <v>0.1</v>
      </c>
      <c r="K15">
        <v>2</v>
      </c>
      <c r="L15" t="s">
        <v>7</v>
      </c>
      <c r="M15">
        <v>13</v>
      </c>
      <c r="O15">
        <v>230</v>
      </c>
      <c r="R15" s="4">
        <v>11.37</v>
      </c>
      <c r="U15" s="30">
        <v>2</v>
      </c>
      <c r="V15" s="30" t="s">
        <v>11</v>
      </c>
      <c r="W15" s="30">
        <v>14</v>
      </c>
      <c r="X15" s="30"/>
      <c r="Y15" s="30">
        <v>201</v>
      </c>
      <c r="Z15" s="30"/>
      <c r="AA15" s="30"/>
      <c r="AB15" s="30">
        <v>16.440000000000001</v>
      </c>
      <c r="AC15" s="30"/>
      <c r="AE15" s="24">
        <v>2</v>
      </c>
      <c r="AF15" s="23" t="s">
        <v>65</v>
      </c>
      <c r="AG15" s="23">
        <v>10</v>
      </c>
      <c r="AH15" s="23"/>
      <c r="AI15" s="23">
        <v>103</v>
      </c>
      <c r="AJ15" s="24"/>
      <c r="AK15" s="24"/>
      <c r="AL15" s="24">
        <v>0.43</v>
      </c>
      <c r="AM15" s="27"/>
    </row>
    <row r="16" spans="1:40">
      <c r="A16">
        <v>1</v>
      </c>
      <c r="B16" t="s">
        <v>3</v>
      </c>
      <c r="C16">
        <v>3</v>
      </c>
      <c r="E16">
        <v>4</v>
      </c>
      <c r="H16">
        <v>0.1</v>
      </c>
      <c r="I16" s="1">
        <f>SUM(H3:H16)</f>
        <v>71.479999999999976</v>
      </c>
      <c r="J16" t="s">
        <v>121</v>
      </c>
      <c r="K16">
        <v>2</v>
      </c>
      <c r="L16" t="s">
        <v>29</v>
      </c>
      <c r="M16">
        <v>8</v>
      </c>
      <c r="O16">
        <v>6</v>
      </c>
      <c r="R16" s="4">
        <v>1.64</v>
      </c>
      <c r="U16" s="30">
        <v>2</v>
      </c>
      <c r="V16" s="30" t="s">
        <v>74</v>
      </c>
      <c r="W16" s="30">
        <v>16</v>
      </c>
      <c r="X16" s="30"/>
      <c r="Y16" s="30">
        <v>46</v>
      </c>
      <c r="Z16" s="30"/>
      <c r="AA16" s="30"/>
      <c r="AB16" s="30">
        <v>6.08</v>
      </c>
      <c r="AC16" s="30"/>
      <c r="AE16" s="24">
        <v>2</v>
      </c>
      <c r="AF16" s="23" t="s">
        <v>14</v>
      </c>
      <c r="AG16" s="24">
        <v>8</v>
      </c>
      <c r="AH16" s="23"/>
      <c r="AI16" s="23">
        <v>28</v>
      </c>
      <c r="AJ16" s="23"/>
      <c r="AK16" s="23"/>
      <c r="AL16" s="24">
        <v>4.0599999999999996</v>
      </c>
      <c r="AM16" s="27"/>
    </row>
    <row r="17" spans="1:40">
      <c r="A17">
        <v>2</v>
      </c>
      <c r="B17" t="s">
        <v>1</v>
      </c>
      <c r="C17">
        <v>6</v>
      </c>
      <c r="E17">
        <v>1</v>
      </c>
      <c r="H17">
        <v>0.1</v>
      </c>
      <c r="K17">
        <v>2</v>
      </c>
      <c r="L17" t="s">
        <v>12</v>
      </c>
      <c r="M17">
        <v>18</v>
      </c>
      <c r="O17">
        <v>4</v>
      </c>
      <c r="R17">
        <v>0.45</v>
      </c>
      <c r="U17" s="30">
        <v>2</v>
      </c>
      <c r="V17" s="30" t="s">
        <v>25</v>
      </c>
      <c r="W17" s="30">
        <v>21</v>
      </c>
      <c r="X17" s="30"/>
      <c r="Y17" s="30">
        <v>42</v>
      </c>
      <c r="Z17" s="30"/>
      <c r="AA17" s="30"/>
      <c r="AB17" s="30">
        <v>8.1999999999999993</v>
      </c>
      <c r="AC17" s="30"/>
      <c r="AE17" s="24">
        <v>2</v>
      </c>
      <c r="AF17" s="23" t="s">
        <v>47</v>
      </c>
      <c r="AG17" s="23">
        <v>22</v>
      </c>
      <c r="AH17" s="23"/>
      <c r="AI17" s="23">
        <v>168</v>
      </c>
      <c r="AJ17" s="23"/>
      <c r="AK17" s="23"/>
      <c r="AL17" s="24">
        <v>70.23</v>
      </c>
      <c r="AM17" s="27"/>
    </row>
    <row r="18" spans="1:40">
      <c r="A18">
        <v>2</v>
      </c>
      <c r="B18" t="s">
        <v>25</v>
      </c>
      <c r="C18">
        <v>14</v>
      </c>
      <c r="E18">
        <v>10</v>
      </c>
      <c r="H18">
        <v>7.57</v>
      </c>
      <c r="K18">
        <v>2</v>
      </c>
      <c r="L18" t="s">
        <v>47</v>
      </c>
      <c r="N18">
        <v>29</v>
      </c>
      <c r="O18">
        <v>32</v>
      </c>
      <c r="R18">
        <v>29.84</v>
      </c>
      <c r="S18" s="1">
        <f>SUM(R13:R18)</f>
        <v>64.38</v>
      </c>
      <c r="T18" t="s">
        <v>106</v>
      </c>
      <c r="U18" s="30">
        <v>2</v>
      </c>
      <c r="V18" s="30" t="s">
        <v>10</v>
      </c>
      <c r="W18" s="30">
        <v>6</v>
      </c>
      <c r="X18" s="30"/>
      <c r="Y18" s="30">
        <v>156</v>
      </c>
      <c r="Z18" s="30"/>
      <c r="AA18" s="30"/>
      <c r="AB18" s="30">
        <v>18.420000000000002</v>
      </c>
      <c r="AC18" s="30"/>
      <c r="AE18" s="24">
        <v>2</v>
      </c>
      <c r="AF18" s="23" t="s">
        <v>10</v>
      </c>
      <c r="AG18" s="23">
        <v>6</v>
      </c>
      <c r="AH18" s="23"/>
      <c r="AI18" s="23">
        <v>8</v>
      </c>
      <c r="AJ18" s="23"/>
      <c r="AK18" s="23"/>
      <c r="AL18" s="24">
        <v>2.0099999999999998</v>
      </c>
      <c r="AM18" s="27"/>
    </row>
    <row r="19" spans="1:40">
      <c r="A19">
        <v>2</v>
      </c>
      <c r="B19" t="s">
        <v>2</v>
      </c>
      <c r="C19">
        <v>5</v>
      </c>
      <c r="E19">
        <v>2</v>
      </c>
      <c r="H19">
        <v>0.44</v>
      </c>
      <c r="K19">
        <v>3</v>
      </c>
      <c r="L19" s="4" t="s">
        <v>2</v>
      </c>
      <c r="M19" s="4"/>
      <c r="N19" s="4"/>
      <c r="O19" s="4"/>
      <c r="P19" s="4"/>
      <c r="R19">
        <v>3.32</v>
      </c>
      <c r="U19" s="30">
        <v>2</v>
      </c>
      <c r="V19" s="30" t="s">
        <v>1</v>
      </c>
      <c r="W19" s="30">
        <v>15</v>
      </c>
      <c r="X19" s="30"/>
      <c r="Y19" s="30">
        <v>58</v>
      </c>
      <c r="Z19" s="30"/>
      <c r="AA19" s="30"/>
      <c r="AB19" s="30">
        <v>7.36</v>
      </c>
      <c r="AC19" s="31">
        <f>SUM(AB12:AB19)</f>
        <v>64.63</v>
      </c>
      <c r="AD19" t="s">
        <v>108</v>
      </c>
      <c r="AE19" s="24">
        <v>2</v>
      </c>
      <c r="AF19" s="23" t="s">
        <v>9</v>
      </c>
      <c r="AG19" s="23"/>
      <c r="AH19" s="23">
        <v>6</v>
      </c>
      <c r="AI19" s="23">
        <v>65</v>
      </c>
      <c r="AJ19" s="23"/>
      <c r="AK19" s="23"/>
      <c r="AL19" s="24">
        <v>26.07</v>
      </c>
      <c r="AM19" s="27"/>
    </row>
    <row r="20" spans="1:40">
      <c r="A20">
        <v>2</v>
      </c>
      <c r="B20" t="s">
        <v>11</v>
      </c>
      <c r="C20">
        <v>9</v>
      </c>
      <c r="E20">
        <v>1</v>
      </c>
      <c r="H20">
        <v>0.01</v>
      </c>
      <c r="K20">
        <v>3</v>
      </c>
      <c r="L20" s="4" t="s">
        <v>34</v>
      </c>
      <c r="M20" s="4">
        <v>10</v>
      </c>
      <c r="N20" s="4"/>
      <c r="O20" s="4">
        <v>1</v>
      </c>
      <c r="P20" s="4"/>
      <c r="R20">
        <v>4.33</v>
      </c>
      <c r="U20" s="30">
        <v>3</v>
      </c>
      <c r="V20" s="30" t="s">
        <v>2</v>
      </c>
      <c r="W20" s="30">
        <v>13</v>
      </c>
      <c r="X20" s="30"/>
      <c r="Y20" s="30">
        <v>13</v>
      </c>
      <c r="Z20" s="30"/>
      <c r="AA20" s="30"/>
      <c r="AB20" s="30">
        <v>5.44</v>
      </c>
      <c r="AC20" s="30"/>
      <c r="AE20" s="24">
        <v>2</v>
      </c>
      <c r="AF20" s="23" t="s">
        <v>25</v>
      </c>
      <c r="AG20" s="23"/>
      <c r="AH20" s="23">
        <v>28</v>
      </c>
      <c r="AI20" s="23">
        <v>1</v>
      </c>
      <c r="AJ20" s="23"/>
      <c r="AK20" s="23"/>
      <c r="AL20" s="24">
        <v>0.36</v>
      </c>
      <c r="AM20" s="27"/>
    </row>
    <row r="21" spans="1:40">
      <c r="A21">
        <v>2</v>
      </c>
      <c r="B21" t="s">
        <v>7</v>
      </c>
      <c r="D21">
        <v>10</v>
      </c>
      <c r="E21">
        <v>150</v>
      </c>
      <c r="H21">
        <v>3.68</v>
      </c>
      <c r="K21">
        <v>3</v>
      </c>
      <c r="L21" s="4" t="s">
        <v>27</v>
      </c>
      <c r="M21" s="4">
        <v>14</v>
      </c>
      <c r="N21" s="4"/>
      <c r="O21" s="4"/>
      <c r="P21" s="4"/>
      <c r="R21" s="3">
        <v>7.95</v>
      </c>
      <c r="U21" s="30">
        <v>3</v>
      </c>
      <c r="V21" s="30" t="s">
        <v>11</v>
      </c>
      <c r="W21" s="30">
        <v>10</v>
      </c>
      <c r="X21" s="30"/>
      <c r="Y21" s="30">
        <v>14</v>
      </c>
      <c r="Z21" s="30"/>
      <c r="AA21" s="30"/>
      <c r="AB21" s="30">
        <v>1.68</v>
      </c>
      <c r="AC21" s="30"/>
      <c r="AE21" s="24">
        <v>2</v>
      </c>
      <c r="AF21" s="24" t="s">
        <v>67</v>
      </c>
      <c r="AG21" s="24">
        <v>10</v>
      </c>
      <c r="AH21" s="24"/>
      <c r="AI21" s="24">
        <v>11</v>
      </c>
      <c r="AJ21" s="24"/>
      <c r="AK21" s="24"/>
      <c r="AL21" s="24">
        <v>14.87</v>
      </c>
      <c r="AM21" s="26">
        <v>118.99</v>
      </c>
      <c r="AN21" t="s">
        <v>154</v>
      </c>
    </row>
    <row r="22" spans="1:40">
      <c r="A22">
        <v>2</v>
      </c>
      <c r="B22" t="s">
        <v>3</v>
      </c>
      <c r="C22">
        <v>2</v>
      </c>
      <c r="E22">
        <v>8</v>
      </c>
      <c r="H22">
        <v>0.02</v>
      </c>
      <c r="K22">
        <v>3</v>
      </c>
      <c r="L22" s="4" t="s">
        <v>4</v>
      </c>
      <c r="M22" s="4">
        <v>51</v>
      </c>
      <c r="N22" s="4"/>
      <c r="O22" s="4">
        <v>2</v>
      </c>
      <c r="P22" s="4"/>
      <c r="R22">
        <v>2.82</v>
      </c>
      <c r="U22" s="30">
        <v>3</v>
      </c>
      <c r="V22" s="30" t="s">
        <v>9</v>
      </c>
      <c r="W22" s="30">
        <v>16</v>
      </c>
      <c r="X22" s="30"/>
      <c r="Y22" s="30">
        <v>12</v>
      </c>
      <c r="Z22" s="30"/>
      <c r="AA22" s="30"/>
      <c r="AB22" s="30">
        <v>6.5</v>
      </c>
      <c r="AC22" s="30"/>
    </row>
    <row r="23" spans="1:40">
      <c r="A23">
        <v>2</v>
      </c>
      <c r="B23" t="s">
        <v>29</v>
      </c>
      <c r="C23">
        <v>4</v>
      </c>
      <c r="E23">
        <v>30</v>
      </c>
      <c r="H23">
        <v>0.78</v>
      </c>
      <c r="K23">
        <v>3</v>
      </c>
      <c r="L23" s="4" t="s">
        <v>9</v>
      </c>
      <c r="M23" s="4"/>
      <c r="N23" s="4">
        <v>19</v>
      </c>
      <c r="O23" s="4"/>
      <c r="P23" s="4"/>
      <c r="R23">
        <v>25.62</v>
      </c>
      <c r="U23" s="30">
        <v>3</v>
      </c>
      <c r="V23" s="30" t="s">
        <v>25</v>
      </c>
      <c r="W23" s="30">
        <v>18</v>
      </c>
      <c r="X23" s="30"/>
      <c r="Y23" s="30">
        <v>56</v>
      </c>
      <c r="Z23" s="30"/>
      <c r="AA23" s="30"/>
      <c r="AB23" s="30">
        <v>15.6</v>
      </c>
      <c r="AC23" s="30"/>
    </row>
    <row r="24" spans="1:40">
      <c r="A24">
        <v>2</v>
      </c>
      <c r="B24" t="s">
        <v>12</v>
      </c>
      <c r="C24">
        <v>8</v>
      </c>
      <c r="H24">
        <v>0.1</v>
      </c>
      <c r="K24">
        <v>3</v>
      </c>
      <c r="L24" s="4" t="s">
        <v>52</v>
      </c>
      <c r="M24" s="4">
        <v>5</v>
      </c>
      <c r="N24" s="4"/>
      <c r="O24" s="4"/>
      <c r="P24" s="4"/>
      <c r="R24">
        <v>197.97</v>
      </c>
      <c r="U24" s="30">
        <v>3</v>
      </c>
      <c r="V24" s="30" t="s">
        <v>1</v>
      </c>
      <c r="W24" s="30">
        <v>15</v>
      </c>
      <c r="X24" s="30"/>
      <c r="Y24" s="30">
        <v>48</v>
      </c>
      <c r="Z24" s="30"/>
      <c r="AA24" s="30"/>
      <c r="AB24" s="30">
        <v>5.95</v>
      </c>
      <c r="AC24" s="30"/>
    </row>
    <row r="25" spans="1:40">
      <c r="A25">
        <v>2</v>
      </c>
      <c r="B25" t="s">
        <v>47</v>
      </c>
      <c r="E25">
        <v>3</v>
      </c>
      <c r="H25">
        <v>0.2</v>
      </c>
      <c r="K25">
        <v>3</v>
      </c>
      <c r="L25" t="s">
        <v>9</v>
      </c>
      <c r="M25">
        <v>15</v>
      </c>
      <c r="O25">
        <v>20</v>
      </c>
      <c r="P25">
        <v>6</v>
      </c>
      <c r="R25">
        <v>18.489999999999998</v>
      </c>
      <c r="U25" s="30">
        <v>3</v>
      </c>
      <c r="V25" s="30" t="s">
        <v>10</v>
      </c>
      <c r="W25" s="30">
        <v>9</v>
      </c>
      <c r="X25" s="30"/>
      <c r="Y25" s="30">
        <v>54</v>
      </c>
      <c r="Z25" s="30"/>
      <c r="AA25" s="30"/>
      <c r="AB25" s="30">
        <v>10.33</v>
      </c>
      <c r="AC25" s="30"/>
    </row>
    <row r="26" spans="1:40">
      <c r="A26">
        <v>2</v>
      </c>
      <c r="B26" t="s">
        <v>10</v>
      </c>
      <c r="D26">
        <v>7</v>
      </c>
      <c r="E26">
        <v>135</v>
      </c>
      <c r="H26">
        <v>11.62</v>
      </c>
      <c r="K26">
        <v>3</v>
      </c>
      <c r="L26" t="s">
        <v>27</v>
      </c>
      <c r="N26">
        <v>12</v>
      </c>
      <c r="O26">
        <v>4</v>
      </c>
      <c r="P26">
        <v>4</v>
      </c>
      <c r="R26">
        <v>5.0199999999999996</v>
      </c>
      <c r="U26" s="30">
        <v>3</v>
      </c>
      <c r="V26" s="30" t="s">
        <v>12</v>
      </c>
      <c r="W26" s="30"/>
      <c r="X26" s="30">
        <v>30</v>
      </c>
      <c r="Y26" s="30">
        <v>56</v>
      </c>
      <c r="Z26" s="30"/>
      <c r="AA26" s="30"/>
      <c r="AB26" s="30">
        <v>8.44</v>
      </c>
      <c r="AC26" s="30"/>
    </row>
    <row r="27" spans="1:40">
      <c r="A27">
        <v>2</v>
      </c>
      <c r="B27" t="s">
        <v>4</v>
      </c>
      <c r="C27">
        <v>5</v>
      </c>
      <c r="E27">
        <v>4</v>
      </c>
      <c r="H27">
        <v>0.48</v>
      </c>
      <c r="K27">
        <v>3</v>
      </c>
      <c r="L27" t="s">
        <v>28</v>
      </c>
      <c r="M27">
        <v>7</v>
      </c>
      <c r="O27">
        <v>3</v>
      </c>
      <c r="P27">
        <v>3</v>
      </c>
      <c r="R27">
        <v>1.59</v>
      </c>
      <c r="S27" s="1">
        <f>SUM(R19:R27)</f>
        <v>267.10999999999996</v>
      </c>
      <c r="T27" t="s">
        <v>143</v>
      </c>
      <c r="U27" s="30">
        <v>3</v>
      </c>
      <c r="V27" s="30" t="s">
        <v>47</v>
      </c>
      <c r="W27" s="30">
        <v>13</v>
      </c>
      <c r="X27" s="30"/>
      <c r="Y27" s="30">
        <v>62</v>
      </c>
      <c r="Z27" s="30"/>
      <c r="AA27" s="30"/>
      <c r="AB27" s="30">
        <v>9.36</v>
      </c>
      <c r="AC27" s="31">
        <v>63.3</v>
      </c>
      <c r="AD27" t="s">
        <v>145</v>
      </c>
    </row>
    <row r="28" spans="1:40">
      <c r="A28">
        <v>2</v>
      </c>
      <c r="B28" t="s">
        <v>9</v>
      </c>
      <c r="D28">
        <v>6</v>
      </c>
      <c r="E28">
        <v>4</v>
      </c>
      <c r="H28">
        <v>0.48</v>
      </c>
      <c r="K28">
        <v>4</v>
      </c>
      <c r="L28" s="4" t="s">
        <v>1</v>
      </c>
      <c r="M28" s="4">
        <v>26</v>
      </c>
      <c r="N28" s="4"/>
      <c r="O28" s="4">
        <v>54</v>
      </c>
      <c r="R28" s="4">
        <v>12.62</v>
      </c>
      <c r="U28" s="30">
        <v>4</v>
      </c>
      <c r="V28" s="30" t="s">
        <v>1</v>
      </c>
      <c r="W28" s="30">
        <v>21</v>
      </c>
      <c r="X28" s="30"/>
      <c r="Y28" s="30">
        <v>44</v>
      </c>
      <c r="Z28" s="30"/>
      <c r="AA28" s="30"/>
      <c r="AB28" s="30">
        <v>4.12</v>
      </c>
      <c r="AC28" s="30"/>
    </row>
    <row r="29" spans="1:40">
      <c r="A29">
        <v>2</v>
      </c>
      <c r="B29" t="s">
        <v>8</v>
      </c>
      <c r="C29">
        <v>6</v>
      </c>
      <c r="E29">
        <v>80</v>
      </c>
      <c r="H29">
        <v>6.5</v>
      </c>
      <c r="K29">
        <v>4</v>
      </c>
      <c r="L29" s="4" t="s">
        <v>25</v>
      </c>
      <c r="M29" s="4">
        <v>22</v>
      </c>
      <c r="N29" s="4">
        <v>51</v>
      </c>
      <c r="O29" s="4">
        <v>39</v>
      </c>
      <c r="R29" s="4">
        <v>31.29</v>
      </c>
      <c r="S29" s="5"/>
      <c r="U29" s="30">
        <v>4</v>
      </c>
      <c r="V29" s="30" t="s">
        <v>2</v>
      </c>
      <c r="W29" s="30">
        <v>10</v>
      </c>
      <c r="X29" s="30"/>
      <c r="Y29" s="30">
        <v>65</v>
      </c>
      <c r="Z29" s="30"/>
      <c r="AA29" s="30"/>
      <c r="AB29" s="30">
        <v>10.58</v>
      </c>
      <c r="AC29" s="30"/>
    </row>
    <row r="30" spans="1:40">
      <c r="A30">
        <v>2</v>
      </c>
      <c r="B30" t="s">
        <v>13</v>
      </c>
      <c r="D30">
        <v>8</v>
      </c>
      <c r="E30">
        <v>56</v>
      </c>
      <c r="H30">
        <v>9.9600000000000009</v>
      </c>
      <c r="I30" s="35">
        <f>SUM(H17:H30)</f>
        <v>41.94</v>
      </c>
      <c r="J30" t="s">
        <v>122</v>
      </c>
      <c r="K30">
        <v>4</v>
      </c>
      <c r="L30" s="4" t="s">
        <v>2</v>
      </c>
      <c r="M30" s="4">
        <v>15</v>
      </c>
      <c r="N30" s="4"/>
      <c r="O30" s="4">
        <v>26</v>
      </c>
      <c r="R30" s="4">
        <v>13.11</v>
      </c>
      <c r="U30" s="30">
        <v>4</v>
      </c>
      <c r="V30" s="30" t="s">
        <v>47</v>
      </c>
      <c r="W30" s="30">
        <v>12</v>
      </c>
      <c r="X30" s="30"/>
      <c r="Y30" s="30">
        <v>189</v>
      </c>
      <c r="Z30" s="30"/>
      <c r="AA30" s="30"/>
      <c r="AB30" s="30">
        <v>19.559999999999999</v>
      </c>
      <c r="AC30" s="30"/>
    </row>
    <row r="31" spans="1:40">
      <c r="A31">
        <v>3</v>
      </c>
      <c r="B31" t="s">
        <v>1</v>
      </c>
      <c r="C31">
        <v>15</v>
      </c>
      <c r="E31">
        <v>4</v>
      </c>
      <c r="H31">
        <v>3.05</v>
      </c>
      <c r="K31">
        <v>4</v>
      </c>
      <c r="L31" s="4" t="s">
        <v>34</v>
      </c>
      <c r="M31" s="4">
        <v>11</v>
      </c>
      <c r="N31" s="4"/>
      <c r="O31" s="4">
        <v>1</v>
      </c>
      <c r="R31" s="4">
        <v>0.65</v>
      </c>
      <c r="U31" s="30">
        <v>4</v>
      </c>
      <c r="V31" s="30" t="s">
        <v>25</v>
      </c>
      <c r="W31" s="30">
        <v>17</v>
      </c>
      <c r="X31" s="30"/>
      <c r="Y31" s="30">
        <v>15</v>
      </c>
      <c r="Z31" s="30"/>
      <c r="AA31" s="30"/>
      <c r="AB31" s="30">
        <v>2.76</v>
      </c>
      <c r="AC31" s="30"/>
    </row>
    <row r="32" spans="1:40">
      <c r="A32">
        <v>3</v>
      </c>
      <c r="B32" t="s">
        <v>25</v>
      </c>
      <c r="D32">
        <v>32</v>
      </c>
      <c r="E32">
        <v>4</v>
      </c>
      <c r="H32">
        <v>4.8</v>
      </c>
      <c r="K32">
        <v>4</v>
      </c>
      <c r="L32" s="4" t="s">
        <v>12</v>
      </c>
      <c r="M32" s="4">
        <v>15</v>
      </c>
      <c r="N32" s="4">
        <v>20</v>
      </c>
      <c r="O32" s="4">
        <v>7</v>
      </c>
      <c r="R32" s="4">
        <v>0.48</v>
      </c>
      <c r="U32" s="30">
        <v>4</v>
      </c>
      <c r="V32" s="30" t="s">
        <v>9</v>
      </c>
      <c r="W32" s="30"/>
      <c r="X32" s="30">
        <v>19</v>
      </c>
      <c r="Y32" s="30">
        <v>20</v>
      </c>
      <c r="Z32" s="30"/>
      <c r="AA32" s="30"/>
      <c r="AB32" s="30">
        <v>2.8</v>
      </c>
      <c r="AC32" s="30"/>
    </row>
    <row r="33" spans="1:30">
      <c r="A33">
        <v>3</v>
      </c>
      <c r="B33" t="s">
        <v>2</v>
      </c>
      <c r="C33">
        <v>4</v>
      </c>
      <c r="E33">
        <v>7</v>
      </c>
      <c r="H33">
        <v>0.82</v>
      </c>
      <c r="K33">
        <v>4</v>
      </c>
      <c r="L33" s="4" t="s">
        <v>47</v>
      </c>
      <c r="M33" s="4">
        <v>10</v>
      </c>
      <c r="N33" s="4"/>
      <c r="O33" s="4">
        <v>7</v>
      </c>
      <c r="R33" s="4">
        <v>0.52</v>
      </c>
      <c r="U33" s="30">
        <v>4</v>
      </c>
      <c r="V33" s="30" t="s">
        <v>74</v>
      </c>
      <c r="W33" s="30">
        <v>12</v>
      </c>
      <c r="X33" s="30"/>
      <c r="Y33" s="30">
        <v>10</v>
      </c>
      <c r="Z33" s="30"/>
      <c r="AA33" s="30"/>
      <c r="AB33" s="30">
        <v>0.62</v>
      </c>
      <c r="AC33" s="30"/>
    </row>
    <row r="34" spans="1:30">
      <c r="A34">
        <v>3</v>
      </c>
      <c r="B34" t="s">
        <v>7</v>
      </c>
      <c r="C34">
        <v>17</v>
      </c>
      <c r="E34">
        <v>20</v>
      </c>
      <c r="H34">
        <v>2.86</v>
      </c>
      <c r="K34">
        <v>4</v>
      </c>
      <c r="L34" s="4" t="s">
        <v>7</v>
      </c>
      <c r="M34" s="4">
        <v>13</v>
      </c>
      <c r="N34" s="4"/>
      <c r="O34" s="4">
        <v>105</v>
      </c>
      <c r="R34" s="4">
        <v>5.68</v>
      </c>
      <c r="U34" s="30">
        <v>4</v>
      </c>
      <c r="V34" s="30" t="s">
        <v>28</v>
      </c>
      <c r="W34" s="30">
        <v>13</v>
      </c>
      <c r="X34" s="30"/>
      <c r="Y34" s="30">
        <v>6</v>
      </c>
      <c r="Z34" s="30"/>
      <c r="AA34" s="30"/>
      <c r="AB34" s="30">
        <v>1.63</v>
      </c>
      <c r="AC34" s="30"/>
    </row>
    <row r="35" spans="1:30">
      <c r="A35">
        <v>3</v>
      </c>
      <c r="B35" t="s">
        <v>12</v>
      </c>
      <c r="C35">
        <v>10</v>
      </c>
      <c r="E35">
        <v>1</v>
      </c>
      <c r="H35">
        <v>0.1</v>
      </c>
      <c r="K35">
        <v>4</v>
      </c>
      <c r="L35" s="4" t="s">
        <v>29</v>
      </c>
      <c r="M35" s="4">
        <v>16</v>
      </c>
      <c r="N35" s="4"/>
      <c r="O35" s="4"/>
      <c r="R35" s="4">
        <v>1.45</v>
      </c>
      <c r="U35" s="30">
        <v>4</v>
      </c>
      <c r="V35" s="30" t="s">
        <v>11</v>
      </c>
      <c r="W35" s="30">
        <v>13</v>
      </c>
      <c r="X35" s="30"/>
      <c r="Y35" s="30">
        <v>4</v>
      </c>
      <c r="Z35" s="30"/>
      <c r="AA35" s="30"/>
      <c r="AB35" s="30">
        <v>1.5</v>
      </c>
      <c r="AC35" s="30"/>
    </row>
    <row r="36" spans="1:30">
      <c r="A36">
        <v>3</v>
      </c>
      <c r="B36" t="s">
        <v>6</v>
      </c>
      <c r="C36">
        <v>6</v>
      </c>
      <c r="E36">
        <v>1</v>
      </c>
      <c r="H36">
        <v>0.52</v>
      </c>
      <c r="K36">
        <v>4</v>
      </c>
      <c r="L36" s="4" t="s">
        <v>14</v>
      </c>
      <c r="M36" s="4">
        <v>23</v>
      </c>
      <c r="N36" s="4">
        <v>33</v>
      </c>
      <c r="O36" s="4">
        <v>2</v>
      </c>
      <c r="R36" s="4">
        <v>2.09</v>
      </c>
      <c r="S36" s="1">
        <f>SUM(R28:R36)</f>
        <v>67.89</v>
      </c>
      <c r="T36" t="s">
        <v>142</v>
      </c>
      <c r="U36" s="30">
        <v>4</v>
      </c>
      <c r="V36" s="30" t="s">
        <v>95</v>
      </c>
      <c r="W36" s="30">
        <v>16</v>
      </c>
      <c r="X36" s="30"/>
      <c r="Y36" s="30">
        <v>2</v>
      </c>
      <c r="Z36" s="30"/>
      <c r="AA36" s="30"/>
      <c r="AB36" s="30">
        <v>0.46</v>
      </c>
      <c r="AC36" s="31">
        <f>SUM(AB28:AB36)</f>
        <v>44.029999999999994</v>
      </c>
      <c r="AD36" t="s">
        <v>146</v>
      </c>
    </row>
    <row r="37" spans="1:30">
      <c r="A37">
        <v>3</v>
      </c>
      <c r="B37" t="s">
        <v>47</v>
      </c>
      <c r="C37">
        <v>4</v>
      </c>
      <c r="E37">
        <v>3</v>
      </c>
      <c r="H37">
        <v>0.1</v>
      </c>
      <c r="U37" s="30">
        <v>5</v>
      </c>
      <c r="V37" s="30" t="s">
        <v>74</v>
      </c>
      <c r="W37" s="30"/>
      <c r="X37" s="30">
        <v>26</v>
      </c>
      <c r="Y37" s="30">
        <v>36</v>
      </c>
      <c r="Z37" s="30"/>
      <c r="AA37" s="30"/>
      <c r="AB37" s="30">
        <v>12.72</v>
      </c>
      <c r="AC37" s="30"/>
    </row>
    <row r="38" spans="1:30">
      <c r="A38">
        <v>3</v>
      </c>
      <c r="B38" t="s">
        <v>10</v>
      </c>
      <c r="C38">
        <v>6</v>
      </c>
      <c r="E38">
        <v>27</v>
      </c>
      <c r="H38">
        <v>2.88</v>
      </c>
      <c r="U38" s="30">
        <v>5</v>
      </c>
      <c r="V38" s="30" t="s">
        <v>25</v>
      </c>
      <c r="W38" s="30"/>
      <c r="X38" s="30">
        <v>38</v>
      </c>
      <c r="Y38" s="30">
        <v>30</v>
      </c>
      <c r="Z38" s="30"/>
      <c r="AA38" s="30"/>
      <c r="AB38" s="30">
        <v>51.13</v>
      </c>
      <c r="AC38" s="30"/>
    </row>
    <row r="39" spans="1:30">
      <c r="A39">
        <v>3</v>
      </c>
      <c r="B39" t="s">
        <v>4</v>
      </c>
      <c r="D39">
        <v>13</v>
      </c>
      <c r="E39">
        <v>13</v>
      </c>
      <c r="H39">
        <v>6.3</v>
      </c>
      <c r="U39" s="30">
        <v>5</v>
      </c>
      <c r="V39" s="30" t="s">
        <v>2</v>
      </c>
      <c r="W39" s="30">
        <v>25</v>
      </c>
      <c r="X39" s="30"/>
      <c r="Y39" s="30">
        <v>34</v>
      </c>
      <c r="Z39" s="30"/>
      <c r="AA39" s="30"/>
      <c r="AB39" s="30">
        <v>43.26</v>
      </c>
      <c r="AC39" s="30"/>
    </row>
    <row r="40" spans="1:30">
      <c r="A40">
        <v>3</v>
      </c>
      <c r="B40" t="s">
        <v>9</v>
      </c>
      <c r="C40">
        <v>8.5</v>
      </c>
      <c r="E40">
        <v>4</v>
      </c>
      <c r="H40">
        <v>3.92</v>
      </c>
      <c r="U40" s="30">
        <v>5</v>
      </c>
      <c r="V40" s="30" t="s">
        <v>11</v>
      </c>
      <c r="W40" s="30">
        <v>13</v>
      </c>
      <c r="X40" s="30"/>
      <c r="Y40" s="30">
        <v>54</v>
      </c>
      <c r="Z40" s="30"/>
      <c r="AA40" s="30"/>
      <c r="AB40" s="30">
        <v>7.13</v>
      </c>
      <c r="AC40" s="30"/>
    </row>
    <row r="41" spans="1:30">
      <c r="A41">
        <v>3</v>
      </c>
      <c r="B41" t="s">
        <v>13</v>
      </c>
      <c r="D41">
        <v>10</v>
      </c>
      <c r="E41">
        <v>25</v>
      </c>
      <c r="H41">
        <v>7.5</v>
      </c>
      <c r="U41" s="30">
        <v>5</v>
      </c>
      <c r="V41" s="30" t="s">
        <v>6</v>
      </c>
      <c r="W41" s="30">
        <v>18</v>
      </c>
      <c r="X41" s="30"/>
      <c r="Y41" s="30">
        <v>12</v>
      </c>
      <c r="Z41" s="30"/>
      <c r="AA41" s="30"/>
      <c r="AB41" s="30">
        <v>5.6</v>
      </c>
      <c r="AC41" s="30"/>
    </row>
    <row r="42" spans="1:30">
      <c r="A42">
        <v>3</v>
      </c>
      <c r="B42" t="s">
        <v>8</v>
      </c>
      <c r="D42">
        <v>15</v>
      </c>
      <c r="E42">
        <v>49</v>
      </c>
      <c r="H42" s="2">
        <v>14.98</v>
      </c>
      <c r="U42" s="30">
        <v>5</v>
      </c>
      <c r="V42" s="30" t="s">
        <v>96</v>
      </c>
      <c r="W42" s="30">
        <v>12</v>
      </c>
      <c r="X42" s="30"/>
      <c r="Y42" s="30">
        <v>8</v>
      </c>
      <c r="Z42" s="30"/>
      <c r="AA42" s="30"/>
      <c r="AB42" s="30">
        <v>1.76</v>
      </c>
      <c r="AC42" s="30"/>
    </row>
    <row r="43" spans="1:30">
      <c r="A43">
        <v>3</v>
      </c>
      <c r="B43" t="s">
        <v>48</v>
      </c>
      <c r="C43">
        <v>7.5</v>
      </c>
      <c r="E43">
        <v>5</v>
      </c>
      <c r="H43">
        <v>0.64</v>
      </c>
      <c r="I43" s="1">
        <v>48.47</v>
      </c>
      <c r="J43" t="s">
        <v>123</v>
      </c>
      <c r="U43" s="30">
        <v>5</v>
      </c>
      <c r="V43" s="30" t="s">
        <v>97</v>
      </c>
      <c r="W43" s="30">
        <v>30</v>
      </c>
      <c r="X43" s="30"/>
      <c r="Y43" s="30">
        <v>6</v>
      </c>
      <c r="Z43" s="30"/>
      <c r="AA43" s="30"/>
      <c r="AB43" s="30">
        <v>1.94</v>
      </c>
      <c r="AC43" s="30"/>
    </row>
    <row r="44" spans="1:30">
      <c r="U44" s="30">
        <v>5</v>
      </c>
      <c r="V44" s="30" t="s">
        <v>93</v>
      </c>
      <c r="W44" s="30">
        <v>33</v>
      </c>
      <c r="X44" s="30"/>
      <c r="Y44" s="30">
        <v>8</v>
      </c>
      <c r="Z44" s="30"/>
      <c r="AA44" s="30"/>
      <c r="AB44" s="30">
        <v>1.62</v>
      </c>
      <c r="AC44" s="30"/>
    </row>
    <row r="45" spans="1:30">
      <c r="U45" s="30">
        <v>5</v>
      </c>
      <c r="V45" s="30" t="s">
        <v>94</v>
      </c>
      <c r="W45" s="30"/>
      <c r="X45" s="30">
        <v>34</v>
      </c>
      <c r="Y45" s="30">
        <v>2</v>
      </c>
      <c r="Z45" s="30"/>
      <c r="AA45" s="30"/>
      <c r="AB45" s="30">
        <v>2.08</v>
      </c>
      <c r="AC45" s="30"/>
    </row>
    <row r="46" spans="1:30">
      <c r="U46" s="30">
        <v>5</v>
      </c>
      <c r="V46" s="30" t="s">
        <v>98</v>
      </c>
      <c r="W46" s="30">
        <v>5</v>
      </c>
      <c r="X46" s="30"/>
      <c r="Y46" s="30">
        <v>2</v>
      </c>
      <c r="Z46" s="30"/>
      <c r="AA46" s="30"/>
      <c r="AB46" s="30">
        <v>0.34</v>
      </c>
      <c r="AC46" s="30"/>
    </row>
    <row r="47" spans="1:30">
      <c r="U47" s="30">
        <v>5</v>
      </c>
      <c r="V47" s="30" t="s">
        <v>99</v>
      </c>
      <c r="W47" s="30">
        <v>15</v>
      </c>
      <c r="X47" s="30"/>
      <c r="Y47" s="30">
        <v>2</v>
      </c>
      <c r="Z47" s="30"/>
      <c r="AA47" s="30"/>
      <c r="AB47" s="30">
        <v>0.6</v>
      </c>
      <c r="AC47" s="31">
        <f>SUM(AB37:AB47)</f>
        <v>128.18</v>
      </c>
      <c r="AD47" t="s">
        <v>144</v>
      </c>
    </row>
  </sheetData>
  <autoFilter ref="I1:I4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9"/>
  <sheetViews>
    <sheetView workbookViewId="0">
      <selection activeCell="B1" sqref="B1"/>
    </sheetView>
  </sheetViews>
  <sheetFormatPr defaultRowHeight="13.5"/>
  <cols>
    <col min="3" max="3" width="13.875" customWidth="1"/>
    <col min="8" max="8" width="21.375" customWidth="1"/>
    <col min="9" max="9" width="24.125" customWidth="1"/>
    <col min="20" max="20" width="25.25" customWidth="1"/>
    <col min="29" max="29" width="22.125" customWidth="1"/>
    <col min="30" max="30" width="22.875" customWidth="1"/>
    <col min="39" max="39" width="10.625" customWidth="1"/>
    <col min="40" max="40" width="24.75" customWidth="1"/>
  </cols>
  <sheetData>
    <row r="1" spans="1:40">
      <c r="A1" t="s">
        <v>0</v>
      </c>
      <c r="B1" t="s">
        <v>160</v>
      </c>
      <c r="C1" s="37">
        <v>43691</v>
      </c>
      <c r="D1" s="38"/>
      <c r="K1" t="s">
        <v>51</v>
      </c>
      <c r="L1" t="s">
        <v>160</v>
      </c>
      <c r="U1" t="s">
        <v>40</v>
      </c>
      <c r="V1" t="s">
        <v>160</v>
      </c>
      <c r="AE1" t="s">
        <v>68</v>
      </c>
      <c r="AF1" t="s">
        <v>160</v>
      </c>
    </row>
    <row r="2" spans="1:40" ht="81">
      <c r="A2" t="s">
        <v>22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s="34" t="s">
        <v>159</v>
      </c>
      <c r="I2" t="s">
        <v>114</v>
      </c>
      <c r="K2" t="s">
        <v>22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s="34" t="s">
        <v>159</v>
      </c>
      <c r="U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s="34" t="s">
        <v>159</v>
      </c>
      <c r="AD2" t="s">
        <v>103</v>
      </c>
      <c r="AE2" t="s">
        <v>22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s="34" t="s">
        <v>159</v>
      </c>
      <c r="AN2" t="s">
        <v>147</v>
      </c>
    </row>
    <row r="3" spans="1:40">
      <c r="A3">
        <v>1</v>
      </c>
      <c r="B3" t="s">
        <v>1</v>
      </c>
      <c r="C3">
        <v>5</v>
      </c>
      <c r="G3">
        <v>0.2</v>
      </c>
      <c r="K3" s="6" t="s">
        <v>53</v>
      </c>
      <c r="L3" s="7" t="s">
        <v>1</v>
      </c>
      <c r="M3" s="7">
        <v>23</v>
      </c>
      <c r="N3" s="7">
        <v>36</v>
      </c>
      <c r="O3">
        <v>242</v>
      </c>
      <c r="R3" s="4">
        <v>51.44</v>
      </c>
      <c r="U3" s="30">
        <v>1</v>
      </c>
      <c r="V3" s="30" t="s">
        <v>72</v>
      </c>
      <c r="W3" s="30"/>
      <c r="X3" s="30">
        <v>8</v>
      </c>
      <c r="Y3">
        <f>(70+28+5)*2</f>
        <v>206</v>
      </c>
      <c r="Z3" s="30"/>
      <c r="AA3" s="30"/>
      <c r="AB3" s="30">
        <v>23.34</v>
      </c>
      <c r="AC3" s="30"/>
      <c r="AD3" s="30"/>
      <c r="AE3" s="14">
        <v>1</v>
      </c>
      <c r="AF3" s="14" t="s">
        <v>1</v>
      </c>
      <c r="AG3" s="14">
        <v>6</v>
      </c>
      <c r="AH3" s="14"/>
      <c r="AI3" s="14">
        <v>4</v>
      </c>
      <c r="AJ3" s="14"/>
      <c r="AK3" s="15"/>
      <c r="AL3" s="16">
        <v>1.8</v>
      </c>
    </row>
    <row r="4" spans="1:40">
      <c r="A4">
        <v>1</v>
      </c>
      <c r="B4" t="s">
        <v>25</v>
      </c>
      <c r="C4">
        <v>12</v>
      </c>
      <c r="G4">
        <v>0.3</v>
      </c>
      <c r="K4" s="6">
        <v>1</v>
      </c>
      <c r="L4" s="7" t="s">
        <v>2</v>
      </c>
      <c r="M4" s="7"/>
      <c r="N4" s="7">
        <v>14</v>
      </c>
      <c r="O4">
        <v>148</v>
      </c>
      <c r="R4" s="4">
        <v>64.400000000000006</v>
      </c>
      <c r="U4" s="30">
        <v>1</v>
      </c>
      <c r="V4" s="30" t="s">
        <v>79</v>
      </c>
      <c r="W4" s="30"/>
      <c r="X4" s="30">
        <v>8</v>
      </c>
      <c r="Y4">
        <v>182</v>
      </c>
      <c r="Z4" s="30"/>
      <c r="AA4" s="30"/>
      <c r="AB4" s="30">
        <v>3.8</v>
      </c>
      <c r="AC4" s="30"/>
      <c r="AD4" s="30"/>
      <c r="AE4" s="14">
        <v>1</v>
      </c>
      <c r="AF4" s="14" t="s">
        <v>25</v>
      </c>
      <c r="AG4" s="14">
        <v>6</v>
      </c>
      <c r="AH4" s="14"/>
      <c r="AI4" s="14">
        <v>6</v>
      </c>
      <c r="AJ4" s="14"/>
      <c r="AK4" s="15"/>
      <c r="AL4" s="16">
        <v>2.04</v>
      </c>
    </row>
    <row r="5" spans="1:40">
      <c r="A5">
        <v>1</v>
      </c>
      <c r="B5" t="s">
        <v>2</v>
      </c>
      <c r="C5">
        <v>4</v>
      </c>
      <c r="G5">
        <v>18.5</v>
      </c>
      <c r="K5" s="6">
        <v>1</v>
      </c>
      <c r="L5" s="7" t="s">
        <v>34</v>
      </c>
      <c r="M5" s="7">
        <v>25</v>
      </c>
      <c r="N5" s="7"/>
      <c r="O5">
        <v>2</v>
      </c>
      <c r="R5" s="4">
        <v>12.94</v>
      </c>
      <c r="U5" s="30">
        <v>1</v>
      </c>
      <c r="V5" s="30" t="s">
        <v>76</v>
      </c>
      <c r="W5" s="30">
        <v>5</v>
      </c>
      <c r="X5" s="30"/>
      <c r="Y5">
        <f>(18+15+15)*2</f>
        <v>96</v>
      </c>
      <c r="Z5" s="30"/>
      <c r="AA5" s="30"/>
      <c r="AB5" s="30">
        <v>8.4</v>
      </c>
      <c r="AC5" s="30"/>
      <c r="AD5" s="30"/>
      <c r="AE5" s="14">
        <v>1</v>
      </c>
      <c r="AF5" s="14" t="s">
        <v>7</v>
      </c>
      <c r="AG5" s="14">
        <v>6</v>
      </c>
      <c r="AH5" s="14"/>
      <c r="AI5" s="14">
        <v>1</v>
      </c>
      <c r="AJ5" s="14"/>
      <c r="AK5" s="15"/>
      <c r="AL5" s="16">
        <v>0.2</v>
      </c>
    </row>
    <row r="6" spans="1:40">
      <c r="A6">
        <v>1</v>
      </c>
      <c r="B6" t="s">
        <v>7</v>
      </c>
      <c r="C6">
        <v>8</v>
      </c>
      <c r="G6">
        <v>1.5</v>
      </c>
      <c r="K6" s="6">
        <v>1</v>
      </c>
      <c r="L6" s="7" t="s">
        <v>27</v>
      </c>
      <c r="M6" s="7"/>
      <c r="N6" s="7">
        <v>16</v>
      </c>
      <c r="O6">
        <v>2</v>
      </c>
      <c r="R6" s="4">
        <v>1.26</v>
      </c>
      <c r="U6" s="30">
        <v>1</v>
      </c>
      <c r="V6" s="30" t="s">
        <v>91</v>
      </c>
      <c r="W6" s="30">
        <v>5</v>
      </c>
      <c r="X6" s="30"/>
      <c r="Y6">
        <v>18</v>
      </c>
      <c r="Z6" s="30"/>
      <c r="AA6" s="30"/>
      <c r="AB6" s="30">
        <v>1.82</v>
      </c>
      <c r="AC6" s="30"/>
      <c r="AD6" s="30"/>
      <c r="AE6" s="14">
        <v>1</v>
      </c>
      <c r="AF6" s="14" t="s">
        <v>14</v>
      </c>
      <c r="AG6" s="14">
        <v>10</v>
      </c>
      <c r="AH6" s="14"/>
      <c r="AI6" s="14">
        <v>17</v>
      </c>
      <c r="AJ6" s="14"/>
      <c r="AK6" s="15"/>
      <c r="AL6" s="16">
        <v>1.65</v>
      </c>
    </row>
    <row r="7" spans="1:40">
      <c r="A7">
        <v>1</v>
      </c>
      <c r="B7" t="s">
        <v>3</v>
      </c>
      <c r="C7">
        <v>6</v>
      </c>
      <c r="G7">
        <v>48.08</v>
      </c>
      <c r="K7" s="6">
        <v>1</v>
      </c>
      <c r="L7" s="7" t="s">
        <v>12</v>
      </c>
      <c r="M7" s="7"/>
      <c r="N7" s="7">
        <v>20</v>
      </c>
      <c r="O7">
        <v>18</v>
      </c>
      <c r="R7" s="4">
        <v>6.16</v>
      </c>
      <c r="U7" s="30">
        <v>1</v>
      </c>
      <c r="V7" s="30" t="s">
        <v>74</v>
      </c>
      <c r="W7" s="30">
        <v>5</v>
      </c>
      <c r="X7" s="30"/>
      <c r="Y7">
        <f>(1+4+2)*2</f>
        <v>14</v>
      </c>
      <c r="Z7" s="30"/>
      <c r="AA7" s="30"/>
      <c r="AB7" s="30">
        <v>0.6</v>
      </c>
      <c r="AC7" s="30"/>
      <c r="AD7" s="30"/>
      <c r="AE7" s="14">
        <v>1</v>
      </c>
      <c r="AF7" s="14" t="s">
        <v>62</v>
      </c>
      <c r="AG7" s="14">
        <v>5</v>
      </c>
      <c r="AH7" s="14"/>
      <c r="AI7" s="14">
        <v>4</v>
      </c>
      <c r="AJ7" s="17"/>
      <c r="AK7" s="15"/>
      <c r="AL7" s="16">
        <v>2.2999999999999998</v>
      </c>
    </row>
    <row r="8" spans="1:40">
      <c r="A8">
        <v>1</v>
      </c>
      <c r="B8" t="s">
        <v>28</v>
      </c>
      <c r="C8">
        <v>2</v>
      </c>
      <c r="G8">
        <v>0.2</v>
      </c>
      <c r="K8" s="6">
        <v>1</v>
      </c>
      <c r="L8" s="7" t="s">
        <v>6</v>
      </c>
      <c r="M8" s="7"/>
      <c r="N8" s="7">
        <v>8</v>
      </c>
      <c r="O8">
        <v>2</v>
      </c>
      <c r="R8" s="4">
        <v>3.62</v>
      </c>
      <c r="U8" s="30">
        <v>1</v>
      </c>
      <c r="V8" s="30" t="s">
        <v>73</v>
      </c>
      <c r="W8" s="30">
        <v>6</v>
      </c>
      <c r="X8" s="30"/>
      <c r="Y8">
        <f>(5+2)*2</f>
        <v>14</v>
      </c>
      <c r="Z8" s="30"/>
      <c r="AA8" s="30"/>
      <c r="AB8" s="30">
        <v>0.78</v>
      </c>
      <c r="AC8" s="30"/>
      <c r="AD8" s="30"/>
      <c r="AE8" s="14">
        <v>1</v>
      </c>
      <c r="AF8" s="23" t="s">
        <v>2</v>
      </c>
      <c r="AG8" s="14">
        <v>5</v>
      </c>
      <c r="AH8" s="14"/>
      <c r="AI8" s="14">
        <v>14</v>
      </c>
      <c r="AJ8" s="14"/>
      <c r="AK8" s="15"/>
      <c r="AL8" s="16">
        <v>3.6</v>
      </c>
    </row>
    <row r="9" spans="1:40">
      <c r="A9">
        <v>1</v>
      </c>
      <c r="B9" t="s">
        <v>6</v>
      </c>
      <c r="C9">
        <v>2</v>
      </c>
      <c r="G9">
        <v>0.2</v>
      </c>
      <c r="H9" s="1">
        <f>SUM(G3:G9)</f>
        <v>68.98</v>
      </c>
      <c r="I9" t="s">
        <v>119</v>
      </c>
      <c r="K9" s="6">
        <v>1</v>
      </c>
      <c r="L9" s="7" t="s">
        <v>9</v>
      </c>
      <c r="M9" s="7"/>
      <c r="N9" s="7"/>
      <c r="O9">
        <v>20</v>
      </c>
      <c r="R9" s="4">
        <v>0.02</v>
      </c>
      <c r="S9" s="1">
        <f>SUM(R3:R9)</f>
        <v>139.84</v>
      </c>
      <c r="T9" t="s">
        <v>134</v>
      </c>
      <c r="U9" s="30">
        <v>1</v>
      </c>
      <c r="V9" s="30" t="s">
        <v>69</v>
      </c>
      <c r="W9" s="30">
        <v>10</v>
      </c>
      <c r="X9" s="30"/>
      <c r="Y9">
        <v>12</v>
      </c>
      <c r="Z9" s="30"/>
      <c r="AA9" s="30"/>
      <c r="AB9" s="30">
        <v>0.68</v>
      </c>
      <c r="AC9" s="30"/>
      <c r="AD9" s="30"/>
      <c r="AE9" s="14">
        <v>1</v>
      </c>
      <c r="AF9" s="23" t="s">
        <v>65</v>
      </c>
      <c r="AG9">
        <v>8</v>
      </c>
      <c r="AI9">
        <v>22</v>
      </c>
      <c r="AL9">
        <v>1.8</v>
      </c>
    </row>
    <row r="10" spans="1:40">
      <c r="A10">
        <v>2</v>
      </c>
      <c r="B10" t="s">
        <v>25</v>
      </c>
      <c r="C10">
        <v>16</v>
      </c>
      <c r="K10" s="8" t="s">
        <v>54</v>
      </c>
      <c r="L10" s="7" t="s">
        <v>1</v>
      </c>
      <c r="M10" s="7">
        <v>19</v>
      </c>
      <c r="N10" s="7">
        <v>31</v>
      </c>
      <c r="O10" s="9">
        <v>190</v>
      </c>
      <c r="P10" s="39"/>
      <c r="Q10" s="39"/>
      <c r="R10">
        <v>28.16</v>
      </c>
      <c r="U10" s="30">
        <v>1</v>
      </c>
      <c r="V10" s="30" t="s">
        <v>92</v>
      </c>
      <c r="W10" s="30">
        <v>13</v>
      </c>
      <c r="X10" s="30"/>
      <c r="Y10">
        <v>12</v>
      </c>
      <c r="Z10" s="30"/>
      <c r="AA10" s="30"/>
      <c r="AB10" s="30">
        <v>1.68</v>
      </c>
      <c r="AC10" s="30"/>
      <c r="AD10" s="30"/>
      <c r="AE10" s="14">
        <v>1</v>
      </c>
      <c r="AF10" s="23" t="s">
        <v>47</v>
      </c>
      <c r="AG10">
        <v>14</v>
      </c>
      <c r="AI10">
        <v>148</v>
      </c>
      <c r="AL10">
        <v>68.959999999999994</v>
      </c>
    </row>
    <row r="11" spans="1:40">
      <c r="A11">
        <v>2</v>
      </c>
      <c r="B11" t="s">
        <v>2</v>
      </c>
      <c r="C11">
        <v>12</v>
      </c>
      <c r="K11" s="8">
        <v>2</v>
      </c>
      <c r="L11" s="7" t="s">
        <v>25</v>
      </c>
      <c r="M11" s="7">
        <v>22</v>
      </c>
      <c r="N11" s="7"/>
      <c r="O11" s="9">
        <v>36</v>
      </c>
      <c r="P11" s="40"/>
      <c r="Q11" s="39"/>
      <c r="R11">
        <v>25.58</v>
      </c>
      <c r="U11" s="30">
        <v>1</v>
      </c>
      <c r="V11" s="30" t="s">
        <v>86</v>
      </c>
      <c r="W11" s="30">
        <v>3</v>
      </c>
      <c r="X11" s="30"/>
      <c r="Y11">
        <v>6</v>
      </c>
      <c r="Z11" s="30"/>
      <c r="AA11" s="30"/>
      <c r="AB11" s="30">
        <v>0.8</v>
      </c>
      <c r="AC11" s="30"/>
      <c r="AD11" s="30"/>
      <c r="AE11" s="14">
        <v>1</v>
      </c>
      <c r="AF11" s="23" t="s">
        <v>8</v>
      </c>
      <c r="AG11">
        <v>6</v>
      </c>
      <c r="AI11">
        <v>60</v>
      </c>
      <c r="AL11">
        <v>5.68</v>
      </c>
    </row>
    <row r="12" spans="1:40">
      <c r="A12">
        <v>2</v>
      </c>
      <c r="B12" t="s">
        <v>11</v>
      </c>
      <c r="C12">
        <v>6</v>
      </c>
      <c r="K12" s="8">
        <v>2</v>
      </c>
      <c r="L12" s="7" t="s">
        <v>2</v>
      </c>
      <c r="M12" s="7">
        <v>6</v>
      </c>
      <c r="N12" s="7"/>
      <c r="O12" s="9">
        <v>122</v>
      </c>
      <c r="P12" s="10"/>
      <c r="Q12" s="11"/>
      <c r="R12">
        <v>42.08</v>
      </c>
      <c r="U12" s="30">
        <v>1</v>
      </c>
      <c r="V12" s="30" t="s">
        <v>80</v>
      </c>
      <c r="W12" s="30">
        <v>3</v>
      </c>
      <c r="X12" s="30"/>
      <c r="Y12">
        <v>2</v>
      </c>
      <c r="Z12" s="30"/>
      <c r="AA12" s="30"/>
      <c r="AB12" s="30">
        <v>1.3</v>
      </c>
      <c r="AC12" s="30"/>
      <c r="AD12" s="30"/>
      <c r="AE12" s="14">
        <v>1</v>
      </c>
      <c r="AF12" s="24" t="s">
        <v>67</v>
      </c>
      <c r="AG12">
        <v>5</v>
      </c>
      <c r="AI12">
        <v>3</v>
      </c>
      <c r="AL12">
        <v>3.89</v>
      </c>
      <c r="AM12" s="18">
        <f>SUM(AL3:AL12)</f>
        <v>91.92</v>
      </c>
      <c r="AN12" t="s">
        <v>151</v>
      </c>
    </row>
    <row r="13" spans="1:40">
      <c r="A13">
        <v>2</v>
      </c>
      <c r="B13" t="s">
        <v>7</v>
      </c>
      <c r="C13">
        <v>12</v>
      </c>
      <c r="K13" s="8">
        <v>2</v>
      </c>
      <c r="L13" s="7" t="s">
        <v>34</v>
      </c>
      <c r="M13" s="7"/>
      <c r="N13" s="7">
        <v>21</v>
      </c>
      <c r="O13" s="9">
        <v>2</v>
      </c>
      <c r="P13" s="10"/>
      <c r="Q13" s="11"/>
      <c r="R13">
        <v>8.82</v>
      </c>
      <c r="U13" s="30">
        <v>1</v>
      </c>
      <c r="V13" s="30" t="s">
        <v>87</v>
      </c>
      <c r="W13" s="30">
        <v>11</v>
      </c>
      <c r="X13" s="30"/>
      <c r="Y13">
        <v>0</v>
      </c>
      <c r="Z13" s="30"/>
      <c r="AA13" s="30"/>
      <c r="AB13" s="30">
        <v>0.34</v>
      </c>
      <c r="AC13" s="31">
        <f>SUM(AB3:AB13)</f>
        <v>43.54</v>
      </c>
      <c r="AD13" s="30" t="s">
        <v>109</v>
      </c>
      <c r="AE13">
        <v>2</v>
      </c>
      <c r="AF13" s="23" t="s">
        <v>1</v>
      </c>
      <c r="AG13">
        <v>7</v>
      </c>
      <c r="AI13">
        <v>2</v>
      </c>
      <c r="AL13">
        <v>1.03</v>
      </c>
    </row>
    <row r="14" spans="1:40">
      <c r="A14">
        <v>2</v>
      </c>
      <c r="B14" t="s">
        <v>47</v>
      </c>
      <c r="C14">
        <v>5</v>
      </c>
      <c r="K14" s="8">
        <v>2</v>
      </c>
      <c r="L14" s="7" t="s">
        <v>29</v>
      </c>
      <c r="M14" s="7"/>
      <c r="N14" s="7">
        <v>15</v>
      </c>
      <c r="O14" s="9"/>
      <c r="P14" s="10"/>
      <c r="Q14" s="11"/>
      <c r="R14">
        <v>0.42</v>
      </c>
      <c r="S14" s="1">
        <f>SUM(R10:R14)</f>
        <v>105.05999999999999</v>
      </c>
      <c r="T14" t="s">
        <v>135</v>
      </c>
      <c r="U14" s="30">
        <v>2</v>
      </c>
      <c r="V14" s="30" t="s">
        <v>72</v>
      </c>
      <c r="W14" s="30"/>
      <c r="X14" s="30">
        <v>5</v>
      </c>
      <c r="Y14">
        <f>(75+53+70)*2</f>
        <v>396</v>
      </c>
      <c r="Z14" s="30"/>
      <c r="AA14" s="30"/>
      <c r="AB14" s="30">
        <v>11.72</v>
      </c>
      <c r="AC14" s="30"/>
      <c r="AD14" s="30"/>
      <c r="AE14">
        <v>2</v>
      </c>
      <c r="AF14" s="23" t="s">
        <v>25</v>
      </c>
      <c r="AG14">
        <v>8</v>
      </c>
      <c r="AI14">
        <v>1</v>
      </c>
      <c r="AL14">
        <v>0.94</v>
      </c>
    </row>
    <row r="15" spans="1:40">
      <c r="A15">
        <v>2</v>
      </c>
      <c r="B15" t="s">
        <v>10</v>
      </c>
      <c r="C15">
        <v>8</v>
      </c>
      <c r="K15" s="6" t="s">
        <v>55</v>
      </c>
      <c r="L15" s="7" t="s">
        <v>1</v>
      </c>
      <c r="M15" s="7">
        <v>22</v>
      </c>
      <c r="N15" s="7">
        <v>39</v>
      </c>
      <c r="O15" s="9">
        <v>264</v>
      </c>
      <c r="P15" s="10"/>
      <c r="Q15" s="11"/>
      <c r="R15">
        <v>66.760000000000005</v>
      </c>
      <c r="U15" s="30">
        <v>2</v>
      </c>
      <c r="V15" s="30" t="s">
        <v>76</v>
      </c>
      <c r="W15" s="30">
        <v>3</v>
      </c>
      <c r="X15" s="30"/>
      <c r="Y15">
        <v>38</v>
      </c>
      <c r="Z15" s="30"/>
      <c r="AA15" s="30"/>
      <c r="AB15" s="30">
        <v>10.62</v>
      </c>
      <c r="AC15" s="30"/>
      <c r="AD15" s="30"/>
      <c r="AE15">
        <v>2</v>
      </c>
      <c r="AF15" s="23" t="s">
        <v>2</v>
      </c>
      <c r="AG15">
        <v>6</v>
      </c>
      <c r="AI15">
        <v>11</v>
      </c>
      <c r="AJ15">
        <v>5</v>
      </c>
      <c r="AL15" s="3">
        <v>3.27</v>
      </c>
    </row>
    <row r="16" spans="1:40">
      <c r="A16">
        <v>2</v>
      </c>
      <c r="B16" t="s">
        <v>4</v>
      </c>
      <c r="D16">
        <v>15</v>
      </c>
      <c r="K16" s="6">
        <v>3</v>
      </c>
      <c r="L16" s="7" t="s">
        <v>25</v>
      </c>
      <c r="M16" s="7">
        <v>30</v>
      </c>
      <c r="N16" s="7"/>
      <c r="O16">
        <v>60</v>
      </c>
      <c r="R16">
        <v>70.3</v>
      </c>
      <c r="U16" s="30">
        <v>2</v>
      </c>
      <c r="V16" s="30" t="s">
        <v>92</v>
      </c>
      <c r="W16" s="30">
        <v>11</v>
      </c>
      <c r="X16" s="30"/>
      <c r="Y16">
        <f>(13+1)*2</f>
        <v>28</v>
      </c>
      <c r="Z16" s="30"/>
      <c r="AA16" s="30"/>
      <c r="AB16" s="30">
        <v>4.84</v>
      </c>
      <c r="AC16" s="30"/>
      <c r="AD16" s="30"/>
      <c r="AE16">
        <v>2</v>
      </c>
      <c r="AF16" s="23" t="s">
        <v>65</v>
      </c>
      <c r="AG16">
        <v>11</v>
      </c>
      <c r="AI16">
        <v>9</v>
      </c>
      <c r="AL16">
        <v>1.76</v>
      </c>
    </row>
    <row r="17" spans="1:40">
      <c r="A17">
        <v>2</v>
      </c>
      <c r="B17" t="s">
        <v>9</v>
      </c>
      <c r="C17">
        <v>10</v>
      </c>
      <c r="K17" s="6">
        <v>3</v>
      </c>
      <c r="L17" s="7" t="s">
        <v>2</v>
      </c>
      <c r="M17" s="7">
        <v>11</v>
      </c>
      <c r="N17" s="7"/>
      <c r="O17">
        <v>44</v>
      </c>
      <c r="R17">
        <v>12.76</v>
      </c>
      <c r="U17" s="30">
        <v>2</v>
      </c>
      <c r="V17" s="30" t="s">
        <v>74</v>
      </c>
      <c r="W17" s="30">
        <v>8</v>
      </c>
      <c r="X17" s="30"/>
      <c r="Y17">
        <v>24</v>
      </c>
      <c r="Z17" s="30"/>
      <c r="AA17" s="30"/>
      <c r="AB17" s="30">
        <v>1.3</v>
      </c>
      <c r="AC17" s="30"/>
      <c r="AD17" s="30"/>
      <c r="AE17">
        <v>2</v>
      </c>
      <c r="AF17" s="14" t="s">
        <v>7</v>
      </c>
      <c r="AG17">
        <v>6</v>
      </c>
      <c r="AI17">
        <v>30</v>
      </c>
      <c r="AL17">
        <v>1.1499999999999999</v>
      </c>
    </row>
    <row r="18" spans="1:40">
      <c r="A18">
        <v>2</v>
      </c>
      <c r="B18" t="s">
        <v>8</v>
      </c>
      <c r="C18">
        <v>17</v>
      </c>
      <c r="H18" s="1">
        <v>61.92</v>
      </c>
      <c r="I18" t="s">
        <v>120</v>
      </c>
      <c r="K18" s="6">
        <v>3</v>
      </c>
      <c r="L18" s="7" t="s">
        <v>34</v>
      </c>
      <c r="M18" s="7"/>
      <c r="N18" s="7">
        <v>14</v>
      </c>
      <c r="O18">
        <v>60</v>
      </c>
      <c r="R18">
        <v>10.44</v>
      </c>
      <c r="U18" s="30">
        <v>2</v>
      </c>
      <c r="V18" s="30" t="s">
        <v>69</v>
      </c>
      <c r="W18" s="30">
        <v>19</v>
      </c>
      <c r="X18" s="30"/>
      <c r="Y18">
        <v>16</v>
      </c>
      <c r="Z18" s="30"/>
      <c r="AA18" s="30"/>
      <c r="AB18" s="30">
        <v>1.32</v>
      </c>
      <c r="AC18" s="30"/>
      <c r="AD18" s="30"/>
      <c r="AE18">
        <v>2</v>
      </c>
      <c r="AF18" s="23" t="s">
        <v>14</v>
      </c>
      <c r="AG18">
        <v>11</v>
      </c>
      <c r="AI18">
        <v>5</v>
      </c>
      <c r="AL18">
        <v>1.83</v>
      </c>
    </row>
    <row r="19" spans="1:40">
      <c r="A19">
        <v>2</v>
      </c>
      <c r="B19" t="s">
        <v>13</v>
      </c>
      <c r="D19">
        <v>15</v>
      </c>
      <c r="K19" s="6">
        <v>3</v>
      </c>
      <c r="L19" s="7" t="s">
        <v>3</v>
      </c>
      <c r="M19" s="7"/>
      <c r="N19" s="7">
        <v>16</v>
      </c>
      <c r="R19">
        <v>0</v>
      </c>
      <c r="U19" s="30">
        <v>2</v>
      </c>
      <c r="V19" s="30" t="s">
        <v>83</v>
      </c>
      <c r="W19" s="30">
        <v>11</v>
      </c>
      <c r="X19" s="30"/>
      <c r="Y19">
        <v>6</v>
      </c>
      <c r="Z19" s="30"/>
      <c r="AA19" s="30"/>
      <c r="AB19" s="30">
        <v>0.2</v>
      </c>
      <c r="AC19" s="30"/>
      <c r="AD19" s="30"/>
      <c r="AE19">
        <v>2</v>
      </c>
      <c r="AF19" s="23" t="s">
        <v>47</v>
      </c>
      <c r="AG19">
        <v>16</v>
      </c>
      <c r="AI19">
        <v>160</v>
      </c>
      <c r="AL19">
        <v>80.64</v>
      </c>
    </row>
    <row r="20" spans="1:40">
      <c r="A20">
        <v>2</v>
      </c>
      <c r="B20" t="s">
        <v>48</v>
      </c>
      <c r="C20">
        <v>5</v>
      </c>
      <c r="K20" s="6">
        <v>3</v>
      </c>
      <c r="L20" s="7" t="s">
        <v>29</v>
      </c>
      <c r="M20" s="7"/>
      <c r="N20" s="7"/>
      <c r="O20">
        <v>2</v>
      </c>
      <c r="R20">
        <v>0.48</v>
      </c>
      <c r="U20" s="30">
        <v>2</v>
      </c>
      <c r="V20" s="30" t="s">
        <v>75</v>
      </c>
      <c r="W20" s="30"/>
      <c r="X20" s="30"/>
      <c r="Y20">
        <v>4</v>
      </c>
      <c r="Z20" s="30"/>
      <c r="AA20" s="30"/>
      <c r="AB20" s="30">
        <v>0.2</v>
      </c>
      <c r="AC20" s="30"/>
      <c r="AD20" s="30"/>
      <c r="AE20">
        <v>2</v>
      </c>
      <c r="AF20" s="14" t="s">
        <v>62</v>
      </c>
      <c r="AG20">
        <v>6</v>
      </c>
      <c r="AI20">
        <v>6</v>
      </c>
      <c r="AL20">
        <v>3.01</v>
      </c>
    </row>
    <row r="21" spans="1:40">
      <c r="A21">
        <v>2</v>
      </c>
      <c r="B21" t="s">
        <v>61</v>
      </c>
      <c r="C21">
        <v>21</v>
      </c>
      <c r="K21" s="6">
        <v>3</v>
      </c>
      <c r="L21" s="7" t="s">
        <v>56</v>
      </c>
      <c r="M21" s="7"/>
      <c r="N21" s="7">
        <v>27</v>
      </c>
      <c r="O21">
        <v>2</v>
      </c>
      <c r="R21">
        <v>0.78</v>
      </c>
      <c r="S21" s="12">
        <f>SUM(R15:R21)</f>
        <v>161.51999999999998</v>
      </c>
      <c r="T21" t="s">
        <v>136</v>
      </c>
      <c r="U21" s="30">
        <v>2</v>
      </c>
      <c r="V21" s="30" t="s">
        <v>88</v>
      </c>
      <c r="W21" s="30">
        <v>2</v>
      </c>
      <c r="X21" s="30"/>
      <c r="Y21">
        <v>2</v>
      </c>
      <c r="Z21" s="30"/>
      <c r="AA21" s="30"/>
      <c r="AB21" s="30">
        <v>0.42</v>
      </c>
      <c r="AC21" s="31">
        <v>30.62</v>
      </c>
      <c r="AD21" s="30" t="s">
        <v>137</v>
      </c>
      <c r="AE21">
        <v>2</v>
      </c>
      <c r="AF21" s="14" t="s">
        <v>8</v>
      </c>
      <c r="AG21">
        <v>5</v>
      </c>
      <c r="AI21">
        <v>48</v>
      </c>
      <c r="AL21">
        <v>4.45</v>
      </c>
    </row>
    <row r="22" spans="1:40">
      <c r="A22">
        <v>2</v>
      </c>
      <c r="B22" t="s">
        <v>100</v>
      </c>
      <c r="G22">
        <v>8.76</v>
      </c>
      <c r="K22" s="8" t="s">
        <v>57</v>
      </c>
      <c r="L22" s="7" t="s">
        <v>1</v>
      </c>
      <c r="M22" s="7">
        <v>10</v>
      </c>
      <c r="N22" s="7"/>
      <c r="O22" s="9">
        <v>212</v>
      </c>
      <c r="P22" s="7"/>
      <c r="Q22" s="7"/>
      <c r="R22">
        <v>8.6999999999999993</v>
      </c>
      <c r="S22" s="7"/>
      <c r="U22" s="30">
        <v>3</v>
      </c>
      <c r="V22" s="30" t="s">
        <v>72</v>
      </c>
      <c r="W22" s="30">
        <v>4</v>
      </c>
      <c r="X22" s="30"/>
      <c r="Y22">
        <f>(30+1)*2</f>
        <v>62</v>
      </c>
      <c r="Z22" s="30"/>
      <c r="AA22" s="30"/>
      <c r="AB22" s="30">
        <v>2.42</v>
      </c>
      <c r="AC22" s="30"/>
      <c r="AD22" s="30"/>
      <c r="AE22">
        <v>2</v>
      </c>
      <c r="AF22" s="24" t="s">
        <v>67</v>
      </c>
      <c r="AG22">
        <v>4</v>
      </c>
      <c r="AI22">
        <v>4</v>
      </c>
      <c r="AL22">
        <v>3.64</v>
      </c>
      <c r="AM22" s="1">
        <f>SUM(AL13:AL22)</f>
        <v>101.72000000000001</v>
      </c>
      <c r="AN22" t="s">
        <v>152</v>
      </c>
    </row>
    <row r="23" spans="1:40">
      <c r="A23">
        <v>2</v>
      </c>
      <c r="B23" t="s">
        <v>101</v>
      </c>
      <c r="G23">
        <v>30.18</v>
      </c>
      <c r="K23" s="6">
        <v>4</v>
      </c>
      <c r="L23" s="7" t="s">
        <v>25</v>
      </c>
      <c r="M23" s="7">
        <v>7</v>
      </c>
      <c r="N23" s="7"/>
      <c r="O23">
        <v>42</v>
      </c>
      <c r="R23">
        <v>7.22</v>
      </c>
      <c r="U23" s="30">
        <v>3</v>
      </c>
      <c r="V23" s="30" t="s">
        <v>74</v>
      </c>
      <c r="W23" s="30">
        <v>6</v>
      </c>
      <c r="X23" s="30"/>
      <c r="Y23">
        <v>20</v>
      </c>
      <c r="Z23" s="30"/>
      <c r="AA23" s="30"/>
      <c r="AB23" s="30">
        <v>2.82</v>
      </c>
      <c r="AC23" s="30"/>
      <c r="AD23" s="30"/>
    </row>
    <row r="24" spans="1:40">
      <c r="A24">
        <v>2</v>
      </c>
      <c r="B24" t="s">
        <v>102</v>
      </c>
      <c r="G24">
        <v>22.98</v>
      </c>
      <c r="K24" s="6">
        <v>4</v>
      </c>
      <c r="L24" s="7" t="s">
        <v>2</v>
      </c>
      <c r="M24" s="7">
        <v>4</v>
      </c>
      <c r="N24" s="7"/>
      <c r="O24">
        <v>8</v>
      </c>
      <c r="R24">
        <v>1.06</v>
      </c>
      <c r="U24" s="30">
        <v>3</v>
      </c>
      <c r="V24" s="30" t="s">
        <v>73</v>
      </c>
      <c r="W24" s="30">
        <v>7</v>
      </c>
      <c r="X24" s="30"/>
      <c r="Y24">
        <v>28</v>
      </c>
      <c r="Z24" s="30"/>
      <c r="AA24" s="30"/>
      <c r="AB24" s="30">
        <v>2.56</v>
      </c>
      <c r="AC24" s="30"/>
      <c r="AD24" s="30"/>
    </row>
    <row r="25" spans="1:40">
      <c r="K25" s="6">
        <v>4</v>
      </c>
      <c r="L25" s="7" t="s">
        <v>11</v>
      </c>
      <c r="M25" s="7">
        <v>5</v>
      </c>
      <c r="N25" s="7"/>
      <c r="O25">
        <v>6</v>
      </c>
      <c r="R25">
        <v>1</v>
      </c>
      <c r="U25" s="30">
        <v>3</v>
      </c>
      <c r="V25" s="30" t="s">
        <v>83</v>
      </c>
      <c r="W25" s="30">
        <v>8</v>
      </c>
      <c r="X25" s="30"/>
      <c r="Y25">
        <v>0</v>
      </c>
      <c r="Z25" s="30"/>
      <c r="AA25" s="30"/>
      <c r="AB25" s="30">
        <v>0.1</v>
      </c>
      <c r="AC25" s="30"/>
      <c r="AD25" s="30"/>
    </row>
    <row r="26" spans="1:40">
      <c r="K26" s="6">
        <v>4</v>
      </c>
      <c r="L26" s="7" t="s">
        <v>7</v>
      </c>
      <c r="M26" s="7">
        <v>7</v>
      </c>
      <c r="N26" s="7"/>
      <c r="O26">
        <v>420</v>
      </c>
      <c r="R26">
        <v>7.78</v>
      </c>
      <c r="U26" s="30">
        <v>3</v>
      </c>
      <c r="V26" s="30" t="s">
        <v>76</v>
      </c>
      <c r="W26" s="30">
        <v>11</v>
      </c>
      <c r="X26" s="30"/>
      <c r="Y26">
        <f>(13+13+20)*2</f>
        <v>92</v>
      </c>
      <c r="Z26" s="30"/>
      <c r="AA26" s="30"/>
      <c r="AB26" s="30">
        <v>26.16</v>
      </c>
      <c r="AC26" s="30"/>
      <c r="AD26" s="30"/>
    </row>
    <row r="27" spans="1:40">
      <c r="K27" s="6">
        <v>4</v>
      </c>
      <c r="L27" s="7" t="s">
        <v>34</v>
      </c>
      <c r="M27" s="7">
        <v>3</v>
      </c>
      <c r="N27" s="7"/>
      <c r="O27">
        <v>4</v>
      </c>
      <c r="R27">
        <v>1.1399999999999999</v>
      </c>
      <c r="U27" s="30">
        <v>3</v>
      </c>
      <c r="V27" s="30" t="s">
        <v>92</v>
      </c>
      <c r="W27" s="30">
        <v>17</v>
      </c>
      <c r="X27" s="30"/>
      <c r="Y27">
        <v>10</v>
      </c>
      <c r="Z27" s="30"/>
      <c r="AA27" s="30"/>
      <c r="AB27" s="30">
        <v>9.3800000000000008</v>
      </c>
      <c r="AC27" s="30"/>
      <c r="AD27" s="30"/>
    </row>
    <row r="28" spans="1:40">
      <c r="K28" s="6">
        <v>4</v>
      </c>
      <c r="L28" s="7" t="s">
        <v>12</v>
      </c>
      <c r="M28" s="7">
        <v>6</v>
      </c>
      <c r="N28" s="7"/>
      <c r="R28">
        <v>0.02</v>
      </c>
      <c r="U28" s="30">
        <v>3</v>
      </c>
      <c r="V28" s="30" t="s">
        <v>69</v>
      </c>
      <c r="W28" s="30">
        <v>19</v>
      </c>
      <c r="X28" s="30"/>
      <c r="Y28">
        <v>38</v>
      </c>
      <c r="Z28" s="30"/>
      <c r="AA28" s="30"/>
      <c r="AB28" s="30">
        <v>4.32</v>
      </c>
      <c r="AC28" s="31">
        <v>47.76</v>
      </c>
      <c r="AD28" s="30" t="s">
        <v>138</v>
      </c>
    </row>
    <row r="29" spans="1:40">
      <c r="K29" s="6">
        <v>4</v>
      </c>
      <c r="L29" s="7" t="s">
        <v>14</v>
      </c>
      <c r="M29" s="7">
        <v>9</v>
      </c>
      <c r="N29" s="7"/>
      <c r="O29">
        <v>42</v>
      </c>
      <c r="R29">
        <v>1</v>
      </c>
      <c r="S29" s="1">
        <f>SUM(R22:R29)</f>
        <v>27.919999999999998</v>
      </c>
      <c r="T29" s="32" t="s">
        <v>133</v>
      </c>
      <c r="U29" s="30">
        <v>4</v>
      </c>
      <c r="V29" s="30" t="s">
        <v>76</v>
      </c>
      <c r="W29" s="30">
        <v>7</v>
      </c>
      <c r="X29" s="30"/>
      <c r="Y29">
        <f>(9+1+19+7)*2</f>
        <v>72</v>
      </c>
      <c r="Z29" s="30"/>
      <c r="AA29" s="30"/>
      <c r="AB29" s="30">
        <v>47.46</v>
      </c>
      <c r="AC29" s="30"/>
      <c r="AD29" s="30"/>
    </row>
    <row r="30" spans="1:40">
      <c r="U30" s="30">
        <v>4</v>
      </c>
      <c r="V30" s="30" t="s">
        <v>92</v>
      </c>
      <c r="W30" s="30">
        <v>18</v>
      </c>
      <c r="X30" s="30"/>
      <c r="Y30">
        <f>(6+14)*2</f>
        <v>40</v>
      </c>
      <c r="Z30" s="30"/>
      <c r="AA30" s="30"/>
      <c r="AB30" s="30">
        <v>25.76</v>
      </c>
      <c r="AC30" s="30"/>
      <c r="AD30" s="30"/>
    </row>
    <row r="31" spans="1:40">
      <c r="U31" s="30">
        <v>4</v>
      </c>
      <c r="V31" s="30" t="s">
        <v>74</v>
      </c>
      <c r="W31" s="30">
        <v>16</v>
      </c>
      <c r="X31" s="30"/>
      <c r="Y31">
        <v>30</v>
      </c>
      <c r="Z31" s="30"/>
      <c r="AA31" s="30"/>
      <c r="AB31" s="30">
        <v>4.24</v>
      </c>
      <c r="AC31" s="30"/>
      <c r="AD31" s="30"/>
    </row>
    <row r="32" spans="1:40">
      <c r="U32" s="30">
        <v>4</v>
      </c>
      <c r="V32" s="30" t="s">
        <v>93</v>
      </c>
      <c r="W32" s="30">
        <v>20</v>
      </c>
      <c r="X32" s="30"/>
      <c r="Y32">
        <v>4</v>
      </c>
      <c r="Z32" s="30"/>
      <c r="AA32" s="30"/>
      <c r="AB32" s="30">
        <v>1.34</v>
      </c>
      <c r="AC32" s="30"/>
      <c r="AD32" s="30"/>
    </row>
    <row r="33" spans="21:30">
      <c r="U33" s="30">
        <v>4</v>
      </c>
      <c r="V33" s="30" t="s">
        <v>73</v>
      </c>
      <c r="W33" s="30"/>
      <c r="X33" s="30"/>
      <c r="Y33">
        <v>4</v>
      </c>
      <c r="Z33" s="30"/>
      <c r="AA33" s="30"/>
      <c r="AB33" s="30">
        <v>0.1</v>
      </c>
      <c r="AC33" s="31">
        <v>78.900000000000006</v>
      </c>
      <c r="AD33" s="30" t="s">
        <v>110</v>
      </c>
    </row>
    <row r="34" spans="21:30">
      <c r="U34" s="30">
        <v>5</v>
      </c>
      <c r="V34" s="30" t="s">
        <v>92</v>
      </c>
      <c r="W34" s="30">
        <v>16</v>
      </c>
      <c r="X34" s="30"/>
      <c r="Y34">
        <v>4</v>
      </c>
      <c r="Z34" s="30"/>
      <c r="AA34" s="30"/>
      <c r="AB34" s="30">
        <v>1.74</v>
      </c>
      <c r="AC34" s="30"/>
      <c r="AD34" s="30"/>
    </row>
    <row r="35" spans="21:30">
      <c r="U35" s="30">
        <v>5</v>
      </c>
      <c r="V35" s="30" t="s">
        <v>73</v>
      </c>
      <c r="W35" s="30">
        <v>9</v>
      </c>
      <c r="X35" s="30"/>
      <c r="Y35">
        <v>26</v>
      </c>
      <c r="Z35" s="30"/>
      <c r="AA35" s="30"/>
      <c r="AB35" s="30">
        <v>0.84</v>
      </c>
      <c r="AC35" s="30"/>
      <c r="AD35" s="30"/>
    </row>
    <row r="36" spans="21:30">
      <c r="U36" s="30">
        <v>5</v>
      </c>
      <c r="V36" s="30" t="s">
        <v>74</v>
      </c>
      <c r="W36" s="30">
        <v>10</v>
      </c>
      <c r="X36" s="30"/>
      <c r="Y36">
        <f>(4+9)*2</f>
        <v>26</v>
      </c>
      <c r="Z36" s="30"/>
      <c r="AA36" s="30"/>
      <c r="AB36" s="30">
        <v>2.44</v>
      </c>
      <c r="AC36" s="30"/>
      <c r="AD36" s="30"/>
    </row>
    <row r="37" spans="21:30">
      <c r="U37" s="30">
        <v>5</v>
      </c>
      <c r="V37" s="30" t="s">
        <v>76</v>
      </c>
      <c r="W37" s="30">
        <v>7</v>
      </c>
      <c r="X37" s="30"/>
      <c r="Y37">
        <f>(11+11)*2</f>
        <v>44</v>
      </c>
      <c r="Z37" s="30"/>
      <c r="AA37" s="30"/>
      <c r="AB37" s="30">
        <v>10.68</v>
      </c>
      <c r="AC37" s="30"/>
      <c r="AD37" s="30"/>
    </row>
    <row r="38" spans="21:30">
      <c r="U38" s="30">
        <v>5</v>
      </c>
      <c r="V38" s="30" t="s">
        <v>69</v>
      </c>
      <c r="W38" s="30">
        <v>15</v>
      </c>
      <c r="X38" s="30"/>
      <c r="Y38">
        <f>(23+25+25+2)*2</f>
        <v>150</v>
      </c>
      <c r="Z38" s="30"/>
      <c r="AA38" s="30"/>
      <c r="AB38" s="30">
        <v>0.24</v>
      </c>
      <c r="AC38" s="30"/>
      <c r="AD38" s="30"/>
    </row>
    <row r="39" spans="21:30">
      <c r="U39" s="30">
        <v>5</v>
      </c>
      <c r="V39" s="30" t="s">
        <v>72</v>
      </c>
      <c r="W39" s="30">
        <v>5</v>
      </c>
      <c r="X39" s="30"/>
      <c r="Y39">
        <f>(62+12+30+115)*2</f>
        <v>438</v>
      </c>
      <c r="Z39" s="30"/>
      <c r="AA39" s="30"/>
      <c r="AB39" s="30">
        <v>32.159999999999997</v>
      </c>
      <c r="AC39" s="31">
        <v>48.1</v>
      </c>
      <c r="AD39" s="30" t="s">
        <v>139</v>
      </c>
    </row>
  </sheetData>
  <mergeCells count="3">
    <mergeCell ref="C1:D1"/>
    <mergeCell ref="P10:Q10"/>
    <mergeCell ref="P11:Q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9"/>
  <sheetViews>
    <sheetView workbookViewId="0">
      <selection activeCell="B1" sqref="B1"/>
    </sheetView>
  </sheetViews>
  <sheetFormatPr defaultRowHeight="13.5"/>
  <cols>
    <col min="9" max="9" width="17.25" customWidth="1"/>
    <col min="10" max="10" width="24.875" customWidth="1"/>
    <col min="19" max="19" width="16" customWidth="1"/>
    <col min="20" max="20" width="23.75" customWidth="1"/>
    <col min="29" max="29" width="16.25" customWidth="1"/>
    <col min="30" max="30" width="24.25" style="29" customWidth="1"/>
    <col min="39" max="39" width="17.375" customWidth="1"/>
    <col min="40" max="40" width="24.875" customWidth="1"/>
  </cols>
  <sheetData>
    <row r="1" spans="1:44">
      <c r="A1" t="s">
        <v>0</v>
      </c>
      <c r="B1" t="s">
        <v>160</v>
      </c>
      <c r="K1" t="s">
        <v>51</v>
      </c>
      <c r="L1" t="s">
        <v>24</v>
      </c>
      <c r="U1" t="s">
        <v>40</v>
      </c>
      <c r="V1" t="s">
        <v>24</v>
      </c>
      <c r="AE1" t="s">
        <v>39</v>
      </c>
      <c r="AF1" t="s">
        <v>24</v>
      </c>
    </row>
    <row r="2" spans="1:44" ht="45.75" customHeight="1">
      <c r="A2" t="s">
        <v>23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s="34" t="s">
        <v>159</v>
      </c>
      <c r="J2" t="s">
        <v>114</v>
      </c>
      <c r="K2" t="s">
        <v>22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s="34" t="s">
        <v>159</v>
      </c>
      <c r="T2" s="29" t="s">
        <v>104</v>
      </c>
      <c r="U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s="34" t="s">
        <v>159</v>
      </c>
      <c r="AD2" s="29" t="s">
        <v>104</v>
      </c>
      <c r="AE2" t="s">
        <v>22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s="34" t="s">
        <v>159</v>
      </c>
      <c r="AN2" t="s">
        <v>147</v>
      </c>
    </row>
    <row r="3" spans="1:44">
      <c r="A3">
        <v>1</v>
      </c>
      <c r="B3" t="s">
        <v>1</v>
      </c>
      <c r="C3">
        <v>1</v>
      </c>
      <c r="E3">
        <v>41</v>
      </c>
      <c r="F3">
        <v>4</v>
      </c>
      <c r="H3">
        <v>6.66</v>
      </c>
      <c r="K3" s="6" t="s">
        <v>58</v>
      </c>
      <c r="L3" s="13" t="s">
        <v>30</v>
      </c>
      <c r="M3" s="13">
        <v>19</v>
      </c>
      <c r="N3" s="13">
        <v>93</v>
      </c>
      <c r="O3" s="13">
        <v>48</v>
      </c>
      <c r="P3" s="13">
        <v>8</v>
      </c>
      <c r="Q3" s="13">
        <v>175.16</v>
      </c>
      <c r="R3" s="13">
        <v>90.77</v>
      </c>
      <c r="U3" s="30">
        <v>1</v>
      </c>
      <c r="V3" s="30" t="s">
        <v>69</v>
      </c>
      <c r="W3" s="30">
        <v>10</v>
      </c>
      <c r="X3" s="30"/>
      <c r="Y3" s="30">
        <v>130</v>
      </c>
      <c r="Z3" s="30"/>
      <c r="AA3" s="30">
        <v>51.67</v>
      </c>
      <c r="AB3" s="30">
        <v>21.52</v>
      </c>
      <c r="AC3" s="30"/>
      <c r="AD3" s="32"/>
      <c r="AE3" s="14">
        <v>1</v>
      </c>
      <c r="AF3" s="14" t="s">
        <v>1</v>
      </c>
      <c r="AG3" s="14">
        <v>6</v>
      </c>
      <c r="AH3" s="14"/>
      <c r="AI3" s="14">
        <v>4</v>
      </c>
      <c r="AJ3" s="14"/>
      <c r="AK3" s="15"/>
      <c r="AL3" s="16">
        <v>3.2</v>
      </c>
      <c r="AN3" s="16"/>
    </row>
    <row r="4" spans="1:44">
      <c r="A4">
        <v>1</v>
      </c>
      <c r="B4" t="s">
        <v>2</v>
      </c>
      <c r="C4">
        <v>10</v>
      </c>
      <c r="D4">
        <v>42</v>
      </c>
      <c r="E4">
        <v>12</v>
      </c>
      <c r="F4">
        <v>8</v>
      </c>
      <c r="G4">
        <v>37.01</v>
      </c>
      <c r="H4">
        <v>22.78</v>
      </c>
      <c r="K4" s="6">
        <v>1</v>
      </c>
      <c r="L4" s="13" t="s">
        <v>2</v>
      </c>
      <c r="M4" s="13">
        <v>6</v>
      </c>
      <c r="N4" s="13"/>
      <c r="O4" s="13"/>
      <c r="P4" s="13">
        <v>5</v>
      </c>
      <c r="Q4" s="13">
        <v>4.03</v>
      </c>
      <c r="R4" s="13">
        <v>1.96</v>
      </c>
      <c r="U4" s="30">
        <v>1</v>
      </c>
      <c r="V4" s="30" t="s">
        <v>70</v>
      </c>
      <c r="W4" s="30">
        <v>12</v>
      </c>
      <c r="X4" s="30"/>
      <c r="Y4" s="30">
        <v>12</v>
      </c>
      <c r="Z4" s="30">
        <v>7</v>
      </c>
      <c r="AA4" s="30">
        <v>13.27</v>
      </c>
      <c r="AB4" s="30">
        <v>6.42</v>
      </c>
      <c r="AC4" s="30"/>
      <c r="AD4" s="32"/>
      <c r="AE4" s="14">
        <v>1</v>
      </c>
      <c r="AF4" s="14" t="s">
        <v>25</v>
      </c>
      <c r="AG4" s="14">
        <v>6</v>
      </c>
      <c r="AH4" s="14"/>
      <c r="AI4" s="14">
        <v>12</v>
      </c>
      <c r="AJ4" s="14"/>
      <c r="AK4" s="15"/>
      <c r="AL4" s="16">
        <v>20.16</v>
      </c>
      <c r="AN4" s="16"/>
    </row>
    <row r="5" spans="1:44">
      <c r="A5">
        <v>1</v>
      </c>
      <c r="B5" t="s">
        <v>3</v>
      </c>
      <c r="C5">
        <v>15</v>
      </c>
      <c r="E5">
        <v>16</v>
      </c>
      <c r="F5">
        <v>11</v>
      </c>
      <c r="G5">
        <v>81.86</v>
      </c>
      <c r="H5">
        <v>46.52</v>
      </c>
      <c r="K5" s="6">
        <v>1</v>
      </c>
      <c r="L5" s="13" t="s">
        <v>1</v>
      </c>
      <c r="M5" s="13">
        <v>17</v>
      </c>
      <c r="N5" s="13"/>
      <c r="O5" s="13">
        <v>158</v>
      </c>
      <c r="P5" s="13"/>
      <c r="Q5" s="13">
        <v>34.659999999999997</v>
      </c>
      <c r="R5" s="13">
        <v>15.98</v>
      </c>
      <c r="U5" s="30">
        <v>1</v>
      </c>
      <c r="V5" s="30" t="s">
        <v>71</v>
      </c>
      <c r="W5" s="30">
        <v>9</v>
      </c>
      <c r="X5" s="30"/>
      <c r="Y5" s="30">
        <v>66</v>
      </c>
      <c r="Z5" s="30">
        <v>6</v>
      </c>
      <c r="AA5" s="30">
        <v>9.11</v>
      </c>
      <c r="AB5" s="30">
        <v>2.74</v>
      </c>
      <c r="AC5" s="30"/>
      <c r="AD5" s="32"/>
      <c r="AE5" s="14">
        <v>1</v>
      </c>
      <c r="AF5" s="14" t="s">
        <v>7</v>
      </c>
      <c r="AG5" s="14">
        <v>6</v>
      </c>
      <c r="AH5" s="14"/>
      <c r="AI5" s="14">
        <v>1</v>
      </c>
      <c r="AJ5" s="14"/>
      <c r="AK5" s="15"/>
      <c r="AL5" s="16">
        <v>0.08</v>
      </c>
      <c r="AN5" s="21"/>
      <c r="AO5" s="21"/>
      <c r="AP5" s="21"/>
      <c r="AQ5" s="21"/>
      <c r="AR5" s="24"/>
    </row>
    <row r="6" spans="1:44">
      <c r="A6">
        <v>1</v>
      </c>
      <c r="B6" t="s">
        <v>4</v>
      </c>
      <c r="D6">
        <v>22</v>
      </c>
      <c r="E6">
        <v>55</v>
      </c>
      <c r="F6">
        <v>1</v>
      </c>
      <c r="G6">
        <v>18.559999999999999</v>
      </c>
      <c r="H6">
        <v>10.79</v>
      </c>
      <c r="K6" s="6">
        <v>1</v>
      </c>
      <c r="L6" s="13" t="s">
        <v>14</v>
      </c>
      <c r="M6" s="13">
        <v>19</v>
      </c>
      <c r="N6" s="13"/>
      <c r="O6" s="13">
        <v>2</v>
      </c>
      <c r="P6" s="13"/>
      <c r="Q6" s="13">
        <v>4.66</v>
      </c>
      <c r="R6" s="13">
        <v>0.6</v>
      </c>
      <c r="U6" s="30">
        <v>1</v>
      </c>
      <c r="V6" s="30" t="s">
        <v>72</v>
      </c>
      <c r="W6" s="30">
        <v>6</v>
      </c>
      <c r="X6" s="30"/>
      <c r="Y6" s="30">
        <v>37</v>
      </c>
      <c r="Z6" s="30">
        <v>5</v>
      </c>
      <c r="AA6" s="30">
        <v>28.15</v>
      </c>
      <c r="AB6" s="30">
        <v>8.49</v>
      </c>
      <c r="AC6" s="30"/>
      <c r="AD6" s="32"/>
      <c r="AE6" s="14">
        <v>1</v>
      </c>
      <c r="AF6" s="14" t="s">
        <v>14</v>
      </c>
      <c r="AG6" s="14">
        <v>10</v>
      </c>
      <c r="AH6" s="14"/>
      <c r="AI6" s="14">
        <v>17</v>
      </c>
      <c r="AJ6" s="14"/>
      <c r="AK6" s="15"/>
      <c r="AL6" s="16">
        <v>3.7519999999999998</v>
      </c>
      <c r="AN6" s="21"/>
      <c r="AO6" s="33"/>
      <c r="AP6" s="21"/>
      <c r="AQ6" s="22"/>
      <c r="AR6" s="24"/>
    </row>
    <row r="7" spans="1:44">
      <c r="A7">
        <v>1</v>
      </c>
      <c r="B7" t="s">
        <v>5</v>
      </c>
      <c r="C7">
        <v>15</v>
      </c>
      <c r="E7">
        <v>1</v>
      </c>
      <c r="F7">
        <v>4</v>
      </c>
      <c r="G7">
        <v>2.88</v>
      </c>
      <c r="H7">
        <v>0.3</v>
      </c>
      <c r="K7" s="6">
        <v>1</v>
      </c>
      <c r="L7" s="13" t="s">
        <v>29</v>
      </c>
      <c r="M7" s="13">
        <v>11</v>
      </c>
      <c r="N7" s="13">
        <v>16</v>
      </c>
      <c r="O7" s="13">
        <v>5</v>
      </c>
      <c r="P7" s="13">
        <v>5</v>
      </c>
      <c r="Q7" s="13">
        <v>6.13</v>
      </c>
      <c r="R7" s="13">
        <v>1.43</v>
      </c>
      <c r="U7" s="30">
        <v>1</v>
      </c>
      <c r="V7" s="30" t="s">
        <v>73</v>
      </c>
      <c r="W7" s="30">
        <v>15</v>
      </c>
      <c r="X7" s="30"/>
      <c r="Y7" s="30">
        <v>120</v>
      </c>
      <c r="Z7" s="30"/>
      <c r="AA7" s="30">
        <v>15.22</v>
      </c>
      <c r="AB7" s="30">
        <v>6.5</v>
      </c>
      <c r="AC7" s="30"/>
      <c r="AD7" s="32"/>
      <c r="AE7" s="14">
        <v>1</v>
      </c>
      <c r="AF7" s="14" t="s">
        <v>9</v>
      </c>
      <c r="AG7" s="14"/>
      <c r="AH7" s="14">
        <v>5</v>
      </c>
      <c r="AI7" s="14">
        <v>65</v>
      </c>
      <c r="AJ7" s="17"/>
      <c r="AK7" s="15"/>
      <c r="AL7" s="16">
        <v>29.466666666666601</v>
      </c>
      <c r="AN7" s="21"/>
      <c r="AO7" s="21"/>
      <c r="AP7" s="21"/>
      <c r="AQ7" s="22"/>
      <c r="AR7" s="24"/>
    </row>
    <row r="8" spans="1:44">
      <c r="A8">
        <v>1</v>
      </c>
      <c r="B8" t="s">
        <v>6</v>
      </c>
      <c r="C8">
        <v>10</v>
      </c>
      <c r="E8">
        <v>5</v>
      </c>
      <c r="F8">
        <v>5</v>
      </c>
      <c r="G8">
        <v>6.56</v>
      </c>
      <c r="H8">
        <v>3.58</v>
      </c>
      <c r="K8" s="6">
        <v>1</v>
      </c>
      <c r="L8" s="13" t="s">
        <v>7</v>
      </c>
      <c r="M8" s="13">
        <v>13</v>
      </c>
      <c r="N8" s="13"/>
      <c r="O8" s="13">
        <v>79</v>
      </c>
      <c r="P8" s="13"/>
      <c r="Q8" s="13">
        <v>6.99</v>
      </c>
      <c r="R8" s="13">
        <v>3.07</v>
      </c>
      <c r="U8" s="30">
        <v>1</v>
      </c>
      <c r="V8" s="30" t="s">
        <v>74</v>
      </c>
      <c r="W8" s="30">
        <v>5</v>
      </c>
      <c r="X8" s="30"/>
      <c r="Y8" s="30">
        <v>10</v>
      </c>
      <c r="Z8" s="30"/>
      <c r="AA8" s="30">
        <v>4.16</v>
      </c>
      <c r="AB8" s="30">
        <v>1.63</v>
      </c>
      <c r="AC8" s="30"/>
      <c r="AD8" s="32"/>
      <c r="AE8" s="14">
        <v>1</v>
      </c>
      <c r="AF8" s="14" t="s">
        <v>62</v>
      </c>
      <c r="AG8" s="14">
        <v>5</v>
      </c>
      <c r="AH8" s="14"/>
      <c r="AI8" s="14">
        <v>14</v>
      </c>
      <c r="AJ8" s="14"/>
      <c r="AK8" s="15"/>
      <c r="AL8" s="16">
        <v>13.391999999999999</v>
      </c>
      <c r="AM8" s="18">
        <f>SUM(AL3:AL8)</f>
        <v>70.050666666666601</v>
      </c>
      <c r="AN8" s="29" t="s">
        <v>148</v>
      </c>
      <c r="AO8" s="21"/>
      <c r="AP8" s="21"/>
      <c r="AQ8" s="22"/>
      <c r="AR8" s="24"/>
    </row>
    <row r="9" spans="1:44">
      <c r="A9">
        <v>1</v>
      </c>
      <c r="B9" t="s">
        <v>7</v>
      </c>
      <c r="C9">
        <v>13</v>
      </c>
      <c r="E9">
        <v>125</v>
      </c>
      <c r="F9">
        <v>3</v>
      </c>
      <c r="G9">
        <v>9.6300000000000008</v>
      </c>
      <c r="H9">
        <v>6.36</v>
      </c>
      <c r="K9" s="6">
        <v>1</v>
      </c>
      <c r="L9" s="13" t="s">
        <v>12</v>
      </c>
      <c r="M9" s="13">
        <v>15</v>
      </c>
      <c r="N9" s="13"/>
      <c r="O9" s="13">
        <v>1</v>
      </c>
      <c r="P9" s="13"/>
      <c r="Q9" s="13"/>
      <c r="R9" s="13"/>
      <c r="U9" s="30">
        <v>1</v>
      </c>
      <c r="V9" s="30" t="s">
        <v>75</v>
      </c>
      <c r="W9" s="30">
        <v>12</v>
      </c>
      <c r="X9" s="30"/>
      <c r="Y9" s="30">
        <v>11</v>
      </c>
      <c r="Z9" s="30">
        <v>3</v>
      </c>
      <c r="AA9" s="30">
        <v>6.99</v>
      </c>
      <c r="AB9" s="30">
        <v>1.65</v>
      </c>
      <c r="AC9" s="30"/>
      <c r="AD9" s="32"/>
      <c r="AE9" s="14">
        <v>2</v>
      </c>
      <c r="AF9" s="14" t="s">
        <v>1</v>
      </c>
      <c r="AG9" s="14">
        <v>5</v>
      </c>
      <c r="AH9" s="14"/>
      <c r="AI9" s="14">
        <v>1</v>
      </c>
      <c r="AJ9" s="14"/>
      <c r="AK9" s="14"/>
      <c r="AL9" s="16">
        <v>0.8</v>
      </c>
      <c r="AN9" s="21"/>
      <c r="AO9" s="21"/>
      <c r="AP9" s="21"/>
      <c r="AQ9" s="22"/>
      <c r="AR9" s="24"/>
    </row>
    <row r="10" spans="1:44">
      <c r="A10">
        <v>1</v>
      </c>
      <c r="B10" t="s">
        <v>8</v>
      </c>
      <c r="C10">
        <v>15</v>
      </c>
      <c r="E10">
        <v>15</v>
      </c>
      <c r="F10">
        <v>2</v>
      </c>
      <c r="G10">
        <v>16.78</v>
      </c>
      <c r="H10">
        <v>7.44</v>
      </c>
      <c r="K10" s="6">
        <v>1</v>
      </c>
      <c r="L10" s="13" t="s">
        <v>9</v>
      </c>
      <c r="M10" s="13">
        <v>5</v>
      </c>
      <c r="N10" s="13"/>
      <c r="O10" s="13">
        <v>1</v>
      </c>
      <c r="P10" s="13"/>
      <c r="Q10" s="13"/>
      <c r="R10" s="13"/>
      <c r="U10" s="30">
        <v>1</v>
      </c>
      <c r="V10" s="30" t="s">
        <v>76</v>
      </c>
      <c r="W10" s="30">
        <v>7</v>
      </c>
      <c r="X10" s="30"/>
      <c r="Y10" s="30">
        <v>28</v>
      </c>
      <c r="Z10" s="30">
        <v>4</v>
      </c>
      <c r="AA10" s="30">
        <v>31.27</v>
      </c>
      <c r="AB10" s="30">
        <v>15.53</v>
      </c>
      <c r="AC10" s="31">
        <f>SUM(AB3:AB10)</f>
        <v>64.48</v>
      </c>
      <c r="AD10" s="29" t="s">
        <v>140</v>
      </c>
      <c r="AE10" s="14">
        <v>2</v>
      </c>
      <c r="AF10" s="14" t="s">
        <v>25</v>
      </c>
      <c r="AG10" s="14">
        <v>4</v>
      </c>
      <c r="AH10" s="14"/>
      <c r="AI10" s="14">
        <v>1</v>
      </c>
      <c r="AJ10" s="14"/>
      <c r="AK10" s="14"/>
      <c r="AL10" s="16">
        <v>0.8</v>
      </c>
      <c r="AN10" s="21"/>
      <c r="AO10" s="33"/>
      <c r="AP10" s="21"/>
      <c r="AQ10" s="22"/>
      <c r="AR10" s="24"/>
    </row>
    <row r="11" spans="1:44">
      <c r="A11">
        <v>1</v>
      </c>
      <c r="B11" t="s">
        <v>9</v>
      </c>
      <c r="C11">
        <v>17</v>
      </c>
      <c r="E11">
        <v>7</v>
      </c>
      <c r="F11">
        <v>8</v>
      </c>
      <c r="G11">
        <v>29.38</v>
      </c>
      <c r="H11">
        <v>14.06</v>
      </c>
      <c r="K11" s="6">
        <v>1</v>
      </c>
      <c r="L11" s="13" t="s">
        <v>11</v>
      </c>
      <c r="M11" s="13">
        <v>18</v>
      </c>
      <c r="N11" s="13"/>
      <c r="O11" s="13">
        <v>2</v>
      </c>
      <c r="P11" s="13"/>
      <c r="Q11" s="13">
        <v>1.23</v>
      </c>
      <c r="R11" s="13">
        <v>0.13</v>
      </c>
      <c r="S11" s="1">
        <f>SUM(R3:R11)</f>
        <v>113.93999999999998</v>
      </c>
      <c r="T11" t="s">
        <v>128</v>
      </c>
      <c r="U11" s="30">
        <v>2</v>
      </c>
      <c r="V11" s="30" t="s">
        <v>69</v>
      </c>
      <c r="W11" s="30">
        <v>6</v>
      </c>
      <c r="X11" s="30"/>
      <c r="Y11" s="30">
        <v>54</v>
      </c>
      <c r="Z11" s="30"/>
      <c r="AA11" s="30">
        <v>12.44</v>
      </c>
      <c r="AB11" s="30">
        <v>5.94</v>
      </c>
      <c r="AC11" s="30"/>
      <c r="AD11" s="32"/>
      <c r="AE11" s="14">
        <v>2</v>
      </c>
      <c r="AF11" s="14" t="s">
        <v>7</v>
      </c>
      <c r="AG11" s="14">
        <v>4</v>
      </c>
      <c r="AH11" s="14"/>
      <c r="AI11" s="14">
        <v>1</v>
      </c>
      <c r="AJ11" s="14"/>
      <c r="AK11" s="14"/>
      <c r="AL11" s="16">
        <v>0.8</v>
      </c>
      <c r="AN11" s="21"/>
      <c r="AO11" s="21"/>
      <c r="AP11" s="21"/>
      <c r="AQ11" s="22"/>
      <c r="AR11" s="24"/>
    </row>
    <row r="12" spans="1:44">
      <c r="A12">
        <v>1</v>
      </c>
      <c r="B12" t="s">
        <v>10</v>
      </c>
      <c r="C12">
        <v>11</v>
      </c>
      <c r="E12">
        <v>8</v>
      </c>
      <c r="F12">
        <v>3</v>
      </c>
      <c r="G12">
        <v>3.03</v>
      </c>
      <c r="H12">
        <v>0.9</v>
      </c>
      <c r="K12" s="6" t="s">
        <v>54</v>
      </c>
      <c r="L12" s="13" t="s">
        <v>30</v>
      </c>
      <c r="M12" s="13">
        <v>12</v>
      </c>
      <c r="N12" s="13">
        <v>53</v>
      </c>
      <c r="O12" s="13">
        <v>28</v>
      </c>
      <c r="P12" s="13">
        <v>9</v>
      </c>
      <c r="Q12" s="13">
        <v>53.69</v>
      </c>
      <c r="R12" s="13">
        <v>22.65</v>
      </c>
      <c r="T12" s="29"/>
      <c r="U12" s="30">
        <v>2</v>
      </c>
      <c r="V12" s="30" t="s">
        <v>70</v>
      </c>
      <c r="W12" s="30">
        <v>8</v>
      </c>
      <c r="X12" s="30"/>
      <c r="Y12" s="30">
        <v>16</v>
      </c>
      <c r="Z12" s="30">
        <v>7</v>
      </c>
      <c r="AA12" s="30">
        <v>6.3</v>
      </c>
      <c r="AB12" s="30">
        <v>3.27</v>
      </c>
      <c r="AC12" s="30"/>
      <c r="AD12" s="32"/>
      <c r="AE12" s="14">
        <v>2</v>
      </c>
      <c r="AF12" s="14" t="s">
        <v>14</v>
      </c>
      <c r="AG12" s="14">
        <v>11</v>
      </c>
      <c r="AH12" s="14"/>
      <c r="AI12" s="14">
        <v>42</v>
      </c>
      <c r="AJ12" s="14"/>
      <c r="AK12" s="14"/>
      <c r="AL12" s="16">
        <v>9.84</v>
      </c>
      <c r="AN12" s="21"/>
      <c r="AO12" s="21"/>
      <c r="AP12" s="21"/>
      <c r="AQ12" s="22"/>
      <c r="AR12" s="24"/>
    </row>
    <row r="13" spans="1:44">
      <c r="A13">
        <v>1</v>
      </c>
      <c r="B13" t="s">
        <v>11</v>
      </c>
      <c r="C13">
        <v>16</v>
      </c>
      <c r="E13">
        <v>4</v>
      </c>
      <c r="F13">
        <v>5</v>
      </c>
      <c r="G13">
        <v>5.85</v>
      </c>
      <c r="H13">
        <v>3.12</v>
      </c>
      <c r="K13" s="6">
        <v>2</v>
      </c>
      <c r="L13" s="13" t="s">
        <v>1</v>
      </c>
      <c r="M13" s="13">
        <v>15</v>
      </c>
      <c r="N13" s="13"/>
      <c r="O13" s="13">
        <v>23</v>
      </c>
      <c r="P13" s="13"/>
      <c r="Q13" s="13">
        <v>6.67</v>
      </c>
      <c r="R13" s="13">
        <v>3.27</v>
      </c>
      <c r="T13" s="29"/>
      <c r="U13" s="30">
        <v>2</v>
      </c>
      <c r="V13" s="30" t="s">
        <v>73</v>
      </c>
      <c r="W13" s="30">
        <v>10</v>
      </c>
      <c r="X13" s="30"/>
      <c r="Y13" s="30">
        <v>553</v>
      </c>
      <c r="Z13" s="30">
        <v>1</v>
      </c>
      <c r="AA13" s="30">
        <v>44.4</v>
      </c>
      <c r="AB13" s="30">
        <v>18.79</v>
      </c>
      <c r="AC13" s="30"/>
      <c r="AD13" s="32"/>
      <c r="AE13" s="14">
        <v>2</v>
      </c>
      <c r="AF13" s="14" t="s">
        <v>47</v>
      </c>
      <c r="AG13" s="14">
        <v>15</v>
      </c>
      <c r="AH13" s="14"/>
      <c r="AI13" s="14">
        <v>183</v>
      </c>
      <c r="AJ13" s="17"/>
      <c r="AK13" s="14"/>
      <c r="AL13" s="16">
        <v>49.413333333333398</v>
      </c>
      <c r="AN13" s="21"/>
      <c r="AO13" s="21"/>
      <c r="AP13" s="21"/>
      <c r="AQ13" s="22"/>
      <c r="AR13" s="24"/>
    </row>
    <row r="14" spans="1:44">
      <c r="A14">
        <v>1</v>
      </c>
      <c r="B14" t="s">
        <v>12</v>
      </c>
      <c r="C14">
        <v>20</v>
      </c>
      <c r="E14">
        <v>1</v>
      </c>
      <c r="F14">
        <v>2</v>
      </c>
      <c r="G14">
        <v>0.83</v>
      </c>
      <c r="H14">
        <v>0.01</v>
      </c>
      <c r="K14" s="6">
        <v>2</v>
      </c>
      <c r="L14" s="13" t="s">
        <v>2</v>
      </c>
      <c r="M14" s="13">
        <v>9</v>
      </c>
      <c r="N14" s="13"/>
      <c r="O14" s="13">
        <v>20</v>
      </c>
      <c r="P14" s="13">
        <v>7</v>
      </c>
      <c r="Q14" s="13">
        <v>45.13</v>
      </c>
      <c r="R14" s="13">
        <v>19.309999999999999</v>
      </c>
      <c r="T14" s="29"/>
      <c r="U14" s="30">
        <v>2</v>
      </c>
      <c r="V14" s="30" t="s">
        <v>76</v>
      </c>
      <c r="W14" s="30">
        <v>5</v>
      </c>
      <c r="X14" s="30"/>
      <c r="Y14" s="30"/>
      <c r="Z14" s="30">
        <v>2</v>
      </c>
      <c r="AA14" s="30">
        <v>1.04</v>
      </c>
      <c r="AB14" s="30">
        <v>0.5</v>
      </c>
      <c r="AC14" s="30"/>
      <c r="AD14" s="32"/>
      <c r="AE14" s="14">
        <v>2</v>
      </c>
      <c r="AF14" s="14" t="s">
        <v>62</v>
      </c>
      <c r="AG14" s="14">
        <v>4</v>
      </c>
      <c r="AH14" s="14"/>
      <c r="AI14" s="14">
        <v>54</v>
      </c>
      <c r="AJ14" s="17"/>
      <c r="AK14" s="14"/>
      <c r="AL14" s="16">
        <v>3.8664000000000001</v>
      </c>
      <c r="AN14" s="21"/>
      <c r="AO14" s="33"/>
      <c r="AP14" s="21"/>
      <c r="AQ14" s="22"/>
      <c r="AR14" s="24"/>
    </row>
    <row r="15" spans="1:44">
      <c r="A15">
        <v>1</v>
      </c>
      <c r="B15" t="s">
        <v>13</v>
      </c>
      <c r="C15">
        <v>14</v>
      </c>
      <c r="E15">
        <v>7</v>
      </c>
      <c r="G15">
        <v>1.1000000000000001</v>
      </c>
      <c r="H15">
        <v>0.11</v>
      </c>
      <c r="K15" s="6">
        <v>2</v>
      </c>
      <c r="L15" s="13" t="s">
        <v>6</v>
      </c>
      <c r="M15" s="13">
        <v>5</v>
      </c>
      <c r="N15" s="13"/>
      <c r="O15" s="13">
        <v>1</v>
      </c>
      <c r="P15" s="13">
        <v>14</v>
      </c>
      <c r="Q15" s="13">
        <v>1.41</v>
      </c>
      <c r="R15" s="13">
        <v>1.04</v>
      </c>
      <c r="T15" s="29"/>
      <c r="U15" s="30">
        <v>2</v>
      </c>
      <c r="V15" s="30" t="s">
        <v>72</v>
      </c>
      <c r="W15" s="30">
        <v>10</v>
      </c>
      <c r="X15" s="30"/>
      <c r="Y15" s="30">
        <v>34</v>
      </c>
      <c r="Z15" s="30">
        <v>3</v>
      </c>
      <c r="AA15" s="30">
        <v>47.05</v>
      </c>
      <c r="AB15" s="30">
        <v>15.23</v>
      </c>
      <c r="AC15" s="30"/>
      <c r="AD15" s="32"/>
      <c r="AE15" s="14">
        <v>2</v>
      </c>
      <c r="AF15" s="14" t="s">
        <v>66</v>
      </c>
      <c r="AG15" s="14"/>
      <c r="AH15" s="14">
        <v>5</v>
      </c>
      <c r="AI15" s="14">
        <v>1</v>
      </c>
      <c r="AJ15" s="14"/>
      <c r="AK15" s="14"/>
      <c r="AL15" s="16">
        <v>0.08</v>
      </c>
      <c r="AM15" s="18">
        <f>SUM(AL9:AL15)</f>
        <v>65.599733333333404</v>
      </c>
      <c r="AN15" s="29" t="s">
        <v>149</v>
      </c>
      <c r="AO15" s="21"/>
      <c r="AP15" s="21"/>
      <c r="AQ15" s="22"/>
      <c r="AR15" s="24"/>
    </row>
    <row r="16" spans="1:44">
      <c r="A16">
        <v>1</v>
      </c>
      <c r="B16" t="s">
        <v>14</v>
      </c>
      <c r="C16">
        <v>6</v>
      </c>
      <c r="E16">
        <v>3</v>
      </c>
      <c r="G16">
        <v>11.92</v>
      </c>
      <c r="H16">
        <v>3.98</v>
      </c>
      <c r="I16" s="1">
        <v>126.61000000000001</v>
      </c>
      <c r="J16" t="s">
        <v>115</v>
      </c>
      <c r="K16" s="6">
        <v>2</v>
      </c>
      <c r="L16" s="13" t="s">
        <v>3</v>
      </c>
      <c r="M16" s="13">
        <v>23</v>
      </c>
      <c r="N16" s="13"/>
      <c r="O16" s="13">
        <v>17</v>
      </c>
      <c r="P16" s="13">
        <v>20</v>
      </c>
      <c r="Q16" s="13">
        <v>53.23</v>
      </c>
      <c r="R16" s="13">
        <v>27.6</v>
      </c>
      <c r="T16" s="29"/>
      <c r="U16" s="30">
        <v>2</v>
      </c>
      <c r="V16" s="30" t="s">
        <v>77</v>
      </c>
      <c r="W16" s="30">
        <v>6</v>
      </c>
      <c r="X16" s="30"/>
      <c r="Y16" s="30">
        <v>29</v>
      </c>
      <c r="Z16" s="30">
        <v>5</v>
      </c>
      <c r="AA16" s="30">
        <v>6.34</v>
      </c>
      <c r="AB16" s="30">
        <v>2.17</v>
      </c>
      <c r="AC16" s="30"/>
      <c r="AD16" s="32"/>
      <c r="AE16">
        <v>3</v>
      </c>
      <c r="AF16" s="14" t="s">
        <v>25</v>
      </c>
      <c r="AG16" s="19">
        <v>3</v>
      </c>
      <c r="AI16">
        <v>1</v>
      </c>
      <c r="AL16" s="20">
        <v>0.8</v>
      </c>
      <c r="AN16" s="21"/>
      <c r="AO16" s="21"/>
      <c r="AP16" s="21"/>
      <c r="AQ16" s="22"/>
      <c r="AR16" s="24"/>
    </row>
    <row r="17" spans="1:43">
      <c r="A17">
        <v>2</v>
      </c>
      <c r="B17" t="s">
        <v>25</v>
      </c>
      <c r="C17">
        <v>17</v>
      </c>
      <c r="D17">
        <v>55</v>
      </c>
      <c r="E17">
        <v>15</v>
      </c>
      <c r="F17">
        <v>14</v>
      </c>
      <c r="G17">
        <v>74.53</v>
      </c>
      <c r="H17">
        <v>43.93</v>
      </c>
      <c r="K17" s="6">
        <v>2</v>
      </c>
      <c r="L17" s="13" t="s">
        <v>59</v>
      </c>
      <c r="M17" s="13"/>
      <c r="N17" s="13">
        <v>16</v>
      </c>
      <c r="O17" s="13">
        <v>1</v>
      </c>
      <c r="P17" s="13">
        <v>15</v>
      </c>
      <c r="Q17" s="13">
        <v>4.03</v>
      </c>
      <c r="R17" s="13">
        <v>2.16</v>
      </c>
      <c r="T17" s="29"/>
      <c r="U17" s="30">
        <v>2</v>
      </c>
      <c r="V17" s="30" t="s">
        <v>78</v>
      </c>
      <c r="W17" s="30">
        <v>1</v>
      </c>
      <c r="X17" s="30"/>
      <c r="Y17" s="30">
        <v>1</v>
      </c>
      <c r="Z17" s="30">
        <v>8</v>
      </c>
      <c r="AA17" s="30">
        <v>0.88</v>
      </c>
      <c r="AB17" s="30">
        <v>0.37</v>
      </c>
      <c r="AC17" s="30"/>
      <c r="AD17" s="32"/>
      <c r="AE17">
        <v>3</v>
      </c>
      <c r="AF17" s="14" t="s">
        <v>62</v>
      </c>
      <c r="AG17" s="19">
        <v>4</v>
      </c>
      <c r="AI17">
        <v>1</v>
      </c>
      <c r="AL17" s="3">
        <v>0.8</v>
      </c>
      <c r="AN17" s="21"/>
      <c r="AO17" s="21"/>
      <c r="AP17" s="21"/>
      <c r="AQ17" s="22"/>
    </row>
    <row r="18" spans="1:43">
      <c r="A18">
        <v>2</v>
      </c>
      <c r="B18" t="s">
        <v>1</v>
      </c>
      <c r="C18">
        <v>25</v>
      </c>
      <c r="E18">
        <v>3</v>
      </c>
      <c r="G18">
        <v>1.63</v>
      </c>
      <c r="H18">
        <v>0.64</v>
      </c>
      <c r="K18" s="6">
        <v>2</v>
      </c>
      <c r="L18" s="13" t="s">
        <v>9</v>
      </c>
      <c r="M18" s="13">
        <v>10</v>
      </c>
      <c r="N18" s="13"/>
      <c r="O18" s="13">
        <v>27</v>
      </c>
      <c r="P18" s="13">
        <v>9</v>
      </c>
      <c r="Q18" s="13">
        <v>30.39</v>
      </c>
      <c r="R18" s="13">
        <v>14.34</v>
      </c>
      <c r="T18" s="29"/>
      <c r="U18" s="30">
        <v>2</v>
      </c>
      <c r="V18" s="30" t="s">
        <v>71</v>
      </c>
      <c r="W18" s="30">
        <v>4</v>
      </c>
      <c r="X18" s="30"/>
      <c r="Y18" s="30">
        <v>30</v>
      </c>
      <c r="Z18" s="30">
        <v>1</v>
      </c>
      <c r="AA18" s="30">
        <v>3.7</v>
      </c>
      <c r="AB18" s="30">
        <v>1.48</v>
      </c>
      <c r="AC18" s="30"/>
      <c r="AD18" s="32"/>
      <c r="AE18">
        <v>3</v>
      </c>
      <c r="AF18" s="14" t="s">
        <v>67</v>
      </c>
      <c r="AG18" s="19">
        <v>5</v>
      </c>
      <c r="AH18" s="19"/>
      <c r="AI18">
        <v>1</v>
      </c>
      <c r="AL18" s="3">
        <v>0.35199999999999998</v>
      </c>
      <c r="AN18" s="24"/>
      <c r="AO18" s="24"/>
      <c r="AP18" s="24"/>
      <c r="AQ18" s="24"/>
    </row>
    <row r="19" spans="1:43">
      <c r="A19">
        <v>2</v>
      </c>
      <c r="B19" t="s">
        <v>11</v>
      </c>
      <c r="C19">
        <v>15</v>
      </c>
      <c r="E19">
        <v>3</v>
      </c>
      <c r="F19">
        <v>10</v>
      </c>
      <c r="G19">
        <v>5.66</v>
      </c>
      <c r="H19">
        <v>2.65</v>
      </c>
      <c r="K19" s="6">
        <v>2</v>
      </c>
      <c r="L19" s="13" t="s">
        <v>47</v>
      </c>
      <c r="M19" s="13">
        <v>12</v>
      </c>
      <c r="N19" s="13"/>
      <c r="O19" s="13">
        <v>6</v>
      </c>
      <c r="P19" s="13">
        <v>3</v>
      </c>
      <c r="Q19" s="13">
        <v>0.81</v>
      </c>
      <c r="R19" s="13">
        <v>0.53</v>
      </c>
      <c r="T19" s="29"/>
      <c r="U19" s="30">
        <v>2</v>
      </c>
      <c r="V19" s="30" t="s">
        <v>79</v>
      </c>
      <c r="W19" s="30">
        <v>8</v>
      </c>
      <c r="X19" s="30"/>
      <c r="Y19" s="30">
        <v>48</v>
      </c>
      <c r="Z19" s="30">
        <v>5</v>
      </c>
      <c r="AA19" s="30">
        <v>35.299999999999997</v>
      </c>
      <c r="AB19" s="30">
        <v>14.41</v>
      </c>
      <c r="AC19" s="30"/>
      <c r="AD19" s="32"/>
      <c r="AE19">
        <v>3</v>
      </c>
      <c r="AF19" s="14" t="s">
        <v>9</v>
      </c>
      <c r="AG19" s="19"/>
      <c r="AH19" s="19">
        <v>6</v>
      </c>
      <c r="AI19" s="19">
        <v>78</v>
      </c>
      <c r="AJ19" s="19"/>
      <c r="AK19" s="20"/>
      <c r="AL19" s="3">
        <v>38.08</v>
      </c>
      <c r="AN19" s="24"/>
      <c r="AO19" s="24"/>
      <c r="AP19" s="24"/>
      <c r="AQ19" s="24"/>
    </row>
    <row r="20" spans="1:43">
      <c r="A20">
        <v>2</v>
      </c>
      <c r="B20" t="s">
        <v>2</v>
      </c>
      <c r="C20">
        <v>6</v>
      </c>
      <c r="E20">
        <v>10</v>
      </c>
      <c r="F20">
        <v>5</v>
      </c>
      <c r="G20">
        <v>4.55</v>
      </c>
      <c r="H20">
        <v>2.66</v>
      </c>
      <c r="K20" s="6">
        <v>2</v>
      </c>
      <c r="L20" s="13" t="s">
        <v>10</v>
      </c>
      <c r="M20" s="13">
        <v>2</v>
      </c>
      <c r="N20" s="13"/>
      <c r="O20" s="13">
        <v>5</v>
      </c>
      <c r="P20" s="13"/>
      <c r="Q20" s="13"/>
      <c r="R20" s="13"/>
      <c r="T20" s="29"/>
      <c r="U20" s="30">
        <v>2</v>
      </c>
      <c r="V20" s="30" t="s">
        <v>80</v>
      </c>
      <c r="W20" s="30">
        <v>2</v>
      </c>
      <c r="X20" s="30"/>
      <c r="Y20" s="30">
        <v>1</v>
      </c>
      <c r="Z20" s="30">
        <v>1</v>
      </c>
      <c r="AA20" s="30"/>
      <c r="AB20" s="30"/>
      <c r="AC20" s="30"/>
      <c r="AD20" s="32"/>
      <c r="AE20">
        <v>3</v>
      </c>
      <c r="AF20" s="14" t="s">
        <v>8</v>
      </c>
      <c r="AG20" s="19"/>
      <c r="AH20" s="19">
        <v>6</v>
      </c>
      <c r="AI20" s="19">
        <v>134</v>
      </c>
      <c r="AJ20" s="20"/>
      <c r="AK20" s="20"/>
      <c r="AL20" s="3">
        <v>9.7015999999999991</v>
      </c>
      <c r="AM20" s="18">
        <f>SUM(AL16:AL20)</f>
        <v>49.733599999999996</v>
      </c>
      <c r="AN20" s="29" t="s">
        <v>150</v>
      </c>
    </row>
    <row r="21" spans="1:43">
      <c r="A21">
        <v>2</v>
      </c>
      <c r="B21" t="s">
        <v>26</v>
      </c>
      <c r="C21">
        <v>15</v>
      </c>
      <c r="E21">
        <v>1</v>
      </c>
      <c r="F21">
        <v>6</v>
      </c>
      <c r="K21" s="6">
        <v>2</v>
      </c>
      <c r="L21" s="13" t="s">
        <v>60</v>
      </c>
      <c r="M21" s="13">
        <v>8</v>
      </c>
      <c r="N21" s="13"/>
      <c r="O21" s="13">
        <v>1</v>
      </c>
      <c r="P21" s="13">
        <v>3</v>
      </c>
      <c r="Q21" s="13"/>
      <c r="R21" s="13"/>
      <c r="T21" s="29"/>
      <c r="U21" s="30">
        <v>2</v>
      </c>
      <c r="V21" s="30" t="s">
        <v>81</v>
      </c>
      <c r="W21" s="30">
        <v>2</v>
      </c>
      <c r="X21" s="30"/>
      <c r="Y21" s="30">
        <v>1</v>
      </c>
      <c r="Z21" s="30">
        <v>6</v>
      </c>
      <c r="AA21" s="30">
        <v>2.66</v>
      </c>
      <c r="AB21" s="30">
        <v>0.87</v>
      </c>
      <c r="AC21" s="30"/>
      <c r="AD21" s="32"/>
      <c r="AE21" s="19"/>
      <c r="AF21" s="19"/>
      <c r="AG21" s="19"/>
      <c r="AH21" s="19"/>
      <c r="AI21" s="19"/>
      <c r="AJ21" s="19"/>
    </row>
    <row r="22" spans="1:43">
      <c r="A22">
        <v>2</v>
      </c>
      <c r="B22" t="s">
        <v>9</v>
      </c>
      <c r="C22">
        <v>15</v>
      </c>
      <c r="E22">
        <v>20</v>
      </c>
      <c r="F22">
        <v>0</v>
      </c>
      <c r="G22">
        <v>33.659999999999997</v>
      </c>
      <c r="H22">
        <v>15.11</v>
      </c>
      <c r="K22" s="6">
        <v>2</v>
      </c>
      <c r="L22" s="13" t="s">
        <v>14</v>
      </c>
      <c r="M22" s="13">
        <v>15</v>
      </c>
      <c r="N22" s="13"/>
      <c r="O22" s="13">
        <v>1</v>
      </c>
      <c r="P22" s="13">
        <v>11</v>
      </c>
      <c r="Q22" s="13">
        <v>1.63</v>
      </c>
      <c r="R22" s="13">
        <v>0.92</v>
      </c>
      <c r="T22" s="29"/>
      <c r="U22" s="30">
        <v>2</v>
      </c>
      <c r="V22" s="30" t="s">
        <v>82</v>
      </c>
      <c r="W22" s="30">
        <v>6</v>
      </c>
      <c r="X22" s="30"/>
      <c r="Y22" s="30">
        <v>1</v>
      </c>
      <c r="Z22" s="30">
        <v>5</v>
      </c>
      <c r="AA22" s="30"/>
      <c r="AB22" s="30"/>
      <c r="AC22" s="30"/>
      <c r="AD22" s="32"/>
    </row>
    <row r="23" spans="1:43">
      <c r="A23">
        <v>2</v>
      </c>
      <c r="B23" t="s">
        <v>27</v>
      </c>
      <c r="D23">
        <v>12</v>
      </c>
      <c r="E23">
        <v>4</v>
      </c>
      <c r="F23">
        <v>7</v>
      </c>
      <c r="G23">
        <v>8.5299999999999994</v>
      </c>
      <c r="H23">
        <v>4.1100000000000003</v>
      </c>
      <c r="K23" s="6">
        <v>2</v>
      </c>
      <c r="L23" s="13" t="s">
        <v>11</v>
      </c>
      <c r="M23" s="13">
        <v>11</v>
      </c>
      <c r="N23" s="13"/>
      <c r="O23" s="13">
        <v>8</v>
      </c>
      <c r="P23" s="13">
        <v>6</v>
      </c>
      <c r="Q23" s="13">
        <v>11.32</v>
      </c>
      <c r="R23" s="13">
        <v>5.96</v>
      </c>
      <c r="T23" s="29"/>
      <c r="U23" s="30">
        <v>2</v>
      </c>
      <c r="V23" s="30" t="s">
        <v>83</v>
      </c>
      <c r="W23" s="30">
        <v>12</v>
      </c>
      <c r="X23" s="30"/>
      <c r="Y23" s="30">
        <v>2</v>
      </c>
      <c r="Z23" s="30">
        <v>6</v>
      </c>
      <c r="AA23" s="30">
        <v>1.08</v>
      </c>
      <c r="AB23" s="30">
        <v>0.28999999999999998</v>
      </c>
      <c r="AC23" s="31">
        <f>SUM(AB11:AB23)</f>
        <v>63.319999999999993</v>
      </c>
      <c r="AD23" s="32" t="s">
        <v>112</v>
      </c>
    </row>
    <row r="24" spans="1:43">
      <c r="A24">
        <v>2</v>
      </c>
      <c r="B24" t="s">
        <v>28</v>
      </c>
      <c r="C24">
        <v>7</v>
      </c>
      <c r="E24">
        <v>3</v>
      </c>
      <c r="F24">
        <v>13</v>
      </c>
      <c r="G24">
        <v>3</v>
      </c>
      <c r="H24">
        <v>1.3</v>
      </c>
      <c r="K24" s="6">
        <v>2</v>
      </c>
      <c r="L24" s="13" t="s">
        <v>61</v>
      </c>
      <c r="M24" s="13">
        <v>25</v>
      </c>
      <c r="N24" s="13"/>
      <c r="O24" s="13">
        <v>1</v>
      </c>
      <c r="P24" s="13">
        <v>6</v>
      </c>
      <c r="Q24" s="13">
        <v>1.19</v>
      </c>
      <c r="R24" s="13">
        <v>0.82</v>
      </c>
      <c r="T24" s="29"/>
      <c r="U24" s="30">
        <v>3</v>
      </c>
      <c r="V24" s="30" t="s">
        <v>69</v>
      </c>
      <c r="W24" s="30">
        <v>15</v>
      </c>
      <c r="X24" s="30"/>
      <c r="Y24" s="30">
        <v>240</v>
      </c>
      <c r="Z24" s="30">
        <v>5</v>
      </c>
      <c r="AA24" s="30">
        <v>53</v>
      </c>
      <c r="AB24" s="30">
        <v>22.76</v>
      </c>
      <c r="AC24" s="30"/>
      <c r="AD24" s="32"/>
    </row>
    <row r="25" spans="1:43">
      <c r="A25">
        <v>2</v>
      </c>
      <c r="B25" t="s">
        <v>29</v>
      </c>
      <c r="C25">
        <v>7</v>
      </c>
      <c r="E25">
        <v>1</v>
      </c>
      <c r="F25">
        <v>5</v>
      </c>
      <c r="K25" s="6">
        <v>2</v>
      </c>
      <c r="L25" s="13" t="s">
        <v>29</v>
      </c>
      <c r="M25" s="13">
        <v>10</v>
      </c>
      <c r="N25" s="13"/>
      <c r="O25" s="13">
        <v>7</v>
      </c>
      <c r="P25" s="13">
        <v>6</v>
      </c>
      <c r="Q25" s="13">
        <v>8.76</v>
      </c>
      <c r="R25" s="13">
        <v>2.91</v>
      </c>
      <c r="T25" s="29"/>
      <c r="U25" s="30">
        <v>3</v>
      </c>
      <c r="V25" s="30" t="s">
        <v>70</v>
      </c>
      <c r="W25" s="30">
        <v>7</v>
      </c>
      <c r="X25" s="30"/>
      <c r="Y25" s="30">
        <v>5</v>
      </c>
      <c r="Z25" s="30">
        <v>5</v>
      </c>
      <c r="AA25" s="30">
        <v>2.93</v>
      </c>
      <c r="AB25" s="30">
        <v>1.59</v>
      </c>
      <c r="AC25" s="30"/>
      <c r="AD25" s="32"/>
    </row>
    <row r="26" spans="1:43">
      <c r="A26">
        <v>2</v>
      </c>
      <c r="B26" t="s">
        <v>3</v>
      </c>
      <c r="D26">
        <v>23</v>
      </c>
      <c r="E26">
        <v>38</v>
      </c>
      <c r="F26">
        <v>16</v>
      </c>
      <c r="G26">
        <v>68.7</v>
      </c>
      <c r="H26">
        <v>37.520000000000003</v>
      </c>
      <c r="K26" s="6">
        <v>2</v>
      </c>
      <c r="L26" s="13" t="s">
        <v>7</v>
      </c>
      <c r="M26" s="13">
        <v>13</v>
      </c>
      <c r="N26" s="13"/>
      <c r="O26" s="13">
        <v>160</v>
      </c>
      <c r="P26" s="13"/>
      <c r="Q26" s="13">
        <v>15.59</v>
      </c>
      <c r="R26" s="13">
        <v>8.6</v>
      </c>
      <c r="S26" s="1">
        <f>SUM(R12:R26)</f>
        <v>110.10999999999999</v>
      </c>
      <c r="T26" s="29" t="s">
        <v>125</v>
      </c>
      <c r="U26" s="30">
        <v>3</v>
      </c>
      <c r="V26" s="30" t="s">
        <v>72</v>
      </c>
      <c r="W26" s="30">
        <v>10</v>
      </c>
      <c r="X26" s="30"/>
      <c r="Y26" s="30">
        <v>48</v>
      </c>
      <c r="Z26" s="30">
        <v>8</v>
      </c>
      <c r="AA26" s="30">
        <v>70</v>
      </c>
      <c r="AB26" s="30">
        <v>25.54</v>
      </c>
      <c r="AC26" s="30"/>
      <c r="AD26" s="32"/>
    </row>
    <row r="27" spans="1:43">
      <c r="A27">
        <v>2</v>
      </c>
      <c r="B27" t="s">
        <v>6</v>
      </c>
      <c r="C27">
        <v>7</v>
      </c>
      <c r="E27">
        <v>1</v>
      </c>
      <c r="F27">
        <v>12</v>
      </c>
      <c r="G27">
        <v>2.14</v>
      </c>
      <c r="H27">
        <v>0.82</v>
      </c>
      <c r="K27" s="6" t="s">
        <v>55</v>
      </c>
      <c r="L27" s="13" t="s">
        <v>30</v>
      </c>
      <c r="M27" s="13">
        <v>20</v>
      </c>
      <c r="N27" s="13">
        <v>41</v>
      </c>
      <c r="O27" s="13">
        <v>20</v>
      </c>
      <c r="P27" s="13">
        <v>8</v>
      </c>
      <c r="Q27" s="13">
        <v>28.12</v>
      </c>
      <c r="R27" s="13">
        <v>14.85</v>
      </c>
      <c r="U27" s="30">
        <v>3</v>
      </c>
      <c r="V27" s="30" t="s">
        <v>76</v>
      </c>
      <c r="W27" s="30">
        <v>7</v>
      </c>
      <c r="X27" s="30"/>
      <c r="Y27" s="30">
        <v>4</v>
      </c>
      <c r="Z27" s="30">
        <v>10</v>
      </c>
      <c r="AA27" s="30">
        <v>1.34</v>
      </c>
      <c r="AB27" s="30">
        <v>0.56999999999999995</v>
      </c>
      <c r="AC27" s="30"/>
      <c r="AD27" s="32"/>
    </row>
    <row r="28" spans="1:43">
      <c r="A28">
        <v>2</v>
      </c>
      <c r="B28" t="s">
        <v>12</v>
      </c>
      <c r="C28">
        <v>10</v>
      </c>
      <c r="E28">
        <v>1</v>
      </c>
      <c r="K28" s="6">
        <v>3</v>
      </c>
      <c r="L28" s="13" t="s">
        <v>10</v>
      </c>
      <c r="M28" s="13">
        <v>12</v>
      </c>
      <c r="N28" s="13"/>
      <c r="O28" s="13">
        <v>6</v>
      </c>
      <c r="P28" s="13"/>
      <c r="Q28" s="13">
        <v>3.23</v>
      </c>
      <c r="R28" s="13">
        <v>1.68</v>
      </c>
      <c r="U28" s="30">
        <v>3</v>
      </c>
      <c r="V28" s="30" t="s">
        <v>73</v>
      </c>
      <c r="W28" s="30">
        <v>10</v>
      </c>
      <c r="X28" s="30"/>
      <c r="Y28" s="30">
        <v>508</v>
      </c>
      <c r="Z28" s="30">
        <v>4</v>
      </c>
      <c r="AA28" s="30">
        <v>49.64</v>
      </c>
      <c r="AB28" s="30">
        <v>22.09</v>
      </c>
      <c r="AC28" s="30"/>
      <c r="AD28" s="32"/>
    </row>
    <row r="29" spans="1:43">
      <c r="A29">
        <v>2</v>
      </c>
      <c r="B29" t="s">
        <v>8</v>
      </c>
      <c r="C29">
        <v>12</v>
      </c>
      <c r="E29">
        <v>1</v>
      </c>
      <c r="F29">
        <v>1</v>
      </c>
      <c r="I29" s="1">
        <v>108.73999999999998</v>
      </c>
      <c r="J29" t="s">
        <v>116</v>
      </c>
      <c r="K29" s="6">
        <v>3</v>
      </c>
      <c r="L29" s="13" t="s">
        <v>47</v>
      </c>
      <c r="M29" s="13">
        <v>8</v>
      </c>
      <c r="N29" s="13"/>
      <c r="O29" s="13">
        <v>49</v>
      </c>
      <c r="P29" s="13">
        <v>2</v>
      </c>
      <c r="Q29" s="13">
        <v>19.98</v>
      </c>
      <c r="R29" s="13">
        <v>7.31</v>
      </c>
      <c r="U29" s="30">
        <v>3</v>
      </c>
      <c r="V29" s="30" t="s">
        <v>77</v>
      </c>
      <c r="W29" s="30">
        <v>8</v>
      </c>
      <c r="X29" s="30"/>
      <c r="Y29" s="30">
        <v>2</v>
      </c>
      <c r="Z29" s="30">
        <v>2</v>
      </c>
      <c r="AA29" s="30">
        <v>0.81</v>
      </c>
      <c r="AB29" s="30">
        <v>0.38</v>
      </c>
      <c r="AC29" s="30"/>
      <c r="AD29" s="32"/>
    </row>
    <row r="30" spans="1:43">
      <c r="A30">
        <v>3</v>
      </c>
      <c r="B30" t="s">
        <v>30</v>
      </c>
      <c r="C30" t="s">
        <v>31</v>
      </c>
      <c r="D30">
        <v>7</v>
      </c>
      <c r="E30">
        <v>15</v>
      </c>
      <c r="G30">
        <v>47.28</v>
      </c>
      <c r="H30">
        <v>28.88</v>
      </c>
      <c r="K30" s="6">
        <v>3</v>
      </c>
      <c r="L30" s="13" t="s">
        <v>2</v>
      </c>
      <c r="M30" s="13">
        <v>11</v>
      </c>
      <c r="N30" s="13"/>
      <c r="O30" s="13">
        <v>66</v>
      </c>
      <c r="P30" s="13">
        <v>7</v>
      </c>
      <c r="Q30" s="13">
        <v>70.180000000000007</v>
      </c>
      <c r="R30" s="13">
        <v>32.97</v>
      </c>
      <c r="U30" s="30">
        <v>3</v>
      </c>
      <c r="V30" s="30" t="s">
        <v>81</v>
      </c>
      <c r="W30" s="30">
        <v>6</v>
      </c>
      <c r="X30" s="30"/>
      <c r="Y30" s="30">
        <v>1</v>
      </c>
      <c r="Z30" s="30">
        <v>10</v>
      </c>
      <c r="AA30" s="30">
        <v>2.4</v>
      </c>
      <c r="AB30" s="30">
        <v>0.82</v>
      </c>
      <c r="AC30" s="30"/>
      <c r="AD30" s="32"/>
    </row>
    <row r="31" spans="1:43">
      <c r="A31">
        <v>3</v>
      </c>
      <c r="B31" t="s">
        <v>27</v>
      </c>
      <c r="C31">
        <v>9</v>
      </c>
      <c r="E31">
        <v>7</v>
      </c>
      <c r="G31">
        <v>10.02</v>
      </c>
      <c r="H31">
        <v>4.9000000000000004</v>
      </c>
      <c r="K31" s="6">
        <v>3</v>
      </c>
      <c r="L31" s="13" t="s">
        <v>34</v>
      </c>
      <c r="M31" s="13">
        <v>10</v>
      </c>
      <c r="N31" s="13"/>
      <c r="O31" s="13">
        <v>3</v>
      </c>
      <c r="P31" s="13">
        <v>11</v>
      </c>
      <c r="Q31" s="13">
        <v>20.65</v>
      </c>
      <c r="R31" s="13">
        <v>8.7799999999999994</v>
      </c>
      <c r="U31" s="30">
        <v>3</v>
      </c>
      <c r="V31" s="30" t="s">
        <v>79</v>
      </c>
      <c r="W31" s="30">
        <v>4</v>
      </c>
      <c r="X31" s="30"/>
      <c r="Y31" s="30">
        <v>35</v>
      </c>
      <c r="Z31" s="30">
        <v>2</v>
      </c>
      <c r="AA31" s="30">
        <v>17.989999999999998</v>
      </c>
      <c r="AB31" s="30">
        <v>7.69</v>
      </c>
      <c r="AC31" s="30"/>
      <c r="AD31" s="32"/>
    </row>
    <row r="32" spans="1:43">
      <c r="A32">
        <v>3</v>
      </c>
      <c r="B32" t="s">
        <v>3</v>
      </c>
      <c r="C32">
        <v>16</v>
      </c>
      <c r="D32">
        <v>30</v>
      </c>
      <c r="G32">
        <v>35.549999999999997</v>
      </c>
      <c r="H32">
        <v>19.59</v>
      </c>
      <c r="K32" s="6">
        <v>3</v>
      </c>
      <c r="L32" s="13" t="s">
        <v>9</v>
      </c>
      <c r="M32" s="13">
        <v>11</v>
      </c>
      <c r="N32" s="13"/>
      <c r="O32" s="13">
        <v>40</v>
      </c>
      <c r="P32" s="13">
        <v>7</v>
      </c>
      <c r="Q32" s="13">
        <v>20.27</v>
      </c>
      <c r="R32" s="13">
        <v>7.37</v>
      </c>
      <c r="U32" s="30">
        <v>3</v>
      </c>
      <c r="V32" s="30" t="s">
        <v>84</v>
      </c>
      <c r="W32" s="30">
        <v>5</v>
      </c>
      <c r="X32" s="30"/>
      <c r="Y32" s="30">
        <v>2</v>
      </c>
      <c r="Z32" s="30">
        <v>4</v>
      </c>
      <c r="AA32" s="30">
        <v>0.43</v>
      </c>
      <c r="AB32" s="30">
        <v>0.01</v>
      </c>
      <c r="AC32" s="30"/>
      <c r="AD32" s="32"/>
    </row>
    <row r="33" spans="1:30">
      <c r="A33">
        <v>3</v>
      </c>
      <c r="B33" t="s">
        <v>9</v>
      </c>
      <c r="C33">
        <v>12</v>
      </c>
      <c r="E33">
        <v>38</v>
      </c>
      <c r="G33">
        <v>59.52</v>
      </c>
      <c r="H33">
        <v>23.53</v>
      </c>
      <c r="K33" s="6">
        <v>3</v>
      </c>
      <c r="L33" s="13" t="s">
        <v>62</v>
      </c>
      <c r="M33" s="13">
        <v>7</v>
      </c>
      <c r="N33" s="13"/>
      <c r="O33" s="13">
        <v>3</v>
      </c>
      <c r="P33" s="13">
        <v>5</v>
      </c>
      <c r="Q33" s="13">
        <v>1.48</v>
      </c>
      <c r="R33" s="13">
        <v>0.86</v>
      </c>
      <c r="U33" s="30">
        <v>3</v>
      </c>
      <c r="V33" s="30" t="s">
        <v>80</v>
      </c>
      <c r="W33" s="30">
        <v>7</v>
      </c>
      <c r="X33" s="30"/>
      <c r="Y33" s="30">
        <v>2</v>
      </c>
      <c r="Z33" s="30">
        <v>7</v>
      </c>
      <c r="AA33" s="30">
        <v>1.72</v>
      </c>
      <c r="AB33" s="30">
        <v>0.7</v>
      </c>
      <c r="AC33" s="30"/>
      <c r="AD33" s="32"/>
    </row>
    <row r="34" spans="1:30">
      <c r="A34">
        <v>3</v>
      </c>
      <c r="B34" t="s">
        <v>2</v>
      </c>
      <c r="C34">
        <v>8</v>
      </c>
      <c r="D34">
        <v>5</v>
      </c>
      <c r="E34">
        <v>17</v>
      </c>
      <c r="G34">
        <v>8.69</v>
      </c>
      <c r="H34">
        <v>5.4</v>
      </c>
      <c r="K34" s="6">
        <v>3</v>
      </c>
      <c r="L34" s="13" t="s">
        <v>14</v>
      </c>
      <c r="M34" s="13">
        <v>18</v>
      </c>
      <c r="N34" s="13"/>
      <c r="O34" s="13">
        <v>18</v>
      </c>
      <c r="P34" s="13">
        <v>2</v>
      </c>
      <c r="Q34" s="13">
        <v>16.09</v>
      </c>
      <c r="R34" s="13">
        <v>2.89</v>
      </c>
      <c r="U34" s="30">
        <v>3</v>
      </c>
      <c r="V34" s="30" t="s">
        <v>71</v>
      </c>
      <c r="W34" s="30">
        <v>4</v>
      </c>
      <c r="X34" s="30"/>
      <c r="Y34" s="30">
        <v>5</v>
      </c>
      <c r="Z34" s="30"/>
      <c r="AA34" s="30"/>
      <c r="AB34" s="30"/>
      <c r="AC34" s="30"/>
      <c r="AD34" s="32"/>
    </row>
    <row r="35" spans="1:30">
      <c r="A35">
        <v>3</v>
      </c>
      <c r="B35" t="s">
        <v>1</v>
      </c>
      <c r="C35">
        <v>20</v>
      </c>
      <c r="E35">
        <v>12</v>
      </c>
      <c r="G35">
        <v>3.28</v>
      </c>
      <c r="H35">
        <v>1.67</v>
      </c>
      <c r="K35" s="6">
        <v>3</v>
      </c>
      <c r="L35" s="13" t="s">
        <v>12</v>
      </c>
      <c r="M35" s="13">
        <v>8</v>
      </c>
      <c r="N35" s="13"/>
      <c r="O35" s="13">
        <v>3</v>
      </c>
      <c r="P35" s="13">
        <v>6</v>
      </c>
      <c r="Q35" s="13">
        <v>2.34</v>
      </c>
      <c r="R35" s="13">
        <v>0.34</v>
      </c>
      <c r="U35" s="30">
        <v>3</v>
      </c>
      <c r="V35" s="30" t="s">
        <v>83</v>
      </c>
      <c r="W35" s="30">
        <v>15</v>
      </c>
      <c r="X35" s="30"/>
      <c r="Y35" s="30">
        <v>3</v>
      </c>
      <c r="Z35" s="30"/>
      <c r="AA35" s="30">
        <v>0.84</v>
      </c>
      <c r="AB35" s="30">
        <v>0.02</v>
      </c>
      <c r="AC35" s="31">
        <f>SUM(AB24:AB35)</f>
        <v>82.169999999999987</v>
      </c>
      <c r="AD35" s="32" t="s">
        <v>111</v>
      </c>
    </row>
    <row r="36" spans="1:30">
      <c r="A36">
        <v>3</v>
      </c>
      <c r="B36" t="s">
        <v>32</v>
      </c>
      <c r="C36">
        <v>2</v>
      </c>
      <c r="D36">
        <v>12</v>
      </c>
      <c r="E36">
        <v>21</v>
      </c>
      <c r="G36">
        <v>14.13</v>
      </c>
      <c r="H36">
        <v>8.14</v>
      </c>
      <c r="K36" s="6">
        <v>3</v>
      </c>
      <c r="L36" s="13" t="s">
        <v>6</v>
      </c>
      <c r="M36" s="13">
        <v>5</v>
      </c>
      <c r="N36" s="13"/>
      <c r="O36" s="13">
        <v>3</v>
      </c>
      <c r="P36" s="13">
        <v>6</v>
      </c>
      <c r="Q36" s="13">
        <v>0.78</v>
      </c>
      <c r="R36" s="13">
        <v>0.27</v>
      </c>
      <c r="T36" s="29"/>
      <c r="U36" s="30">
        <v>4</v>
      </c>
      <c r="V36" s="30" t="s">
        <v>72</v>
      </c>
      <c r="W36" s="30">
        <v>14</v>
      </c>
      <c r="X36" s="30"/>
      <c r="Y36" s="30">
        <v>15</v>
      </c>
      <c r="Z36" s="30">
        <v>10</v>
      </c>
      <c r="AA36" s="30">
        <v>27.67</v>
      </c>
      <c r="AB36" s="30">
        <v>10.130000000000001</v>
      </c>
      <c r="AC36" s="30"/>
      <c r="AD36" s="32"/>
    </row>
    <row r="37" spans="1:30">
      <c r="A37">
        <v>3</v>
      </c>
      <c r="B37" t="s">
        <v>33</v>
      </c>
      <c r="C37">
        <v>9</v>
      </c>
      <c r="E37">
        <v>2</v>
      </c>
      <c r="G37">
        <v>1.17</v>
      </c>
      <c r="H37">
        <v>0.36</v>
      </c>
      <c r="K37" s="6">
        <v>3</v>
      </c>
      <c r="L37" s="13" t="s">
        <v>7</v>
      </c>
      <c r="M37" s="13">
        <v>7</v>
      </c>
      <c r="N37" s="13"/>
      <c r="O37" s="13">
        <v>36</v>
      </c>
      <c r="P37" s="13">
        <v>2</v>
      </c>
      <c r="Q37" s="13">
        <v>2.81</v>
      </c>
      <c r="R37" s="13">
        <v>1.37</v>
      </c>
      <c r="T37" s="29"/>
      <c r="U37" s="30">
        <v>4</v>
      </c>
      <c r="V37" s="30" t="s">
        <v>69</v>
      </c>
      <c r="W37" s="30">
        <v>12</v>
      </c>
      <c r="X37" s="30"/>
      <c r="Y37" s="30">
        <v>225</v>
      </c>
      <c r="Z37" s="30">
        <v>8</v>
      </c>
      <c r="AA37" s="30">
        <v>45.1</v>
      </c>
      <c r="AB37" s="30">
        <v>18.149999999999999</v>
      </c>
      <c r="AC37" s="30"/>
      <c r="AD37" s="32"/>
    </row>
    <row r="38" spans="1:30">
      <c r="A38">
        <v>3</v>
      </c>
      <c r="B38" t="s">
        <v>29</v>
      </c>
      <c r="C38">
        <v>12</v>
      </c>
      <c r="E38">
        <v>7</v>
      </c>
      <c r="G38">
        <v>6.09</v>
      </c>
      <c r="H38">
        <v>1.59</v>
      </c>
      <c r="K38" s="6">
        <v>3</v>
      </c>
      <c r="L38" s="13" t="s">
        <v>29</v>
      </c>
      <c r="M38" s="13">
        <v>10</v>
      </c>
      <c r="N38" s="13">
        <v>12</v>
      </c>
      <c r="O38" s="13">
        <v>35</v>
      </c>
      <c r="P38" s="13"/>
      <c r="Q38" s="13">
        <v>18.920000000000002</v>
      </c>
      <c r="R38" s="13">
        <v>5.69</v>
      </c>
      <c r="S38" s="1">
        <f>SUM(R27:R38)</f>
        <v>84.38000000000001</v>
      </c>
      <c r="T38" s="29" t="s">
        <v>126</v>
      </c>
      <c r="U38" s="30">
        <v>4</v>
      </c>
      <c r="V38" s="30" t="s">
        <v>70</v>
      </c>
      <c r="W38" s="30">
        <v>10</v>
      </c>
      <c r="X38" s="30"/>
      <c r="Y38" s="30">
        <v>13</v>
      </c>
      <c r="Z38" s="30">
        <v>5</v>
      </c>
      <c r="AA38" s="30">
        <v>7.46</v>
      </c>
      <c r="AB38" s="30">
        <v>3.67</v>
      </c>
      <c r="AC38" s="30"/>
      <c r="AD38" s="32"/>
    </row>
    <row r="39" spans="1:30">
      <c r="A39">
        <v>3</v>
      </c>
      <c r="B39" t="s">
        <v>11</v>
      </c>
      <c r="C39">
        <v>14</v>
      </c>
      <c r="E39">
        <v>3</v>
      </c>
      <c r="G39">
        <v>5.4</v>
      </c>
      <c r="H39">
        <v>2.52</v>
      </c>
      <c r="K39" s="6" t="s">
        <v>63</v>
      </c>
      <c r="L39" s="13" t="s">
        <v>30</v>
      </c>
      <c r="M39" s="13">
        <v>14</v>
      </c>
      <c r="N39" s="13">
        <v>32</v>
      </c>
      <c r="O39" s="13">
        <v>10</v>
      </c>
      <c r="P39" s="13">
        <v>4</v>
      </c>
      <c r="Q39" s="13">
        <v>23.23</v>
      </c>
      <c r="R39" s="13">
        <v>12.87</v>
      </c>
      <c r="T39" s="29"/>
      <c r="U39" s="30">
        <v>4</v>
      </c>
      <c r="V39" s="30" t="s">
        <v>85</v>
      </c>
      <c r="W39" s="30">
        <v>4</v>
      </c>
      <c r="X39" s="30"/>
      <c r="Y39" s="30">
        <v>11</v>
      </c>
      <c r="Z39" s="30">
        <v>14</v>
      </c>
      <c r="AA39" s="30">
        <v>21.11</v>
      </c>
      <c r="AB39" s="30">
        <v>9.75</v>
      </c>
      <c r="AC39" s="30"/>
      <c r="AD39" s="32"/>
    </row>
    <row r="40" spans="1:30">
      <c r="A40">
        <v>3</v>
      </c>
      <c r="B40" t="s">
        <v>34</v>
      </c>
      <c r="C40">
        <v>10</v>
      </c>
      <c r="D40">
        <v>8</v>
      </c>
      <c r="E40">
        <v>1</v>
      </c>
      <c r="K40" s="6">
        <v>4</v>
      </c>
      <c r="L40" s="13" t="s">
        <v>59</v>
      </c>
      <c r="M40" s="13">
        <v>23</v>
      </c>
      <c r="N40" s="13"/>
      <c r="O40" s="13">
        <v>2</v>
      </c>
      <c r="P40" s="13">
        <v>16</v>
      </c>
      <c r="Q40" s="13">
        <v>18.329999999999998</v>
      </c>
      <c r="R40" s="13">
        <v>6.1</v>
      </c>
      <c r="T40" s="29"/>
      <c r="U40" s="30">
        <v>4</v>
      </c>
      <c r="V40" s="30" t="s">
        <v>79</v>
      </c>
      <c r="W40" s="30">
        <v>8</v>
      </c>
      <c r="X40" s="30"/>
      <c r="Y40" s="30">
        <v>6</v>
      </c>
      <c r="Z40" s="30">
        <v>8</v>
      </c>
      <c r="AA40" s="30">
        <v>7.79</v>
      </c>
      <c r="AB40" s="30">
        <v>2.73</v>
      </c>
      <c r="AC40" s="30"/>
      <c r="AD40" s="32"/>
    </row>
    <row r="41" spans="1:30">
      <c r="A41">
        <v>3</v>
      </c>
      <c r="B41" t="s">
        <v>12</v>
      </c>
      <c r="C41">
        <v>25</v>
      </c>
      <c r="E41">
        <v>3</v>
      </c>
      <c r="G41">
        <v>1.37</v>
      </c>
      <c r="H41">
        <v>0.3</v>
      </c>
      <c r="K41" s="6">
        <v>4</v>
      </c>
      <c r="L41" s="13" t="s">
        <v>14</v>
      </c>
      <c r="M41" s="13">
        <v>15</v>
      </c>
      <c r="N41" s="13"/>
      <c r="O41" s="13">
        <v>165</v>
      </c>
      <c r="P41" s="13">
        <v>2</v>
      </c>
      <c r="Q41" s="13">
        <v>104.27</v>
      </c>
      <c r="R41" s="13">
        <v>15.23</v>
      </c>
      <c r="T41" s="29"/>
      <c r="U41" s="30">
        <v>4</v>
      </c>
      <c r="V41" s="30" t="s">
        <v>77</v>
      </c>
      <c r="W41" s="30">
        <v>2</v>
      </c>
      <c r="X41" s="30">
        <v>6</v>
      </c>
      <c r="Y41" s="30">
        <v>13</v>
      </c>
      <c r="Z41" s="30">
        <v>5</v>
      </c>
      <c r="AA41" s="30">
        <v>10.31</v>
      </c>
      <c r="AB41" s="30">
        <v>3.85</v>
      </c>
      <c r="AC41" s="30"/>
      <c r="AD41" s="32"/>
    </row>
    <row r="42" spans="1:30">
      <c r="A42">
        <v>3</v>
      </c>
      <c r="B42" t="s">
        <v>35</v>
      </c>
      <c r="C42">
        <v>3</v>
      </c>
      <c r="D42">
        <v>4</v>
      </c>
      <c r="E42">
        <v>2</v>
      </c>
      <c r="G42">
        <v>1.19</v>
      </c>
      <c r="H42">
        <v>0.44</v>
      </c>
      <c r="I42" s="1">
        <v>97.320000000000007</v>
      </c>
      <c r="J42" t="s">
        <v>117</v>
      </c>
      <c r="K42" s="6">
        <v>4</v>
      </c>
      <c r="L42" s="13" t="s">
        <v>7</v>
      </c>
      <c r="M42" s="13">
        <v>12</v>
      </c>
      <c r="N42" s="13"/>
      <c r="O42" s="13">
        <v>152</v>
      </c>
      <c r="P42" s="13">
        <v>2</v>
      </c>
      <c r="Q42" s="13">
        <v>13.14</v>
      </c>
      <c r="R42" s="13">
        <v>6.8</v>
      </c>
      <c r="T42" s="29"/>
      <c r="U42" s="30">
        <v>4</v>
      </c>
      <c r="V42" s="30" t="s">
        <v>83</v>
      </c>
      <c r="W42" s="30">
        <v>15</v>
      </c>
      <c r="X42" s="30"/>
      <c r="Y42" s="30">
        <v>7</v>
      </c>
      <c r="Z42" s="30">
        <v>6</v>
      </c>
      <c r="AA42" s="30">
        <v>2.44</v>
      </c>
      <c r="AB42" s="30">
        <v>0.67</v>
      </c>
      <c r="AC42" s="30"/>
      <c r="AD42" s="32"/>
    </row>
    <row r="43" spans="1:30">
      <c r="A43">
        <v>4</v>
      </c>
      <c r="B43" t="s">
        <v>30</v>
      </c>
      <c r="D43">
        <v>59</v>
      </c>
      <c r="E43">
        <v>14</v>
      </c>
      <c r="F43">
        <v>7</v>
      </c>
      <c r="G43">
        <v>104.1</v>
      </c>
      <c r="H43">
        <v>74.45</v>
      </c>
      <c r="K43" s="6">
        <v>4</v>
      </c>
      <c r="L43" s="13" t="s">
        <v>2</v>
      </c>
      <c r="M43" s="13">
        <v>13</v>
      </c>
      <c r="N43" s="13"/>
      <c r="O43" s="13">
        <v>64</v>
      </c>
      <c r="P43" s="13">
        <v>10</v>
      </c>
      <c r="Q43" s="13">
        <v>73.66</v>
      </c>
      <c r="R43" s="13">
        <v>39.96</v>
      </c>
      <c r="T43" s="29"/>
      <c r="U43" s="30">
        <v>4</v>
      </c>
      <c r="V43" s="30" t="s">
        <v>73</v>
      </c>
      <c r="W43" s="30">
        <v>11</v>
      </c>
      <c r="X43" s="30"/>
      <c r="Y43" s="30">
        <v>527</v>
      </c>
      <c r="Z43" s="30">
        <v>2</v>
      </c>
      <c r="AA43" s="30">
        <v>54.67</v>
      </c>
      <c r="AB43" s="30">
        <v>25.3</v>
      </c>
      <c r="AC43" s="30"/>
      <c r="AD43" s="32"/>
    </row>
    <row r="44" spans="1:30">
      <c r="A44">
        <v>4</v>
      </c>
      <c r="B44" t="s">
        <v>27</v>
      </c>
      <c r="D44">
        <v>13</v>
      </c>
      <c r="E44">
        <v>7</v>
      </c>
      <c r="F44">
        <v>3</v>
      </c>
      <c r="G44">
        <v>34.43</v>
      </c>
      <c r="H44">
        <v>17.54</v>
      </c>
      <c r="K44" s="6">
        <v>4</v>
      </c>
      <c r="L44" s="13" t="s">
        <v>47</v>
      </c>
      <c r="M44" s="13">
        <v>12</v>
      </c>
      <c r="N44" s="13"/>
      <c r="O44" s="13">
        <v>2</v>
      </c>
      <c r="P44" s="13">
        <v>1</v>
      </c>
      <c r="Q44" s="13">
        <v>0.48</v>
      </c>
      <c r="R44" s="13">
        <v>7.0000000000000007E-2</v>
      </c>
      <c r="T44" s="29"/>
      <c r="U44" s="30">
        <v>4</v>
      </c>
      <c r="V44" s="30" t="s">
        <v>76</v>
      </c>
      <c r="W44" s="30">
        <v>7</v>
      </c>
      <c r="X44" s="30"/>
      <c r="Y44" s="30">
        <v>3</v>
      </c>
      <c r="Z44" s="30">
        <v>10</v>
      </c>
      <c r="AA44" s="30">
        <v>3.28</v>
      </c>
      <c r="AB44" s="30">
        <v>1.1499999999999999</v>
      </c>
      <c r="AC44" s="31">
        <f>SUM(AB36:AB44)</f>
        <v>75.400000000000006</v>
      </c>
      <c r="AD44" s="32" t="s">
        <v>113</v>
      </c>
    </row>
    <row r="45" spans="1:30">
      <c r="A45">
        <v>4</v>
      </c>
      <c r="B45" t="s">
        <v>1</v>
      </c>
      <c r="C45">
        <v>20</v>
      </c>
      <c r="E45">
        <v>1</v>
      </c>
      <c r="G45">
        <v>0.88</v>
      </c>
      <c r="H45">
        <v>0.33</v>
      </c>
      <c r="K45" s="6">
        <v>4</v>
      </c>
      <c r="L45" s="13" t="s">
        <v>9</v>
      </c>
      <c r="M45" s="13">
        <v>8</v>
      </c>
      <c r="N45" s="13"/>
      <c r="O45" s="13">
        <v>5</v>
      </c>
      <c r="P45" s="13">
        <v>1</v>
      </c>
      <c r="Q45" s="13">
        <v>1.84</v>
      </c>
      <c r="R45" s="13">
        <v>0.81</v>
      </c>
      <c r="T45" s="29"/>
      <c r="U45" s="30">
        <v>5</v>
      </c>
      <c r="V45" s="30" t="s">
        <v>72</v>
      </c>
      <c r="W45" s="30">
        <v>6</v>
      </c>
      <c r="X45" s="30"/>
      <c r="Y45" s="30">
        <v>34</v>
      </c>
      <c r="Z45" s="30">
        <v>12</v>
      </c>
      <c r="AA45" s="30">
        <v>30.19</v>
      </c>
      <c r="AB45" s="30">
        <v>11.25</v>
      </c>
      <c r="AC45" s="30"/>
      <c r="AD45" s="32"/>
    </row>
    <row r="46" spans="1:30">
      <c r="A46">
        <v>4</v>
      </c>
      <c r="B46" t="s">
        <v>36</v>
      </c>
      <c r="C46">
        <v>6</v>
      </c>
      <c r="E46">
        <v>1</v>
      </c>
      <c r="F46">
        <v>2</v>
      </c>
      <c r="G46">
        <v>0.98</v>
      </c>
      <c r="H46">
        <v>0.28000000000000003</v>
      </c>
      <c r="K46" s="6">
        <v>4</v>
      </c>
      <c r="L46" s="13" t="s">
        <v>29</v>
      </c>
      <c r="M46" s="13">
        <v>13</v>
      </c>
      <c r="N46" s="13"/>
      <c r="O46" s="13">
        <v>22</v>
      </c>
      <c r="P46" s="13">
        <v>2</v>
      </c>
      <c r="Q46" s="13">
        <v>14.77</v>
      </c>
      <c r="R46" s="13">
        <v>4.1500000000000004</v>
      </c>
      <c r="T46" s="29"/>
      <c r="U46" s="30">
        <v>5</v>
      </c>
      <c r="V46" s="30" t="s">
        <v>79</v>
      </c>
      <c r="W46" s="30">
        <v>6</v>
      </c>
      <c r="X46" s="30"/>
      <c r="Y46" s="30">
        <v>23</v>
      </c>
      <c r="Z46" s="30">
        <v>3</v>
      </c>
      <c r="AA46" s="30">
        <v>2.73</v>
      </c>
      <c r="AB46" s="30">
        <v>0.99</v>
      </c>
      <c r="AC46" s="30"/>
      <c r="AD46" s="32"/>
    </row>
    <row r="47" spans="1:30">
      <c r="A47">
        <v>4</v>
      </c>
      <c r="B47" t="s">
        <v>12</v>
      </c>
      <c r="C47">
        <v>12</v>
      </c>
      <c r="E47">
        <v>2</v>
      </c>
      <c r="F47">
        <v>3</v>
      </c>
      <c r="G47">
        <v>2</v>
      </c>
      <c r="H47">
        <v>0.57999999999999996</v>
      </c>
      <c r="K47" s="6">
        <v>4</v>
      </c>
      <c r="L47" s="13" t="s">
        <v>61</v>
      </c>
      <c r="M47" s="13">
        <v>35</v>
      </c>
      <c r="N47" s="13"/>
      <c r="O47" s="13">
        <v>1</v>
      </c>
      <c r="P47" s="13">
        <v>5</v>
      </c>
      <c r="Q47" s="13">
        <v>1.29</v>
      </c>
      <c r="R47" s="13">
        <v>0.81</v>
      </c>
      <c r="T47" s="29"/>
      <c r="U47" s="30">
        <v>5</v>
      </c>
      <c r="V47" s="30" t="s">
        <v>71</v>
      </c>
      <c r="W47" s="30">
        <v>3</v>
      </c>
      <c r="X47" s="30"/>
      <c r="Y47" s="30"/>
      <c r="Z47" s="30">
        <v>1</v>
      </c>
      <c r="AA47" s="30"/>
      <c r="AB47" s="30"/>
      <c r="AC47" s="30"/>
      <c r="AD47" s="32"/>
    </row>
    <row r="48" spans="1:30">
      <c r="A48">
        <v>4</v>
      </c>
      <c r="B48" t="s">
        <v>3</v>
      </c>
      <c r="C48">
        <v>21</v>
      </c>
      <c r="E48">
        <v>37</v>
      </c>
      <c r="F48">
        <v>5</v>
      </c>
      <c r="G48">
        <v>68.260000000000005</v>
      </c>
      <c r="H48">
        <v>45.51</v>
      </c>
      <c r="K48" s="6">
        <v>4</v>
      </c>
      <c r="L48" s="13" t="s">
        <v>12</v>
      </c>
      <c r="M48" s="13">
        <v>13</v>
      </c>
      <c r="N48" s="13"/>
      <c r="O48" s="13">
        <v>1</v>
      </c>
      <c r="P48" s="13">
        <v>5</v>
      </c>
      <c r="Q48" s="13"/>
      <c r="R48" s="13"/>
      <c r="T48" s="29"/>
      <c r="U48" s="30">
        <v>5</v>
      </c>
      <c r="V48" s="30" t="s">
        <v>69</v>
      </c>
      <c r="W48" s="30">
        <v>6</v>
      </c>
      <c r="X48" s="30"/>
      <c r="Y48" s="30">
        <v>130</v>
      </c>
      <c r="Z48" s="30"/>
      <c r="AA48" s="30">
        <v>43.46</v>
      </c>
      <c r="AB48" s="30">
        <v>18.920000000000002</v>
      </c>
      <c r="AC48" s="30"/>
      <c r="AD48" s="32"/>
    </row>
    <row r="49" spans="1:30">
      <c r="A49">
        <v>4</v>
      </c>
      <c r="B49" t="s">
        <v>34</v>
      </c>
      <c r="C49">
        <v>11</v>
      </c>
      <c r="E49">
        <v>4</v>
      </c>
      <c r="F49">
        <v>4</v>
      </c>
      <c r="G49">
        <v>17.55</v>
      </c>
      <c r="H49">
        <v>11.95</v>
      </c>
      <c r="K49" s="6">
        <v>4</v>
      </c>
      <c r="L49" s="13" t="s">
        <v>11</v>
      </c>
      <c r="M49" s="13">
        <v>10</v>
      </c>
      <c r="N49" s="13"/>
      <c r="O49" s="13">
        <v>5</v>
      </c>
      <c r="P49" s="13">
        <v>6</v>
      </c>
      <c r="Q49" s="13">
        <v>4.05</v>
      </c>
      <c r="R49" s="13">
        <v>1.87</v>
      </c>
      <c r="T49" s="29"/>
      <c r="U49" s="30">
        <v>5</v>
      </c>
      <c r="V49" s="30" t="s">
        <v>70</v>
      </c>
      <c r="W49" s="30">
        <v>5</v>
      </c>
      <c r="X49" s="30"/>
      <c r="Y49" s="30">
        <v>40</v>
      </c>
      <c r="Z49" s="30">
        <v>7</v>
      </c>
      <c r="AA49" s="30">
        <v>23.07</v>
      </c>
      <c r="AB49" s="30">
        <v>12.35</v>
      </c>
      <c r="AC49" s="30"/>
      <c r="AD49" s="32"/>
    </row>
    <row r="50" spans="1:30">
      <c r="A50">
        <v>4</v>
      </c>
      <c r="B50" t="s">
        <v>2</v>
      </c>
      <c r="C50">
        <v>15</v>
      </c>
      <c r="E50">
        <v>8</v>
      </c>
      <c r="F50">
        <v>5</v>
      </c>
      <c r="G50">
        <v>7.14</v>
      </c>
      <c r="H50">
        <v>4.46</v>
      </c>
      <c r="K50" s="6">
        <v>4</v>
      </c>
      <c r="L50" s="13" t="s">
        <v>1</v>
      </c>
      <c r="M50" s="13">
        <v>11</v>
      </c>
      <c r="N50" s="13"/>
      <c r="O50" s="13">
        <v>1</v>
      </c>
      <c r="P50" s="13"/>
      <c r="Q50" s="13"/>
      <c r="R50" s="13"/>
      <c r="S50" s="1">
        <f>SUM(R39:R50)</f>
        <v>88.670000000000016</v>
      </c>
      <c r="T50" s="29" t="s">
        <v>127</v>
      </c>
      <c r="U50" s="30">
        <v>5</v>
      </c>
      <c r="V50" s="30" t="s">
        <v>76</v>
      </c>
      <c r="W50" s="30">
        <v>5</v>
      </c>
      <c r="X50" s="30"/>
      <c r="Y50" s="30">
        <v>5</v>
      </c>
      <c r="Z50" s="30">
        <v>8</v>
      </c>
      <c r="AA50" s="30">
        <v>2.2799999999999998</v>
      </c>
      <c r="AB50" s="30">
        <v>1.23</v>
      </c>
      <c r="AC50" s="30"/>
      <c r="AD50" s="32"/>
    </row>
    <row r="51" spans="1:30">
      <c r="A51">
        <v>4</v>
      </c>
      <c r="B51" t="s">
        <v>32</v>
      </c>
      <c r="C51">
        <v>6</v>
      </c>
      <c r="E51">
        <v>6</v>
      </c>
      <c r="F51">
        <v>4</v>
      </c>
      <c r="G51">
        <v>3.14</v>
      </c>
      <c r="H51">
        <v>1.78</v>
      </c>
      <c r="K51" s="6" t="s">
        <v>64</v>
      </c>
      <c r="L51" s="13" t="s">
        <v>9</v>
      </c>
      <c r="M51" s="13">
        <v>10</v>
      </c>
      <c r="N51" s="13"/>
      <c r="O51" s="13">
        <v>39</v>
      </c>
      <c r="P51" s="13">
        <v>7</v>
      </c>
      <c r="Q51" s="13">
        <v>62.64</v>
      </c>
      <c r="R51" s="13">
        <v>20.440000000000001</v>
      </c>
      <c r="T51" s="29"/>
      <c r="U51" s="30">
        <v>5</v>
      </c>
      <c r="V51" s="30" t="s">
        <v>86</v>
      </c>
      <c r="W51" s="30">
        <v>3</v>
      </c>
      <c r="X51" s="30"/>
      <c r="Y51" s="30">
        <v>2</v>
      </c>
      <c r="Z51" s="30">
        <v>12</v>
      </c>
      <c r="AA51" s="30">
        <v>5.39</v>
      </c>
      <c r="AB51" s="30">
        <v>2.4700000000000002</v>
      </c>
      <c r="AC51" s="30"/>
      <c r="AD51" s="32"/>
    </row>
    <row r="52" spans="1:30">
      <c r="A52">
        <v>4</v>
      </c>
      <c r="B52" t="s">
        <v>9</v>
      </c>
      <c r="C52">
        <v>10</v>
      </c>
      <c r="E52">
        <v>25</v>
      </c>
      <c r="G52">
        <v>11.54</v>
      </c>
      <c r="H52">
        <v>5.78</v>
      </c>
      <c r="K52" s="6">
        <v>5</v>
      </c>
      <c r="L52" s="13" t="s">
        <v>7</v>
      </c>
      <c r="M52" s="13">
        <v>16</v>
      </c>
      <c r="N52" s="13"/>
      <c r="O52" s="13">
        <v>100</v>
      </c>
      <c r="P52" s="13"/>
      <c r="Q52" s="13">
        <v>6.88</v>
      </c>
      <c r="R52" s="13">
        <v>3.3</v>
      </c>
      <c r="T52" s="29"/>
      <c r="U52" s="30">
        <v>5</v>
      </c>
      <c r="V52" s="30" t="s">
        <v>77</v>
      </c>
      <c r="W52" s="30"/>
      <c r="X52" s="30">
        <v>6</v>
      </c>
      <c r="Y52" s="30"/>
      <c r="Z52" s="30">
        <v>3</v>
      </c>
      <c r="AA52" s="30">
        <v>0.86</v>
      </c>
      <c r="AB52" s="30">
        <v>0.39</v>
      </c>
      <c r="AC52" s="30"/>
      <c r="AD52" s="32"/>
    </row>
    <row r="53" spans="1:30">
      <c r="A53">
        <v>4</v>
      </c>
      <c r="B53" t="s">
        <v>37</v>
      </c>
      <c r="C53">
        <v>6</v>
      </c>
      <c r="E53">
        <v>1</v>
      </c>
      <c r="K53" s="6">
        <v>5</v>
      </c>
      <c r="L53" s="13" t="s">
        <v>28</v>
      </c>
      <c r="M53" s="13">
        <v>14</v>
      </c>
      <c r="N53" s="13"/>
      <c r="O53" s="13">
        <v>1</v>
      </c>
      <c r="P53" s="13">
        <v>9</v>
      </c>
      <c r="Q53" s="13">
        <v>2.5</v>
      </c>
      <c r="R53" s="13">
        <v>1.34</v>
      </c>
      <c r="U53" s="30">
        <v>5</v>
      </c>
      <c r="V53" s="30" t="s">
        <v>87</v>
      </c>
      <c r="W53" s="30">
        <v>5</v>
      </c>
      <c r="X53" s="30"/>
      <c r="Y53" s="30">
        <v>4</v>
      </c>
      <c r="Z53" s="30">
        <v>1</v>
      </c>
      <c r="AA53" s="30">
        <v>4.33</v>
      </c>
      <c r="AB53" s="30">
        <v>0.92</v>
      </c>
      <c r="AC53" s="30"/>
      <c r="AD53" s="32"/>
    </row>
    <row r="54" spans="1:30">
      <c r="A54">
        <v>4</v>
      </c>
      <c r="B54" t="s">
        <v>35</v>
      </c>
      <c r="C54">
        <v>4</v>
      </c>
      <c r="E54">
        <v>2</v>
      </c>
      <c r="K54" s="6">
        <v>5</v>
      </c>
      <c r="L54" s="13" t="s">
        <v>2</v>
      </c>
      <c r="M54" s="13">
        <v>12</v>
      </c>
      <c r="N54" s="13"/>
      <c r="O54" s="13">
        <v>27</v>
      </c>
      <c r="P54" s="13">
        <v>7</v>
      </c>
      <c r="Q54" s="13">
        <v>21.62</v>
      </c>
      <c r="R54" s="13">
        <v>11.11</v>
      </c>
      <c r="U54" s="30">
        <v>5</v>
      </c>
      <c r="V54" s="30" t="s">
        <v>73</v>
      </c>
      <c r="W54" s="30">
        <v>7</v>
      </c>
      <c r="X54" s="30"/>
      <c r="Y54" s="30">
        <v>261</v>
      </c>
      <c r="Z54" s="30">
        <v>2</v>
      </c>
      <c r="AA54" s="30">
        <v>26.82</v>
      </c>
      <c r="AB54" s="30">
        <v>11.53</v>
      </c>
      <c r="AC54" s="30"/>
      <c r="AD54" s="32"/>
    </row>
    <row r="55" spans="1:30">
      <c r="A55">
        <v>4</v>
      </c>
      <c r="B55" t="s">
        <v>26</v>
      </c>
      <c r="C55">
        <v>5</v>
      </c>
      <c r="E55">
        <v>1</v>
      </c>
      <c r="G55">
        <v>0.79</v>
      </c>
      <c r="H55">
        <v>0.26</v>
      </c>
      <c r="K55" s="6">
        <v>5</v>
      </c>
      <c r="L55" s="13" t="s">
        <v>65</v>
      </c>
      <c r="M55" s="13">
        <v>7</v>
      </c>
      <c r="N55" s="13"/>
      <c r="O55" s="13">
        <v>9</v>
      </c>
      <c r="P55" s="13">
        <v>10</v>
      </c>
      <c r="Q55" s="13">
        <v>5.3</v>
      </c>
      <c r="R55" s="13">
        <v>2.37</v>
      </c>
      <c r="U55" s="30">
        <v>5</v>
      </c>
      <c r="V55" s="30" t="s">
        <v>75</v>
      </c>
      <c r="W55" s="30"/>
      <c r="X55" s="30"/>
      <c r="Y55" s="30"/>
      <c r="Z55" s="30"/>
      <c r="AA55" s="30"/>
      <c r="AB55" s="30"/>
      <c r="AC55" s="31">
        <f>SUM(AB45:AB55)</f>
        <v>60.050000000000004</v>
      </c>
      <c r="AD55" s="32" t="s">
        <v>129</v>
      </c>
    </row>
    <row r="56" spans="1:30">
      <c r="A56">
        <v>4</v>
      </c>
      <c r="B56" t="s">
        <v>4</v>
      </c>
      <c r="C56">
        <v>12</v>
      </c>
      <c r="E56">
        <v>6</v>
      </c>
      <c r="G56">
        <v>7.41</v>
      </c>
      <c r="H56">
        <v>0.56999999999999995</v>
      </c>
      <c r="K56">
        <v>5</v>
      </c>
      <c r="L56" s="13" t="s">
        <v>30</v>
      </c>
      <c r="M56" s="13">
        <v>7</v>
      </c>
      <c r="N56" s="13"/>
      <c r="O56" s="13">
        <v>18</v>
      </c>
      <c r="P56" s="13">
        <v>9</v>
      </c>
      <c r="Q56" s="13">
        <v>22.34</v>
      </c>
      <c r="R56" s="13">
        <v>10.62</v>
      </c>
      <c r="T56" s="29"/>
      <c r="U56" s="30">
        <v>6</v>
      </c>
      <c r="V56" s="30" t="s">
        <v>88</v>
      </c>
      <c r="W56" s="30">
        <v>6</v>
      </c>
      <c r="X56" s="30"/>
      <c r="Y56" s="30">
        <v>3</v>
      </c>
      <c r="Z56" s="30">
        <v>10</v>
      </c>
      <c r="AA56" s="30">
        <v>8.27</v>
      </c>
      <c r="AB56" s="30">
        <v>4.01</v>
      </c>
      <c r="AC56" s="30"/>
      <c r="AD56" s="32"/>
    </row>
    <row r="57" spans="1:30">
      <c r="A57">
        <v>4</v>
      </c>
      <c r="B57" t="s">
        <v>29</v>
      </c>
      <c r="C57">
        <v>8</v>
      </c>
      <c r="E57">
        <v>2</v>
      </c>
      <c r="K57">
        <v>5</v>
      </c>
      <c r="L57" s="13" t="s">
        <v>47</v>
      </c>
      <c r="M57" s="13">
        <v>5</v>
      </c>
      <c r="N57" s="13">
        <v>2</v>
      </c>
      <c r="O57" s="13"/>
      <c r="P57" s="13">
        <v>4</v>
      </c>
      <c r="Q57" s="13">
        <v>1.47</v>
      </c>
      <c r="R57" s="13">
        <v>0.51</v>
      </c>
      <c r="T57" s="29"/>
      <c r="U57" s="30">
        <v>6</v>
      </c>
      <c r="V57" s="30" t="s">
        <v>77</v>
      </c>
      <c r="W57" s="30">
        <v>7</v>
      </c>
      <c r="X57" s="30"/>
      <c r="Y57" s="30">
        <v>10</v>
      </c>
      <c r="Z57" s="30">
        <v>9</v>
      </c>
      <c r="AA57" s="30">
        <v>52.09</v>
      </c>
      <c r="AB57" s="30">
        <v>19.23</v>
      </c>
      <c r="AC57" s="30"/>
      <c r="AD57" s="32"/>
    </row>
    <row r="58" spans="1:30">
      <c r="A58">
        <v>4</v>
      </c>
      <c r="B58" t="s">
        <v>38</v>
      </c>
      <c r="E58">
        <v>2</v>
      </c>
      <c r="G58">
        <v>1.64</v>
      </c>
      <c r="H58">
        <v>0.64</v>
      </c>
      <c r="I58" s="1">
        <v>164.12999999999997</v>
      </c>
      <c r="J58" t="s">
        <v>118</v>
      </c>
      <c r="K58">
        <v>5</v>
      </c>
      <c r="L58" s="13" t="s">
        <v>1</v>
      </c>
      <c r="M58" s="13">
        <v>11</v>
      </c>
      <c r="N58" s="13"/>
      <c r="O58" s="13">
        <v>124</v>
      </c>
      <c r="P58" s="13"/>
      <c r="Q58" s="13">
        <v>40.61</v>
      </c>
      <c r="R58" s="13">
        <v>16.38</v>
      </c>
      <c r="T58" s="29"/>
      <c r="U58" s="30">
        <v>6</v>
      </c>
      <c r="V58" s="30" t="s">
        <v>79</v>
      </c>
      <c r="W58" s="30">
        <v>12</v>
      </c>
      <c r="X58" s="30"/>
      <c r="Y58" s="30">
        <v>15</v>
      </c>
      <c r="Z58" s="30"/>
      <c r="AA58" s="30">
        <v>10.42</v>
      </c>
      <c r="AB58" s="30">
        <v>4.53</v>
      </c>
      <c r="AC58" s="30"/>
      <c r="AD58" s="32"/>
    </row>
    <row r="59" spans="1:30">
      <c r="K59">
        <v>5</v>
      </c>
      <c r="L59" s="13" t="s">
        <v>10</v>
      </c>
      <c r="M59" s="13">
        <v>5</v>
      </c>
      <c r="N59" s="13"/>
      <c r="O59" s="13">
        <v>3</v>
      </c>
      <c r="P59" s="13"/>
      <c r="Q59" s="13"/>
      <c r="R59" s="13"/>
      <c r="T59" s="29"/>
      <c r="U59" s="30">
        <v>6</v>
      </c>
      <c r="V59" s="30" t="s">
        <v>72</v>
      </c>
      <c r="W59" s="30">
        <v>9</v>
      </c>
      <c r="X59" s="30"/>
      <c r="Y59" s="30">
        <v>52</v>
      </c>
      <c r="Z59" s="30">
        <v>8</v>
      </c>
      <c r="AA59" s="30">
        <v>109.67</v>
      </c>
      <c r="AB59" s="30">
        <v>15.28</v>
      </c>
      <c r="AC59" s="30"/>
      <c r="AD59" s="32"/>
    </row>
    <row r="60" spans="1:30">
      <c r="K60">
        <v>5</v>
      </c>
      <c r="L60" s="13" t="s">
        <v>13</v>
      </c>
      <c r="M60" s="13">
        <v>12</v>
      </c>
      <c r="N60" s="13"/>
      <c r="O60" s="13">
        <v>1</v>
      </c>
      <c r="P60" s="13"/>
      <c r="Q60" s="13"/>
      <c r="R60" s="13"/>
      <c r="T60" s="29"/>
      <c r="U60" s="30">
        <v>6</v>
      </c>
      <c r="V60" s="30" t="s">
        <v>69</v>
      </c>
      <c r="W60" s="30">
        <v>8</v>
      </c>
      <c r="X60" s="30"/>
      <c r="Y60" s="30">
        <v>40</v>
      </c>
      <c r="Z60" s="30"/>
      <c r="AA60" s="30">
        <v>10.65</v>
      </c>
      <c r="AB60" s="30">
        <v>4.9000000000000004</v>
      </c>
      <c r="AC60" s="30"/>
      <c r="AD60" s="32"/>
    </row>
    <row r="61" spans="1:30">
      <c r="K61">
        <v>5</v>
      </c>
      <c r="L61" s="13" t="s">
        <v>14</v>
      </c>
      <c r="M61" s="13">
        <v>14</v>
      </c>
      <c r="N61" s="13"/>
      <c r="O61" s="13">
        <v>1</v>
      </c>
      <c r="P61" s="13">
        <v>3</v>
      </c>
      <c r="Q61" s="13">
        <v>2.56</v>
      </c>
      <c r="R61" s="13">
        <v>0.82</v>
      </c>
      <c r="T61" s="29"/>
      <c r="U61" s="30">
        <v>6</v>
      </c>
      <c r="V61" s="30" t="s">
        <v>76</v>
      </c>
      <c r="W61" s="30">
        <v>3</v>
      </c>
      <c r="X61" s="30"/>
      <c r="Y61" s="30">
        <v>2</v>
      </c>
      <c r="Z61" s="30">
        <v>4</v>
      </c>
      <c r="AA61" s="30">
        <v>1.03</v>
      </c>
      <c r="AB61" s="30">
        <v>0.5</v>
      </c>
      <c r="AC61" s="30"/>
      <c r="AD61" s="32"/>
    </row>
    <row r="62" spans="1:30">
      <c r="K62">
        <v>5</v>
      </c>
      <c r="L62" s="13" t="s">
        <v>61</v>
      </c>
      <c r="M62" s="13">
        <v>13</v>
      </c>
      <c r="N62" s="13"/>
      <c r="O62" s="13">
        <v>1</v>
      </c>
      <c r="P62" s="13"/>
      <c r="Q62" s="13">
        <v>0.09</v>
      </c>
      <c r="R62" s="13">
        <v>7.0000000000000007E-2</v>
      </c>
      <c r="S62" s="1">
        <f>SUM(R51:R62)</f>
        <v>66.95999999999998</v>
      </c>
      <c r="T62" s="29" t="s">
        <v>124</v>
      </c>
      <c r="U62" s="30">
        <v>6</v>
      </c>
      <c r="V62" s="30" t="s">
        <v>73</v>
      </c>
      <c r="W62" s="30">
        <v>12</v>
      </c>
      <c r="X62" s="30"/>
      <c r="Y62" s="30">
        <v>420</v>
      </c>
      <c r="Z62" s="30"/>
      <c r="AA62" s="30">
        <v>58.7</v>
      </c>
      <c r="AB62" s="30">
        <v>26.1</v>
      </c>
      <c r="AC62" s="30"/>
      <c r="AD62" s="32"/>
    </row>
    <row r="63" spans="1:30">
      <c r="T63" s="29"/>
      <c r="U63" s="30">
        <v>6</v>
      </c>
      <c r="V63" s="30" t="s">
        <v>80</v>
      </c>
      <c r="W63" s="30">
        <v>11</v>
      </c>
      <c r="X63" s="30"/>
      <c r="Y63" s="30">
        <v>1</v>
      </c>
      <c r="Z63" s="30"/>
      <c r="AA63" s="30">
        <v>2.42</v>
      </c>
      <c r="AB63" s="30">
        <v>1.45</v>
      </c>
      <c r="AC63" s="30"/>
      <c r="AD63" s="32"/>
    </row>
    <row r="64" spans="1:30">
      <c r="U64" s="30">
        <v>6</v>
      </c>
      <c r="V64" s="30" t="s">
        <v>70</v>
      </c>
      <c r="W64" s="30">
        <v>7</v>
      </c>
      <c r="X64" s="30"/>
      <c r="Y64" s="30">
        <v>7</v>
      </c>
      <c r="Z64" s="30">
        <v>8</v>
      </c>
      <c r="AA64" s="30">
        <v>4.34</v>
      </c>
      <c r="AB64" s="30">
        <v>2.2799999999999998</v>
      </c>
      <c r="AC64" s="30"/>
      <c r="AD64" s="32"/>
    </row>
    <row r="65" spans="21:30">
      <c r="U65" s="30">
        <v>6</v>
      </c>
      <c r="V65" s="30" t="s">
        <v>71</v>
      </c>
      <c r="W65" s="30">
        <v>7</v>
      </c>
      <c r="X65" s="30"/>
      <c r="Y65" s="30">
        <v>7</v>
      </c>
      <c r="Z65" s="30"/>
      <c r="AA65" s="30">
        <v>1.1399999999999999</v>
      </c>
      <c r="AB65" s="30">
        <v>0.43</v>
      </c>
      <c r="AC65" s="31">
        <f>SUM(AB56:AB65)</f>
        <v>78.710000000000022</v>
      </c>
      <c r="AD65" s="32" t="s">
        <v>130</v>
      </c>
    </row>
    <row r="66" spans="21:30">
      <c r="U66" s="30">
        <v>7</v>
      </c>
      <c r="V66" s="30" t="s">
        <v>70</v>
      </c>
      <c r="W66" s="30">
        <v>30</v>
      </c>
      <c r="X66" s="30">
        <v>60</v>
      </c>
      <c r="Y66" s="30">
        <v>16</v>
      </c>
      <c r="Z66" s="30">
        <v>6</v>
      </c>
      <c r="AA66" s="30">
        <v>45.88</v>
      </c>
      <c r="AB66" s="30">
        <v>25.96</v>
      </c>
      <c r="AC66" s="30"/>
      <c r="AD66" s="32"/>
    </row>
    <row r="67" spans="21:30">
      <c r="U67" s="30">
        <v>7</v>
      </c>
      <c r="V67" s="30" t="s">
        <v>69</v>
      </c>
      <c r="W67" s="30">
        <v>23</v>
      </c>
      <c r="X67" s="30"/>
      <c r="Y67" s="30">
        <v>90</v>
      </c>
      <c r="Z67" s="30"/>
      <c r="AA67" s="30">
        <v>38.22</v>
      </c>
      <c r="AB67" s="30">
        <v>19.03</v>
      </c>
      <c r="AC67" s="30"/>
      <c r="AD67" s="32"/>
    </row>
    <row r="68" spans="21:30">
      <c r="U68" s="30">
        <v>7</v>
      </c>
      <c r="V68" s="30" t="s">
        <v>89</v>
      </c>
      <c r="W68" s="30">
        <v>24</v>
      </c>
      <c r="X68" s="30"/>
      <c r="Y68" s="30">
        <v>11</v>
      </c>
      <c r="Z68" s="30">
        <v>7</v>
      </c>
      <c r="AA68" s="30">
        <v>103.89</v>
      </c>
      <c r="AB68" s="30">
        <v>57.37</v>
      </c>
      <c r="AC68" s="30"/>
      <c r="AD68" s="32"/>
    </row>
    <row r="69" spans="21:30">
      <c r="U69" s="30">
        <v>7</v>
      </c>
      <c r="V69" s="30" t="s">
        <v>90</v>
      </c>
      <c r="W69" s="30">
        <v>16</v>
      </c>
      <c r="X69" s="30"/>
      <c r="Y69" s="30">
        <v>16</v>
      </c>
      <c r="Z69" s="30">
        <v>7</v>
      </c>
      <c r="AA69" s="30">
        <v>44.16</v>
      </c>
      <c r="AB69" s="30">
        <v>22.85</v>
      </c>
      <c r="AC69" s="30"/>
      <c r="AD69" s="32"/>
    </row>
    <row r="70" spans="21:30">
      <c r="U70" s="30">
        <v>7</v>
      </c>
      <c r="V70" s="30" t="s">
        <v>86</v>
      </c>
      <c r="W70" s="30">
        <v>9</v>
      </c>
      <c r="X70" s="30"/>
      <c r="Y70" s="30">
        <v>4</v>
      </c>
      <c r="Z70" s="30">
        <v>6</v>
      </c>
      <c r="AA70" s="30">
        <v>14.01</v>
      </c>
      <c r="AB70" s="30">
        <v>6.58</v>
      </c>
      <c r="AC70" s="30"/>
      <c r="AD70" s="32"/>
    </row>
    <row r="71" spans="21:30">
      <c r="U71" s="30">
        <v>7</v>
      </c>
      <c r="V71" s="30" t="s">
        <v>76</v>
      </c>
      <c r="W71" s="30">
        <v>11</v>
      </c>
      <c r="X71" s="30"/>
      <c r="Y71" s="30">
        <v>24</v>
      </c>
      <c r="Z71" s="30">
        <v>5</v>
      </c>
      <c r="AA71" s="30">
        <v>77.23</v>
      </c>
      <c r="AB71" s="30">
        <v>44.19</v>
      </c>
      <c r="AC71" s="30"/>
      <c r="AD71" s="32"/>
    </row>
    <row r="72" spans="21:30">
      <c r="U72" s="30">
        <v>7</v>
      </c>
      <c r="V72" s="30" t="s">
        <v>80</v>
      </c>
      <c r="W72" s="30">
        <v>30</v>
      </c>
      <c r="X72" s="30"/>
      <c r="Y72" s="30">
        <v>16</v>
      </c>
      <c r="Z72" s="30"/>
      <c r="AA72" s="30">
        <v>24.16</v>
      </c>
      <c r="AB72" s="30">
        <v>13.74</v>
      </c>
      <c r="AC72" s="30"/>
      <c r="AD72" s="32"/>
    </row>
    <row r="73" spans="21:30">
      <c r="U73" s="30">
        <v>7</v>
      </c>
      <c r="V73" s="30" t="s">
        <v>75</v>
      </c>
      <c r="W73" s="30">
        <v>15</v>
      </c>
      <c r="X73" s="30">
        <v>20</v>
      </c>
      <c r="Y73" s="30">
        <v>2</v>
      </c>
      <c r="Z73" s="30">
        <v>6</v>
      </c>
      <c r="AA73" s="30">
        <v>9.84</v>
      </c>
      <c r="AB73" s="30">
        <v>2.84</v>
      </c>
      <c r="AC73" s="31">
        <f>SUM(AB66:AB73)</f>
        <v>192.56000000000003</v>
      </c>
      <c r="AD73" s="32" t="s">
        <v>131</v>
      </c>
    </row>
    <row r="74" spans="21:30">
      <c r="U74" s="30">
        <v>8</v>
      </c>
      <c r="V74" s="30" t="s">
        <v>70</v>
      </c>
      <c r="W74" s="30">
        <v>35</v>
      </c>
      <c r="X74" s="30">
        <v>36</v>
      </c>
      <c r="Y74" s="30">
        <v>4</v>
      </c>
      <c r="Z74" s="30">
        <v>14</v>
      </c>
      <c r="AA74" s="30">
        <v>34.659999999999997</v>
      </c>
      <c r="AB74" s="30">
        <v>18.559999999999999</v>
      </c>
      <c r="AC74" s="30"/>
      <c r="AD74" s="32"/>
    </row>
    <row r="75" spans="21:30">
      <c r="U75" s="30">
        <v>8</v>
      </c>
      <c r="V75" s="30" t="s">
        <v>91</v>
      </c>
      <c r="W75" s="30">
        <v>19</v>
      </c>
      <c r="X75" s="30"/>
      <c r="Y75" s="30">
        <v>8</v>
      </c>
      <c r="Z75" s="30">
        <v>6</v>
      </c>
      <c r="AA75" s="30">
        <v>9.76</v>
      </c>
      <c r="AB75" s="30">
        <v>5.0199999999999996</v>
      </c>
      <c r="AC75" s="30"/>
      <c r="AD75" s="32"/>
    </row>
    <row r="76" spans="21:30">
      <c r="U76" s="30">
        <v>8</v>
      </c>
      <c r="V76" s="30" t="s">
        <v>89</v>
      </c>
      <c r="W76" s="30">
        <v>22</v>
      </c>
      <c r="X76" s="30"/>
      <c r="Y76" s="30">
        <v>14</v>
      </c>
      <c r="Z76" s="30">
        <v>8</v>
      </c>
      <c r="AA76" s="30">
        <v>80.2</v>
      </c>
      <c r="AB76" s="30">
        <v>43.97</v>
      </c>
      <c r="AC76" s="30"/>
      <c r="AD76" s="32"/>
    </row>
    <row r="77" spans="21:30">
      <c r="U77" s="30">
        <v>8</v>
      </c>
      <c r="V77" s="30" t="s">
        <v>69</v>
      </c>
      <c r="W77" s="30">
        <v>21</v>
      </c>
      <c r="X77" s="30"/>
      <c r="Y77" s="30">
        <v>47</v>
      </c>
      <c r="Z77" s="30"/>
      <c r="AA77" s="30">
        <v>17.920000000000002</v>
      </c>
      <c r="AB77" s="30">
        <v>9.16</v>
      </c>
      <c r="AC77" s="30"/>
      <c r="AD77" s="32"/>
    </row>
    <row r="78" spans="21:30">
      <c r="U78" s="30">
        <v>8</v>
      </c>
      <c r="V78" s="30" t="s">
        <v>75</v>
      </c>
      <c r="W78" s="30">
        <v>11</v>
      </c>
      <c r="X78" s="30">
        <v>16</v>
      </c>
      <c r="Y78" s="30">
        <v>7</v>
      </c>
      <c r="Z78" s="30">
        <v>10</v>
      </c>
      <c r="AA78" s="30">
        <v>18.72</v>
      </c>
      <c r="AB78" s="30">
        <v>6.01</v>
      </c>
      <c r="AC78" s="30"/>
      <c r="AD78" s="32"/>
    </row>
    <row r="79" spans="21:30">
      <c r="U79" s="30">
        <v>8</v>
      </c>
      <c r="V79" s="30" t="s">
        <v>76</v>
      </c>
      <c r="W79" s="30">
        <v>15</v>
      </c>
      <c r="X79" s="30"/>
      <c r="Y79" s="30">
        <v>21</v>
      </c>
      <c r="Z79" s="30">
        <v>11</v>
      </c>
      <c r="AA79" s="30">
        <v>47.31</v>
      </c>
      <c r="AB79" s="30">
        <v>28.89</v>
      </c>
      <c r="AC79" s="30"/>
      <c r="AD79" s="32"/>
    </row>
    <row r="80" spans="21:30">
      <c r="U80" s="30">
        <v>8</v>
      </c>
      <c r="V80" s="30" t="s">
        <v>86</v>
      </c>
      <c r="W80" s="30">
        <v>10</v>
      </c>
      <c r="X80" s="30"/>
      <c r="Y80" s="30">
        <v>5</v>
      </c>
      <c r="Z80" s="30">
        <v>10</v>
      </c>
      <c r="AA80" s="30">
        <v>12.18</v>
      </c>
      <c r="AB80" s="30">
        <v>5.23</v>
      </c>
      <c r="AC80" s="30"/>
      <c r="AD80" s="32"/>
    </row>
    <row r="81" spans="21:30">
      <c r="U81" s="30">
        <v>8</v>
      </c>
      <c r="V81" s="30" t="s">
        <v>80</v>
      </c>
      <c r="W81" s="30">
        <v>20</v>
      </c>
      <c r="X81" s="30"/>
      <c r="Y81" s="30">
        <v>1</v>
      </c>
      <c r="Z81" s="30">
        <v>7</v>
      </c>
      <c r="AA81" s="30">
        <v>1.54</v>
      </c>
      <c r="AB81" s="30">
        <v>0.56000000000000005</v>
      </c>
      <c r="AC81" s="31">
        <f>SUM(AB74:AB81)</f>
        <v>117.4</v>
      </c>
      <c r="AD81" s="32" t="s">
        <v>132</v>
      </c>
    </row>
    <row r="82" spans="21:30">
      <c r="U82" s="30">
        <v>9</v>
      </c>
      <c r="V82" s="30" t="s">
        <v>70</v>
      </c>
      <c r="W82" s="30">
        <v>33</v>
      </c>
      <c r="X82" s="30">
        <v>73</v>
      </c>
      <c r="Y82" s="30">
        <v>5</v>
      </c>
      <c r="Z82" s="30">
        <v>10</v>
      </c>
      <c r="AA82" s="30">
        <v>55.53</v>
      </c>
      <c r="AB82" s="30">
        <v>30.28</v>
      </c>
      <c r="AC82" s="30"/>
      <c r="AD82" s="32"/>
    </row>
    <row r="83" spans="21:30">
      <c r="U83" s="30">
        <v>9</v>
      </c>
      <c r="V83" s="30" t="s">
        <v>91</v>
      </c>
      <c r="W83" s="30">
        <v>19</v>
      </c>
      <c r="X83" s="30">
        <v>33</v>
      </c>
      <c r="Y83" s="30">
        <v>4</v>
      </c>
      <c r="Z83" s="30">
        <v>7</v>
      </c>
      <c r="AA83" s="30">
        <v>6.41</v>
      </c>
      <c r="AB83" s="30">
        <v>2.92</v>
      </c>
      <c r="AC83" s="30"/>
      <c r="AD83" s="32"/>
    </row>
    <row r="84" spans="21:30">
      <c r="U84" s="30">
        <v>9</v>
      </c>
      <c r="V84" s="30" t="s">
        <v>69</v>
      </c>
      <c r="W84" s="30">
        <v>23</v>
      </c>
      <c r="X84" s="30"/>
      <c r="Y84" s="30">
        <v>375</v>
      </c>
      <c r="Z84" s="30"/>
      <c r="AA84" s="30">
        <v>117.71</v>
      </c>
      <c r="AB84" s="30">
        <v>56.66</v>
      </c>
      <c r="AC84" s="30"/>
      <c r="AD84" s="32"/>
    </row>
    <row r="85" spans="21:30">
      <c r="U85" s="30">
        <v>9</v>
      </c>
      <c r="V85" s="30" t="s">
        <v>89</v>
      </c>
      <c r="W85" s="30">
        <v>25</v>
      </c>
      <c r="X85" s="30"/>
      <c r="Y85" s="30">
        <v>7</v>
      </c>
      <c r="Z85" s="30">
        <v>10</v>
      </c>
      <c r="AA85" s="30">
        <v>64.150000000000006</v>
      </c>
      <c r="AB85" s="30">
        <v>35.4</v>
      </c>
      <c r="AC85" s="30"/>
      <c r="AD85" s="32"/>
    </row>
    <row r="86" spans="21:30">
      <c r="U86" s="30">
        <v>9</v>
      </c>
      <c r="V86" s="30" t="s">
        <v>90</v>
      </c>
      <c r="W86" s="30">
        <v>17</v>
      </c>
      <c r="X86" s="30"/>
      <c r="Y86" s="30">
        <v>18</v>
      </c>
      <c r="Z86" s="30">
        <v>6</v>
      </c>
      <c r="AA86" s="30">
        <v>53.57</v>
      </c>
      <c r="AB86" s="30">
        <v>24.3</v>
      </c>
      <c r="AC86" s="30"/>
      <c r="AD86" s="32"/>
    </row>
    <row r="87" spans="21:30">
      <c r="U87" s="30">
        <v>9</v>
      </c>
      <c r="V87" s="30" t="s">
        <v>76</v>
      </c>
      <c r="W87" s="30">
        <v>6</v>
      </c>
      <c r="X87" s="30"/>
      <c r="Y87" s="30">
        <v>31</v>
      </c>
      <c r="Z87" s="30">
        <v>3</v>
      </c>
      <c r="AA87" s="30">
        <v>26.51</v>
      </c>
      <c r="AB87" s="30">
        <v>16.21</v>
      </c>
      <c r="AC87" s="30"/>
      <c r="AD87" s="32"/>
    </row>
    <row r="88" spans="21:30">
      <c r="U88" s="30">
        <v>9</v>
      </c>
      <c r="V88" s="30" t="s">
        <v>86</v>
      </c>
      <c r="W88" s="30">
        <v>7</v>
      </c>
      <c r="X88" s="30"/>
      <c r="Y88" s="30">
        <v>3</v>
      </c>
      <c r="Z88" s="30">
        <v>6</v>
      </c>
      <c r="AA88" s="30">
        <v>3.36</v>
      </c>
      <c r="AB88" s="30">
        <v>1.5</v>
      </c>
      <c r="AC88" s="30"/>
      <c r="AD88" s="32"/>
    </row>
    <row r="89" spans="21:30">
      <c r="U89" s="30">
        <v>9</v>
      </c>
      <c r="V89" s="30" t="s">
        <v>75</v>
      </c>
      <c r="W89" s="30"/>
      <c r="X89" s="30"/>
      <c r="Y89" s="30">
        <v>1</v>
      </c>
      <c r="Z89" s="30"/>
      <c r="AA89" s="30">
        <v>0.72</v>
      </c>
      <c r="AB89" s="30">
        <v>7.0000000000000007E-2</v>
      </c>
      <c r="AC89" s="31">
        <f>SUM(AB82:AB89)</f>
        <v>167.34</v>
      </c>
      <c r="AD89" s="32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F44" sqref="F44"/>
    </sheetView>
  </sheetViews>
  <sheetFormatPr defaultRowHeight="13.5"/>
  <cols>
    <col min="2" max="2" width="11" customWidth="1"/>
    <col min="3" max="3" width="14.5" customWidth="1"/>
  </cols>
  <sheetData>
    <row r="1" spans="1:5">
      <c r="A1" s="41" t="s">
        <v>156</v>
      </c>
      <c r="B1" s="41"/>
      <c r="C1" s="41" t="s">
        <v>158</v>
      </c>
      <c r="D1" s="41"/>
      <c r="E1" s="41"/>
    </row>
    <row r="2" spans="1:5">
      <c r="A2" s="41"/>
      <c r="B2" s="41"/>
      <c r="C2">
        <v>2018</v>
      </c>
      <c r="D2">
        <v>2019</v>
      </c>
      <c r="E2">
        <v>2020</v>
      </c>
    </row>
    <row r="3" spans="1:5">
      <c r="A3" s="41" t="s">
        <v>155</v>
      </c>
      <c r="B3" s="41"/>
      <c r="C3">
        <v>53.96</v>
      </c>
      <c r="D3">
        <v>65.45</v>
      </c>
      <c r="E3">
        <v>124.2</v>
      </c>
    </row>
    <row r="4" spans="1:5">
      <c r="A4" s="41" t="s">
        <v>51</v>
      </c>
      <c r="B4" s="41"/>
      <c r="C4">
        <v>124.74</v>
      </c>
      <c r="D4">
        <v>108.59</v>
      </c>
      <c r="E4">
        <v>92.81</v>
      </c>
    </row>
    <row r="5" spans="1:5">
      <c r="A5" s="41" t="s">
        <v>157</v>
      </c>
      <c r="B5" s="41"/>
      <c r="C5">
        <v>73.92</v>
      </c>
      <c r="D5">
        <v>49.78</v>
      </c>
      <c r="E5">
        <v>100.16</v>
      </c>
    </row>
    <row r="6" spans="1:5">
      <c r="A6" s="41" t="s">
        <v>68</v>
      </c>
      <c r="B6" s="41"/>
      <c r="C6">
        <v>107.2</v>
      </c>
      <c r="D6">
        <v>96.82</v>
      </c>
      <c r="E6">
        <v>61.79</v>
      </c>
    </row>
  </sheetData>
  <mergeCells count="6">
    <mergeCell ref="A6:B6"/>
    <mergeCell ref="A1:B2"/>
    <mergeCell ref="C1:E1"/>
    <mergeCell ref="A3:B3"/>
    <mergeCell ref="A4:B4"/>
    <mergeCell ref="A5:B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2018年</vt:lpstr>
      <vt:lpstr>2019年</vt:lpstr>
      <vt:lpstr>2020年</vt:lpstr>
      <vt:lpstr>不同年份平均生物量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2022-08-30T15:13:52Z</dcterms:modified>
</cp:coreProperties>
</file>