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750"/>
  </bookViews>
  <sheets>
    <sheet name="比例表 2014.07-2015.06" sheetId="8" r:id="rId1"/>
    <sheet name="Sheet2" sheetId="6" r:id="rId2"/>
  </sheets>
  <calcPr calcId="152511"/>
</workbook>
</file>

<file path=xl/calcChain.xml><?xml version="1.0" encoding="utf-8"?>
<calcChain xmlns="http://schemas.openxmlformats.org/spreadsheetml/2006/main">
  <c r="P12" i="8" l="1"/>
  <c r="K12" i="8"/>
  <c r="O12" i="8"/>
  <c r="K5" i="8"/>
  <c r="I12" i="8"/>
  <c r="N5" i="8"/>
  <c r="M5" i="8"/>
  <c r="O16" i="8"/>
  <c r="O8" i="8"/>
  <c r="O5" i="8"/>
  <c r="L16" i="8"/>
  <c r="K16" i="8"/>
  <c r="J16" i="8"/>
  <c r="H14" i="8" s="1"/>
  <c r="I16" i="8"/>
  <c r="G14" i="8"/>
  <c r="F14" i="8" s="1"/>
  <c r="L12" i="8"/>
  <c r="G10" i="8"/>
  <c r="F10" i="8" s="1"/>
  <c r="J12" i="8"/>
  <c r="H10" i="8" s="1"/>
  <c r="P8" i="8"/>
  <c r="L8" i="8"/>
  <c r="K8" i="8"/>
  <c r="J8" i="8"/>
  <c r="H6" i="8"/>
  <c r="I8" i="8"/>
  <c r="P5" i="8"/>
  <c r="L5" i="8"/>
  <c r="J5" i="8"/>
  <c r="H4" i="8" s="1"/>
  <c r="I5" i="8"/>
  <c r="G4" i="8" s="1"/>
  <c r="F4" i="8" s="1"/>
  <c r="E4" i="8"/>
  <c r="G6" i="8"/>
  <c r="F6" i="8" s="1"/>
</calcChain>
</file>

<file path=xl/sharedStrings.xml><?xml version="1.0" encoding="utf-8"?>
<sst xmlns="http://schemas.openxmlformats.org/spreadsheetml/2006/main" count="75" uniqueCount="45">
  <si>
    <t>个人
比例8%</t>
  </si>
  <si>
    <t>个人
比例2%</t>
  </si>
  <si>
    <t>医疗保险
缴交基数（包括地方补充医疗）</t>
  </si>
  <si>
    <t>失业保险
缴交基数</t>
  </si>
  <si>
    <t>工伤保险
缴交基数</t>
  </si>
  <si>
    <t>生育保险
缴交基数</t>
  </si>
  <si>
    <t>公司
比例0.5%</t>
  </si>
  <si>
    <t>最低基数</t>
  </si>
  <si>
    <t>社平60%</t>
  </si>
  <si>
    <t>社平工资</t>
  </si>
  <si>
    <t>社平300%</t>
  </si>
  <si>
    <t>缴费类别</t>
    <phoneticPr fontId="1" type="noConversion"/>
  </si>
  <si>
    <t>个人
比例0.2%</t>
    <phoneticPr fontId="1" type="noConversion"/>
  </si>
  <si>
    <t>公司
比例0.2%</t>
    <phoneticPr fontId="1" type="noConversion"/>
  </si>
  <si>
    <t>公司比例0.4%</t>
    <phoneticPr fontId="1" type="noConversion"/>
  </si>
  <si>
    <t>无</t>
    <phoneticPr fontId="1" type="noConversion"/>
  </si>
  <si>
    <t>公司
比例13%</t>
    <phoneticPr fontId="1" type="noConversion"/>
  </si>
  <si>
    <t>公司
比例14%</t>
    <phoneticPr fontId="1" type="noConversion"/>
  </si>
  <si>
    <t>公司
比例2%</t>
    <phoneticPr fontId="1" type="noConversion"/>
  </si>
  <si>
    <t>个人
比例1%</t>
    <phoneticPr fontId="1" type="noConversion"/>
  </si>
  <si>
    <t>养老保险
缴交基数(包括地方补充养老)</t>
    <phoneticPr fontId="1" type="noConversion"/>
  </si>
  <si>
    <t>同上</t>
    <phoneticPr fontId="1" type="noConversion"/>
  </si>
  <si>
    <t>公司
比例6.2%</t>
    <phoneticPr fontId="1" type="noConversion"/>
  </si>
  <si>
    <r>
      <t>公司
比例6.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%</t>
    </r>
    <phoneticPr fontId="1" type="noConversion"/>
  </si>
  <si>
    <r>
      <t>公司
比例0</t>
    </r>
    <r>
      <rPr>
        <sz val="9"/>
        <color indexed="8"/>
        <rFont val="宋体"/>
        <charset val="134"/>
      </rPr>
      <t>.6</t>
    </r>
    <r>
      <rPr>
        <sz val="9"/>
        <color indexed="8"/>
        <rFont val="宋体"/>
        <charset val="134"/>
      </rPr>
      <t>%</t>
    </r>
    <phoneticPr fontId="1" type="noConversion"/>
  </si>
  <si>
    <t>个人
比例0.1%</t>
    <phoneticPr fontId="1" type="noConversion"/>
  </si>
  <si>
    <t>公司
比例0.45%</t>
    <phoneticPr fontId="1" type="noConversion"/>
  </si>
  <si>
    <t>公司合计
（基数1808）</t>
  </si>
  <si>
    <t>个人合计（基数1808）</t>
  </si>
  <si>
    <t>下限
（最低工资：1808元）</t>
  </si>
  <si>
    <t>最低工资1808元</t>
  </si>
  <si>
    <t>下限
（以本人实际参保工资，最低缴费工资1808元）</t>
  </si>
  <si>
    <t>合计</t>
    <phoneticPr fontId="1" type="noConversion"/>
  </si>
  <si>
    <t>非深圳户籍参加一档（原综合）医疗保险</t>
    <phoneticPr fontId="1" type="noConversion"/>
  </si>
  <si>
    <t>非深圳户籍参加二档（原住院）医疗保险</t>
    <phoneticPr fontId="1" type="noConversion"/>
  </si>
  <si>
    <t>非深圳户籍参加三档（原农民工）医疗保险</t>
    <phoneticPr fontId="1" type="noConversion"/>
  </si>
  <si>
    <t>残疾人保障金</t>
    <phoneticPr fontId="1" type="noConversion"/>
  </si>
  <si>
    <t>社平工资
0.4%</t>
    <phoneticPr fontId="1" type="noConversion"/>
  </si>
  <si>
    <t>按平均工资为缴费基数(公司承担费用）</t>
    <phoneticPr fontId="1" type="noConversion"/>
  </si>
  <si>
    <t>深圳户籍（一档）</t>
    <phoneticPr fontId="1" type="noConversion"/>
  </si>
  <si>
    <t>2014年度深圳市社会保险缴费基数比例表（2014.07调整）</t>
    <phoneticPr fontId="1" type="noConversion"/>
  </si>
  <si>
    <t>（社平工资：5218元）</t>
  </si>
  <si>
    <t>（社平工资：
5218元）</t>
  </si>
  <si>
    <t>下限
（社平工资60%：3131元）</t>
  </si>
  <si>
    <t>下限（社平工资60%：3131元）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</si>
</sst>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1" x14ac:knownFonts="1">
    <font>
      <sz val="12"/>
      <name val="宋体"/>
      <charset val="134"/>
    </font>
    <font>
      <sz val="9"/>
      <name val="宋体"/>
      <charset val="134"/>
    </font>
    <font>
      <sz val="8"/>
      <name val="宋体"/>
      <charset val="134"/>
    </font>
    <font>
      <sz val="8"/>
      <color indexed="8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b/>
      <sz val="9"/>
      <color indexed="8"/>
      <name val="宋体"/>
      <charset val="134"/>
    </font>
    <font>
      <b/>
      <sz val="18"/>
      <color indexed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6" fontId="4" fillId="2" borderId="5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176" fontId="4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18</xdr:row>
      <xdr:rowOff>95250</xdr:rowOff>
    </xdr:from>
    <xdr:to>
      <xdr:col>13</xdr:col>
      <xdr:colOff>227788</xdr:colOff>
      <xdr:row>31</xdr:row>
      <xdr:rowOff>47414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819900"/>
          <a:ext cx="6495238" cy="1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28" sqref="P28"/>
    </sheetView>
  </sheetViews>
  <sheetFormatPr defaultRowHeight="10.5" x14ac:dyDescent="0.15"/>
  <cols>
    <col min="1" max="1" width="7.5" style="1" customWidth="1"/>
    <col min="2" max="2" width="4.125" style="1" customWidth="1"/>
    <col min="3" max="3" width="4.25" style="1" customWidth="1"/>
    <col min="4" max="4" width="4.125" style="1" customWidth="1"/>
    <col min="5" max="5" width="5.25" style="1" customWidth="1"/>
    <col min="6" max="6" width="6" style="1" customWidth="1"/>
    <col min="7" max="8" width="5.875" style="1" customWidth="1"/>
    <col min="9" max="9" width="6.625" style="1" customWidth="1"/>
    <col min="10" max="10" width="9.125" style="1" customWidth="1"/>
    <col min="11" max="11" width="8.125" style="1" customWidth="1"/>
    <col min="12" max="12" width="9.875" style="1" customWidth="1"/>
    <col min="13" max="13" width="6.75" style="1" customWidth="1"/>
    <col min="14" max="14" width="7.625" style="1" customWidth="1"/>
    <col min="15" max="15" width="11.5" style="1" customWidth="1"/>
    <col min="16" max="16" width="13.25" style="1" customWidth="1"/>
    <col min="17" max="17" width="12.625" style="1" customWidth="1"/>
    <col min="18" max="16384" width="9" style="1"/>
  </cols>
  <sheetData>
    <row r="1" spans="1:17" ht="31.5" customHeight="1" x14ac:dyDescent="0.15">
      <c r="A1" s="25" t="s">
        <v>40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4.5" customHeight="1" x14ac:dyDescent="0.15">
      <c r="A2" s="2" t="s">
        <v>11</v>
      </c>
      <c r="B2" s="19" t="s">
        <v>7</v>
      </c>
      <c r="C2" s="19" t="s">
        <v>8</v>
      </c>
      <c r="D2" s="19" t="s">
        <v>9</v>
      </c>
      <c r="E2" s="19" t="s">
        <v>10</v>
      </c>
      <c r="F2" s="13" t="s">
        <v>32</v>
      </c>
      <c r="G2" s="26" t="s">
        <v>27</v>
      </c>
      <c r="H2" s="26" t="s">
        <v>28</v>
      </c>
      <c r="I2" s="19" t="s">
        <v>20</v>
      </c>
      <c r="J2" s="19"/>
      <c r="K2" s="19" t="s">
        <v>2</v>
      </c>
      <c r="L2" s="19"/>
      <c r="M2" s="11" t="s">
        <v>3</v>
      </c>
      <c r="N2" s="12"/>
      <c r="O2" s="2" t="s">
        <v>4</v>
      </c>
      <c r="P2" s="2" t="s">
        <v>5</v>
      </c>
      <c r="Q2" s="2" t="s">
        <v>36</v>
      </c>
    </row>
    <row r="3" spans="1:17" ht="67.5" customHeight="1" x14ac:dyDescent="0.15">
      <c r="A3" s="27" t="s">
        <v>39</v>
      </c>
      <c r="B3" s="19"/>
      <c r="C3" s="19"/>
      <c r="D3" s="19"/>
      <c r="E3" s="19"/>
      <c r="F3" s="14"/>
      <c r="G3" s="19"/>
      <c r="H3" s="19"/>
      <c r="I3" s="24" t="s">
        <v>29</v>
      </c>
      <c r="J3" s="19"/>
      <c r="K3" s="19" t="s">
        <v>43</v>
      </c>
      <c r="L3" s="19"/>
      <c r="M3" s="20" t="s">
        <v>30</v>
      </c>
      <c r="N3" s="12"/>
      <c r="O3" s="3" t="s">
        <v>31</v>
      </c>
      <c r="P3" s="2" t="s">
        <v>44</v>
      </c>
      <c r="Q3" s="2" t="s">
        <v>38</v>
      </c>
    </row>
    <row r="4" spans="1:17" ht="35.25" customHeight="1" x14ac:dyDescent="0.15">
      <c r="A4" s="27"/>
      <c r="B4" s="19">
        <v>1808</v>
      </c>
      <c r="C4" s="19">
        <v>3131</v>
      </c>
      <c r="D4" s="19">
        <v>5218</v>
      </c>
      <c r="E4" s="19">
        <f>D4*3</f>
        <v>15654</v>
      </c>
      <c r="F4" s="15">
        <f>SUM(G4:H5)</f>
        <v>752.49900000000014</v>
      </c>
      <c r="G4" s="21">
        <f>SUM(I5+K5+M5+O5+P5+Q5)</f>
        <v>527.15900000000011</v>
      </c>
      <c r="H4" s="21">
        <f>J5+L5+N5</f>
        <v>225.34000000000003</v>
      </c>
      <c r="I4" s="2" t="s">
        <v>17</v>
      </c>
      <c r="J4" s="2" t="s">
        <v>0</v>
      </c>
      <c r="K4" s="2" t="s">
        <v>22</v>
      </c>
      <c r="L4" s="2" t="s">
        <v>1</v>
      </c>
      <c r="M4" s="2" t="s">
        <v>18</v>
      </c>
      <c r="N4" s="2" t="s">
        <v>19</v>
      </c>
      <c r="O4" s="2" t="s">
        <v>14</v>
      </c>
      <c r="P4" s="2" t="s">
        <v>6</v>
      </c>
      <c r="Q4" s="2" t="s">
        <v>37</v>
      </c>
    </row>
    <row r="5" spans="1:17" ht="18" customHeight="1" x14ac:dyDescent="0.15">
      <c r="A5" s="27"/>
      <c r="B5" s="19"/>
      <c r="C5" s="19"/>
      <c r="D5" s="19"/>
      <c r="E5" s="19"/>
      <c r="F5" s="16"/>
      <c r="G5" s="19"/>
      <c r="H5" s="19"/>
      <c r="I5" s="4">
        <f>B4*14%</f>
        <v>253.12000000000003</v>
      </c>
      <c r="J5" s="4">
        <f>B4*8%</f>
        <v>144.64000000000001</v>
      </c>
      <c r="K5" s="4">
        <f>C4*6.2%</f>
        <v>194.12199999999999</v>
      </c>
      <c r="L5" s="4">
        <f>C4*2%</f>
        <v>62.620000000000005</v>
      </c>
      <c r="M5" s="4">
        <f>B4*2%</f>
        <v>36.160000000000004</v>
      </c>
      <c r="N5" s="4">
        <f>B4*1%</f>
        <v>18.080000000000002</v>
      </c>
      <c r="O5" s="4">
        <f>1808*0.4%</f>
        <v>7.2320000000000002</v>
      </c>
      <c r="P5" s="4">
        <f>C4*0.5%</f>
        <v>15.655000000000001</v>
      </c>
      <c r="Q5" s="4">
        <v>20.87</v>
      </c>
    </row>
    <row r="6" spans="1:17" ht="67.5" customHeight="1" x14ac:dyDescent="0.15">
      <c r="A6" s="27" t="s">
        <v>33</v>
      </c>
      <c r="B6" s="28">
        <v>1808</v>
      </c>
      <c r="C6" s="28">
        <v>3131</v>
      </c>
      <c r="D6" s="28">
        <v>5218</v>
      </c>
      <c r="E6" s="28">
        <v>15654</v>
      </c>
      <c r="F6" s="17">
        <f>SUM(G6:H8)</f>
        <v>734.4190000000001</v>
      </c>
      <c r="G6" s="17">
        <f>I8+K8+M8+O8+P8+Q8</f>
        <v>509.07900000000006</v>
      </c>
      <c r="H6" s="17">
        <f>J8+L8+N8</f>
        <v>225.34000000000003</v>
      </c>
      <c r="I6" s="24" t="s">
        <v>29</v>
      </c>
      <c r="J6" s="19"/>
      <c r="K6" s="19" t="s">
        <v>43</v>
      </c>
      <c r="L6" s="19"/>
      <c r="M6" s="20" t="s">
        <v>30</v>
      </c>
      <c r="N6" s="12"/>
      <c r="O6" s="3" t="s">
        <v>31</v>
      </c>
      <c r="P6" s="5" t="s">
        <v>44</v>
      </c>
      <c r="Q6" s="28" t="s">
        <v>21</v>
      </c>
    </row>
    <row r="7" spans="1:17" ht="33" customHeight="1" x14ac:dyDescent="0.15">
      <c r="A7" s="27"/>
      <c r="B7" s="18"/>
      <c r="C7" s="18"/>
      <c r="D7" s="18"/>
      <c r="E7" s="18"/>
      <c r="F7" s="18"/>
      <c r="G7" s="22"/>
      <c r="H7" s="22"/>
      <c r="I7" s="2" t="s">
        <v>16</v>
      </c>
      <c r="J7" s="2" t="s">
        <v>0</v>
      </c>
      <c r="K7" s="2" t="s">
        <v>23</v>
      </c>
      <c r="L7" s="2" t="s">
        <v>1</v>
      </c>
      <c r="M7" s="2" t="s">
        <v>18</v>
      </c>
      <c r="N7" s="2" t="s">
        <v>19</v>
      </c>
      <c r="O7" s="2" t="s">
        <v>14</v>
      </c>
      <c r="P7" s="2" t="s">
        <v>6</v>
      </c>
      <c r="Q7" s="16"/>
    </row>
    <row r="8" spans="1:17" ht="16.5" customHeight="1" x14ac:dyDescent="0.15">
      <c r="A8" s="27"/>
      <c r="B8" s="16"/>
      <c r="C8" s="16"/>
      <c r="D8" s="16"/>
      <c r="E8" s="16"/>
      <c r="F8" s="16"/>
      <c r="G8" s="23"/>
      <c r="H8" s="23"/>
      <c r="I8" s="6">
        <f>B6*13%</f>
        <v>235.04000000000002</v>
      </c>
      <c r="J8" s="6">
        <f>B6*8%</f>
        <v>144.64000000000001</v>
      </c>
      <c r="K8" s="4">
        <f>C6*6.2%</f>
        <v>194.12199999999999</v>
      </c>
      <c r="L8" s="6">
        <f>C6*2%</f>
        <v>62.620000000000005</v>
      </c>
      <c r="M8" s="4">
        <v>36.160000000000004</v>
      </c>
      <c r="N8" s="4">
        <v>18.080000000000002</v>
      </c>
      <c r="O8" s="4">
        <f>1808*0.4%</f>
        <v>7.2320000000000002</v>
      </c>
      <c r="P8" s="6">
        <f>C6*0.5%</f>
        <v>15.655000000000001</v>
      </c>
      <c r="Q8" s="4">
        <v>20.87</v>
      </c>
    </row>
    <row r="9" spans="1:17" ht="3" hidden="1" customHeight="1" x14ac:dyDescent="0.15">
      <c r="A9" s="1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7"/>
    </row>
    <row r="10" spans="1:17" ht="70.5" customHeight="1" x14ac:dyDescent="0.15">
      <c r="A10" s="27" t="s">
        <v>34</v>
      </c>
      <c r="B10" s="28">
        <v>1808</v>
      </c>
      <c r="C10" s="28">
        <v>3131</v>
      </c>
      <c r="D10" s="28">
        <v>5218</v>
      </c>
      <c r="E10" s="28">
        <v>15654</v>
      </c>
      <c r="F10" s="17">
        <f>SUM(G10:H12)</f>
        <v>514.20200000000011</v>
      </c>
      <c r="G10" s="17">
        <f>I12+K12+M12+O12+P12+Q12</f>
        <v>341.04600000000005</v>
      </c>
      <c r="H10" s="17">
        <f>J12+L12+N12</f>
        <v>173.15600000000003</v>
      </c>
      <c r="I10" s="24" t="s">
        <v>29</v>
      </c>
      <c r="J10" s="19"/>
      <c r="K10" s="19" t="s">
        <v>41</v>
      </c>
      <c r="L10" s="19"/>
      <c r="M10" s="20" t="s">
        <v>30</v>
      </c>
      <c r="N10" s="12"/>
      <c r="O10" s="3" t="s">
        <v>31</v>
      </c>
      <c r="P10" s="2" t="s">
        <v>42</v>
      </c>
      <c r="Q10" s="28">
        <v>20.87</v>
      </c>
    </row>
    <row r="11" spans="1:17" ht="23.25" customHeight="1" x14ac:dyDescent="0.15">
      <c r="A11" s="27"/>
      <c r="B11" s="18"/>
      <c r="C11" s="18"/>
      <c r="D11" s="18"/>
      <c r="E11" s="18"/>
      <c r="F11" s="18"/>
      <c r="G11" s="22"/>
      <c r="H11" s="22"/>
      <c r="I11" s="2" t="s">
        <v>16</v>
      </c>
      <c r="J11" s="2" t="s">
        <v>0</v>
      </c>
      <c r="K11" s="2" t="s">
        <v>24</v>
      </c>
      <c r="L11" s="2" t="s">
        <v>12</v>
      </c>
      <c r="M11" s="2" t="s">
        <v>18</v>
      </c>
      <c r="N11" s="2" t="s">
        <v>19</v>
      </c>
      <c r="O11" s="2" t="s">
        <v>14</v>
      </c>
      <c r="P11" s="2" t="s">
        <v>13</v>
      </c>
      <c r="Q11" s="16"/>
    </row>
    <row r="12" spans="1:17" ht="13.5" customHeight="1" x14ac:dyDescent="0.15">
      <c r="A12" s="27"/>
      <c r="B12" s="16"/>
      <c r="C12" s="16"/>
      <c r="D12" s="16"/>
      <c r="E12" s="16"/>
      <c r="F12" s="16"/>
      <c r="G12" s="23"/>
      <c r="H12" s="23"/>
      <c r="I12" s="6">
        <f>B10*13%</f>
        <v>235.04000000000002</v>
      </c>
      <c r="J12" s="6">
        <f>B10*8%</f>
        <v>144.64000000000001</v>
      </c>
      <c r="K12" s="8">
        <f>D10*0.6%</f>
        <v>31.308</v>
      </c>
      <c r="L12" s="8">
        <f>D10*0.2%</f>
        <v>10.436</v>
      </c>
      <c r="M12" s="4">
        <v>36.160000000000004</v>
      </c>
      <c r="N12" s="4">
        <v>18.080000000000002</v>
      </c>
      <c r="O12" s="4">
        <f>1808*0.4%</f>
        <v>7.2320000000000002</v>
      </c>
      <c r="P12" s="6">
        <f>D10*0.2%</f>
        <v>10.436</v>
      </c>
      <c r="Q12" s="4">
        <v>20.87</v>
      </c>
    </row>
    <row r="13" spans="1:17" ht="1.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7"/>
    </row>
    <row r="14" spans="1:17" ht="56.25" customHeight="1" x14ac:dyDescent="0.15">
      <c r="A14" s="27" t="s">
        <v>35</v>
      </c>
      <c r="B14" s="28">
        <v>1808</v>
      </c>
      <c r="C14" s="28">
        <v>3131</v>
      </c>
      <c r="D14" s="28">
        <v>5218</v>
      </c>
      <c r="E14" s="28">
        <v>15654</v>
      </c>
      <c r="F14" s="17">
        <f>SUM(G14:H16)</f>
        <v>490.72100000000012</v>
      </c>
      <c r="G14" s="17">
        <f>I16+K16+M16+O16+Q16</f>
        <v>322.78300000000007</v>
      </c>
      <c r="H14" s="17">
        <f>J16+L16+N16</f>
        <v>167.93800000000002</v>
      </c>
      <c r="I14" s="24" t="s">
        <v>29</v>
      </c>
      <c r="J14" s="19"/>
      <c r="K14" s="19" t="s">
        <v>41</v>
      </c>
      <c r="L14" s="19"/>
      <c r="M14" s="20" t="s">
        <v>30</v>
      </c>
      <c r="N14" s="12"/>
      <c r="O14" s="3" t="s">
        <v>31</v>
      </c>
      <c r="P14" s="2" t="s">
        <v>15</v>
      </c>
      <c r="Q14" s="28" t="s">
        <v>21</v>
      </c>
    </row>
    <row r="15" spans="1:17" ht="22.5" x14ac:dyDescent="0.15">
      <c r="A15" s="27"/>
      <c r="B15" s="18"/>
      <c r="C15" s="18"/>
      <c r="D15" s="18"/>
      <c r="E15" s="18"/>
      <c r="F15" s="18"/>
      <c r="G15" s="22"/>
      <c r="H15" s="18"/>
      <c r="I15" s="2" t="s">
        <v>16</v>
      </c>
      <c r="J15" s="2" t="s">
        <v>0</v>
      </c>
      <c r="K15" s="2" t="s">
        <v>26</v>
      </c>
      <c r="L15" s="2" t="s">
        <v>25</v>
      </c>
      <c r="M15" s="2" t="s">
        <v>18</v>
      </c>
      <c r="N15" s="2" t="s">
        <v>19</v>
      </c>
      <c r="O15" s="2" t="s">
        <v>14</v>
      </c>
      <c r="P15" s="2" t="s">
        <v>15</v>
      </c>
      <c r="Q15" s="16"/>
    </row>
    <row r="16" spans="1:17" ht="17.25" customHeight="1" x14ac:dyDescent="0.15">
      <c r="A16" s="27"/>
      <c r="B16" s="16"/>
      <c r="C16" s="16"/>
      <c r="D16" s="16"/>
      <c r="E16" s="16"/>
      <c r="F16" s="16"/>
      <c r="G16" s="23"/>
      <c r="H16" s="16"/>
      <c r="I16" s="6">
        <f>B14*13%</f>
        <v>235.04000000000002</v>
      </c>
      <c r="J16" s="6">
        <f>B14*8%</f>
        <v>144.64000000000001</v>
      </c>
      <c r="K16" s="10">
        <f>D14*0.45%</f>
        <v>23.481000000000002</v>
      </c>
      <c r="L16" s="10">
        <f>D14*0.1%</f>
        <v>5.218</v>
      </c>
      <c r="M16" s="4">
        <v>36.160000000000004</v>
      </c>
      <c r="N16" s="4">
        <v>18.080000000000002</v>
      </c>
      <c r="O16" s="4">
        <f>1808*0.4%</f>
        <v>7.2320000000000002</v>
      </c>
      <c r="P16" s="2">
        <v>0</v>
      </c>
      <c r="Q16" s="4">
        <v>20.87</v>
      </c>
    </row>
  </sheetData>
  <mergeCells count="59">
    <mergeCell ref="K14:L14"/>
    <mergeCell ref="M14:N14"/>
    <mergeCell ref="Q14:Q15"/>
    <mergeCell ref="K10:L10"/>
    <mergeCell ref="M10:N10"/>
    <mergeCell ref="Q10:Q11"/>
    <mergeCell ref="A14:A16"/>
    <mergeCell ref="B14:B16"/>
    <mergeCell ref="C14:C16"/>
    <mergeCell ref="D14:D16"/>
    <mergeCell ref="A10:A12"/>
    <mergeCell ref="B10:B12"/>
    <mergeCell ref="C10:C12"/>
    <mergeCell ref="D10:D12"/>
    <mergeCell ref="E10:E12"/>
    <mergeCell ref="G10:G12"/>
    <mergeCell ref="H10:H12"/>
    <mergeCell ref="E14:E16"/>
    <mergeCell ref="Q6:Q7"/>
    <mergeCell ref="A9:P9"/>
    <mergeCell ref="A6:A8"/>
    <mergeCell ref="B6:B8"/>
    <mergeCell ref="C6:C8"/>
    <mergeCell ref="D6:D8"/>
    <mergeCell ref="I10:J10"/>
    <mergeCell ref="G14:G16"/>
    <mergeCell ref="I14:J14"/>
    <mergeCell ref="F10:F12"/>
    <mergeCell ref="F14:F16"/>
    <mergeCell ref="H14:H16"/>
    <mergeCell ref="E6:E8"/>
    <mergeCell ref="G6:G8"/>
    <mergeCell ref="I3:J3"/>
    <mergeCell ref="K3:L3"/>
    <mergeCell ref="M3:N3"/>
    <mergeCell ref="E4:E5"/>
    <mergeCell ref="A1:Q1"/>
    <mergeCell ref="B2:B3"/>
    <mergeCell ref="C2:C3"/>
    <mergeCell ref="D2:D3"/>
    <mergeCell ref="E2:E3"/>
    <mergeCell ref="G2:G3"/>
    <mergeCell ref="H2:H3"/>
    <mergeCell ref="I2:J2"/>
    <mergeCell ref="A3:A5"/>
    <mergeCell ref="B4:B5"/>
    <mergeCell ref="C4:C5"/>
    <mergeCell ref="D4:D5"/>
    <mergeCell ref="M2:N2"/>
    <mergeCell ref="F2:F3"/>
    <mergeCell ref="F4:F5"/>
    <mergeCell ref="F6:F8"/>
    <mergeCell ref="K6:L6"/>
    <mergeCell ref="M6:N6"/>
    <mergeCell ref="G4:G5"/>
    <mergeCell ref="H4:H5"/>
    <mergeCell ref="H6:H8"/>
    <mergeCell ref="I6:J6"/>
    <mergeCell ref="K2:L2"/>
  </mergeCells>
  <phoneticPr fontId="1" type="noConversion"/>
  <printOptions horizontalCentered="1" verticalCentered="1"/>
  <pageMargins left="0.16" right="7.874015748031496E-2" top="0.2" bottom="0" header="0.2" footer="0.24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defaultRowHeight="14.25" x14ac:dyDescent="0.1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比例表 2014.07-2015.06</vt:lpstr>
      <vt:lpstr>Sheet2</vt:lpstr>
    </vt:vector>
  </TitlesOfParts>
  <Company>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tangxy</dc:creator>
  <cp:lastModifiedBy>Administrator</cp:lastModifiedBy>
  <cp:lastPrinted>2013-11-21T06:46:05Z</cp:lastPrinted>
  <dcterms:created xsi:type="dcterms:W3CDTF">2009-02-18T06:13:34Z</dcterms:created>
  <dcterms:modified xsi:type="dcterms:W3CDTF">2017-01-13T02:57:57Z</dcterms:modified>
</cp:coreProperties>
</file>