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8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<sst xmlns="http://schemas.openxmlformats.org/spreadsheetml/2006/main" count="44">
  <si>
    <t>十进制(D)
0-9</t>
  </si>
  <si>
    <t>二进制(B)
0,1</t>
  </si>
  <si>
    <t>八进制(O)
0-7</t>
  </si>
  <si>
    <t>十六进制(H)
0-9，A-F</t>
  </si>
  <si>
    <t>列下列十六进制数的后一个</t>
  </si>
  <si>
    <t>AA</t>
  </si>
  <si>
    <t>A9</t>
  </si>
  <si>
    <t>9A</t>
  </si>
  <si>
    <t>FA</t>
  </si>
  <si>
    <t>AF</t>
  </si>
  <si>
    <t>9F</t>
  </si>
  <si>
    <t>F9</t>
  </si>
  <si>
    <t>FF</t>
  </si>
  <si>
    <t>AB</t>
  </si>
  <si>
    <t>9B</t>
  </si>
  <si>
    <t>FB</t>
  </si>
  <si>
    <t>B0</t>
  </si>
  <si>
    <t>A0</t>
  </si>
  <si>
    <t>110110111(B)=?(D)</t>
  </si>
  <si>
    <t>1746(O)=?(D)</t>
  </si>
  <si>
    <t>A</t>
  </si>
  <si>
    <t>2B.05(H)=?(D)</t>
  </si>
  <si>
    <t>B</t>
  </si>
  <si>
    <t>C</t>
  </si>
  <si>
    <t>D</t>
  </si>
  <si>
    <t>100=?(B)=?(O)=?(H)</t>
  </si>
  <si>
    <t>0.71875=?(B)=?（O)</t>
  </si>
  <si>
    <t>11011.0101B=?(D)=?(O)=?(H)</t>
  </si>
  <si>
    <t>E</t>
  </si>
  <si>
    <t>27.3125(D)</t>
  </si>
  <si>
    <t>F</t>
  </si>
  <si>
    <t>144(O)</t>
  </si>
  <si>
    <t>0.10111(B)</t>
  </si>
  <si>
    <t>33.24(O)</t>
  </si>
  <si>
    <t>1100100(B)</t>
  </si>
  <si>
    <t>0.56(O)</t>
  </si>
  <si>
    <t>1B</t>
  </si>
  <si>
    <t>0.B8(H)</t>
  </si>
  <si>
    <t>1B.5(H)</t>
  </si>
  <si>
    <t>64(H)</t>
  </si>
  <si>
    <t>255=?(B)=?(O)=?(H)</t>
  </si>
  <si>
    <t>11111111(B)</t>
  </si>
  <si>
    <t>377(O)</t>
  </si>
  <si>
    <t>FF(H)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</si>
</sst>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11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1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30" borderId="18" applyNumberFormat="0" applyAlignment="0" applyProtection="0">
      <alignment vertical="center"/>
    </xf>
    <xf numFmtId="0" fontId="20" fillId="30" borderId="13" applyNumberFormat="0" applyAlignment="0" applyProtection="0">
      <alignment vertical="center"/>
    </xf>
    <xf numFmtId="0" fontId="5" fillId="6" borderId="12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5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3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tabSelected="1" topLeftCell="A22" workbookViewId="0">
      <selection activeCell="C41" sqref="C41"/>
    </sheetView>
  </sheetViews>
  <sheetFormatPr defaultColWidth="9" defaultRowHeight="13.5"/>
  <cols>
    <col min="4" max="4" width="10.5" customWidth="1"/>
    <col min="6" max="6" width="12.625"/>
    <col min="11" max="11" width="11.5" customWidth="1"/>
    <col min="15" max="15" width="12.625" customWidth="1"/>
    <col min="16" max="16" width="11.5" customWidth="1"/>
  </cols>
  <sheetData>
    <row r="1" ht="40.5" spans="1:4">
      <c r="A1" s="1" t="s">
        <v>0</v>
      </c>
      <c r="B1" s="1" t="s">
        <v>1</v>
      </c>
      <c r="C1" s="1" t="s">
        <v>2</v>
      </c>
      <c r="D1" s="1" t="s">
        <v>3</v>
      </c>
    </row>
    <row r="2" spans="1:8">
      <c r="A2">
        <v>0</v>
      </c>
      <c r="B2">
        <v>0</v>
      </c>
      <c r="C2">
        <v>0</v>
      </c>
      <c r="D2">
        <v>0</v>
      </c>
      <c r="F2" s="2" t="s">
        <v>4</v>
      </c>
      <c r="G2" s="2"/>
      <c r="H2" s="2"/>
    </row>
    <row r="3" spans="1:14">
      <c r="A3">
        <v>1</v>
      </c>
      <c r="B3">
        <v>1</v>
      </c>
      <c r="C3">
        <v>1</v>
      </c>
      <c r="D3">
        <v>1</v>
      </c>
      <c r="F3" s="3" t="s">
        <v>5</v>
      </c>
      <c r="G3" s="3">
        <v>99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</row>
    <row r="4" spans="1:14">
      <c r="A4">
        <v>2</v>
      </c>
      <c r="B4">
        <v>10</v>
      </c>
      <c r="C4">
        <v>2</v>
      </c>
      <c r="D4">
        <v>2</v>
      </c>
      <c r="F4" s="3" t="s">
        <v>13</v>
      </c>
      <c r="G4" s="3" t="s">
        <v>7</v>
      </c>
      <c r="H4" s="3" t="s">
        <v>5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8</v>
      </c>
      <c r="N4" s="3">
        <v>100</v>
      </c>
    </row>
    <row r="5" spans="1:4">
      <c r="A5">
        <v>3</v>
      </c>
      <c r="B5">
        <v>11</v>
      </c>
      <c r="C5">
        <v>3</v>
      </c>
      <c r="D5">
        <v>3</v>
      </c>
    </row>
    <row r="6" spans="1:6">
      <c r="A6">
        <v>4</v>
      </c>
      <c r="B6">
        <v>100</v>
      </c>
      <c r="C6">
        <v>4</v>
      </c>
      <c r="D6">
        <v>4</v>
      </c>
      <c r="F6" t="s">
        <v>18</v>
      </c>
    </row>
    <row r="7" spans="1:6">
      <c r="A7">
        <v>5</v>
      </c>
      <c r="B7">
        <v>101</v>
      </c>
      <c r="C7">
        <v>5</v>
      </c>
      <c r="D7">
        <v>5</v>
      </c>
      <c r="F7">
        <f>1*2^8+2^7+2^5+2^4+2^2+2^1+2^0</f>
        <v>439</v>
      </c>
    </row>
    <row r="8" spans="1:4">
      <c r="A8">
        <v>6</v>
      </c>
      <c r="B8">
        <v>110</v>
      </c>
      <c r="C8">
        <v>6</v>
      </c>
      <c r="D8">
        <v>6</v>
      </c>
    </row>
    <row r="9" spans="1:6">
      <c r="A9">
        <v>7</v>
      </c>
      <c r="B9">
        <v>111</v>
      </c>
      <c r="C9">
        <v>7</v>
      </c>
      <c r="D9">
        <v>7</v>
      </c>
      <c r="F9" t="s">
        <v>19</v>
      </c>
    </row>
    <row r="10" spans="1:6">
      <c r="A10">
        <v>8</v>
      </c>
      <c r="B10">
        <v>1000</v>
      </c>
      <c r="C10">
        <v>10</v>
      </c>
      <c r="D10">
        <v>8</v>
      </c>
      <c r="F10">
        <f>1*8^3+7*8^2+4*8^1+6*8^0</f>
        <v>998</v>
      </c>
    </row>
    <row r="11" spans="1:4">
      <c r="A11">
        <v>9</v>
      </c>
      <c r="B11">
        <v>1001</v>
      </c>
      <c r="C11">
        <v>11</v>
      </c>
      <c r="D11">
        <v>9</v>
      </c>
    </row>
    <row r="12" spans="1:6">
      <c r="A12">
        <v>10</v>
      </c>
      <c r="B12">
        <v>1010</v>
      </c>
      <c r="C12">
        <v>12</v>
      </c>
      <c r="D12" s="3" t="s">
        <v>20</v>
      </c>
      <c r="F12" t="s">
        <v>21</v>
      </c>
    </row>
    <row r="13" spans="1:6">
      <c r="A13">
        <v>11</v>
      </c>
      <c r="B13">
        <v>1011</v>
      </c>
      <c r="C13">
        <v>13</v>
      </c>
      <c r="D13" s="3" t="s">
        <v>22</v>
      </c>
      <c r="F13">
        <f>2*16^1+11*16^0+5*16^-2</f>
        <v>43.01953125</v>
      </c>
    </row>
    <row r="14" spans="1:4">
      <c r="A14">
        <v>12</v>
      </c>
      <c r="B14">
        <v>1100</v>
      </c>
      <c r="C14">
        <v>14</v>
      </c>
      <c r="D14" s="3" t="s">
        <v>23</v>
      </c>
    </row>
    <row r="15" spans="1:13">
      <c r="A15">
        <v>13</v>
      </c>
      <c r="B15">
        <v>1101</v>
      </c>
      <c r="C15">
        <v>15</v>
      </c>
      <c r="D15" s="3" t="s">
        <v>24</v>
      </c>
      <c r="F15" t="s">
        <v>25</v>
      </c>
      <c r="J15" t="s">
        <v>26</v>
      </c>
      <c r="M15" t="s">
        <v>27</v>
      </c>
    </row>
    <row r="16" spans="1:16">
      <c r="A16">
        <v>14</v>
      </c>
      <c r="B16">
        <v>1110</v>
      </c>
      <c r="C16">
        <v>16</v>
      </c>
      <c r="D16" s="3" t="s">
        <v>28</v>
      </c>
      <c r="F16" s="4"/>
      <c r="G16" s="5">
        <f>INT(100/8)</f>
        <v>12</v>
      </c>
      <c r="H16" s="6">
        <f>MOD(100,8)</f>
        <v>4</v>
      </c>
      <c r="J16" s="4">
        <f>0.71875*2</f>
        <v>1.4375</v>
      </c>
      <c r="K16" s="6"/>
      <c r="M16" s="17">
        <f>2^4+2^3+2^1+2^0+2^-2+2^-4</f>
        <v>27.3125</v>
      </c>
      <c r="N16" s="18"/>
      <c r="P16" t="s">
        <v>29</v>
      </c>
    </row>
    <row r="17" spans="1:11">
      <c r="A17">
        <v>15</v>
      </c>
      <c r="B17">
        <v>1111</v>
      </c>
      <c r="C17">
        <v>17</v>
      </c>
      <c r="D17" s="3" t="s">
        <v>30</v>
      </c>
      <c r="F17" s="7" t="s">
        <v>31</v>
      </c>
      <c r="G17">
        <f>INT(12/8)</f>
        <v>1</v>
      </c>
      <c r="H17" s="8">
        <f>MOD(12,8)</f>
        <v>4</v>
      </c>
      <c r="J17" s="7">
        <f>0.4375*2</f>
        <v>0.875</v>
      </c>
      <c r="K17" s="8"/>
    </row>
    <row r="18" spans="1:15">
      <c r="A18">
        <v>16</v>
      </c>
      <c r="B18">
        <v>10000</v>
      </c>
      <c r="C18">
        <v>20</v>
      </c>
      <c r="D18">
        <v>10</v>
      </c>
      <c r="F18" s="9"/>
      <c r="G18" s="10">
        <f>INT(1/8)</f>
        <v>0</v>
      </c>
      <c r="H18" s="11">
        <f>MOD(1,8)</f>
        <v>1</v>
      </c>
      <c r="J18" s="7">
        <f>0.875*2</f>
        <v>1.75</v>
      </c>
      <c r="K18" s="8" t="s">
        <v>32</v>
      </c>
      <c r="M18" s="4">
        <f>INT(27/8)</f>
        <v>3</v>
      </c>
      <c r="N18" s="19">
        <f>MOD(27,8)</f>
        <v>3</v>
      </c>
      <c r="O18">
        <v>33</v>
      </c>
    </row>
    <row r="19" spans="1:14">
      <c r="A19">
        <v>17</v>
      </c>
      <c r="B19">
        <v>10001</v>
      </c>
      <c r="C19">
        <v>21</v>
      </c>
      <c r="D19">
        <v>11</v>
      </c>
      <c r="F19" s="4"/>
      <c r="G19" s="5">
        <f>INT(100/2)</f>
        <v>50</v>
      </c>
      <c r="H19" s="6">
        <f>MOD(100,2)</f>
        <v>0</v>
      </c>
      <c r="J19" s="7">
        <f>0.75*2</f>
        <v>1.5</v>
      </c>
      <c r="K19" s="8"/>
      <c r="M19" s="9">
        <f>INT(3/8)</f>
        <v>0</v>
      </c>
      <c r="N19" s="16">
        <f>MOD(3,8)</f>
        <v>3</v>
      </c>
    </row>
    <row r="20" spans="1:16">
      <c r="A20">
        <v>18</v>
      </c>
      <c r="B20">
        <v>10010</v>
      </c>
      <c r="C20">
        <v>22</v>
      </c>
      <c r="D20">
        <v>12</v>
      </c>
      <c r="F20" s="7"/>
      <c r="G20" s="12">
        <f>INT(50/2)</f>
        <v>25</v>
      </c>
      <c r="H20" s="13">
        <f>MOD(50,2)</f>
        <v>0</v>
      </c>
      <c r="J20" s="9">
        <f>0.5*2</f>
        <v>1</v>
      </c>
      <c r="K20" s="11"/>
      <c r="M20" s="7">
        <f>0.3125*8</f>
        <v>2.5</v>
      </c>
      <c r="N20" s="8"/>
      <c r="P20" t="s">
        <v>33</v>
      </c>
    </row>
    <row r="21" spans="1:15">
      <c r="A21">
        <v>19</v>
      </c>
      <c r="B21">
        <v>10011</v>
      </c>
      <c r="C21">
        <v>23</v>
      </c>
      <c r="D21">
        <v>13</v>
      </c>
      <c r="F21" s="7" t="s">
        <v>34</v>
      </c>
      <c r="G21" s="12">
        <f>INT(25/2)</f>
        <v>12</v>
      </c>
      <c r="H21" s="13">
        <f>MOD(25,2)</f>
        <v>1</v>
      </c>
      <c r="J21" s="7">
        <f>0.71875*8</f>
        <v>5.75</v>
      </c>
      <c r="K21" s="8"/>
      <c r="M21" s="9">
        <f>0.5*8</f>
        <v>4</v>
      </c>
      <c r="N21" s="11"/>
      <c r="O21">
        <v>0.24</v>
      </c>
    </row>
    <row r="22" spans="1:14">
      <c r="A22">
        <v>20</v>
      </c>
      <c r="B22">
        <v>10100</v>
      </c>
      <c r="C22">
        <v>24</v>
      </c>
      <c r="D22">
        <v>14</v>
      </c>
      <c r="F22" s="7"/>
      <c r="G22" s="12">
        <f>INT(12/2)</f>
        <v>6</v>
      </c>
      <c r="H22" s="13">
        <f>MOD(12,2)</f>
        <v>0</v>
      </c>
      <c r="J22" s="9">
        <f>0.75*8</f>
        <v>6</v>
      </c>
      <c r="K22" s="11" t="s">
        <v>35</v>
      </c>
      <c r="M22" s="12"/>
      <c r="N22" s="12"/>
    </row>
    <row r="23" spans="6:15">
      <c r="F23" s="7"/>
      <c r="G23" s="14">
        <f>INT(6/2)</f>
        <v>3</v>
      </c>
      <c r="H23" s="13">
        <f>MOD(6,2)</f>
        <v>0</v>
      </c>
      <c r="J23" s="7">
        <f>0.71875*16</f>
        <v>11.5</v>
      </c>
      <c r="K23" s="8"/>
      <c r="M23" s="4">
        <f>INT(27/16)</f>
        <v>1</v>
      </c>
      <c r="N23" s="19">
        <f>MOD(27,16)</f>
        <v>11</v>
      </c>
      <c r="O23" s="3" t="s">
        <v>36</v>
      </c>
    </row>
    <row r="24" spans="6:16">
      <c r="F24" s="7"/>
      <c r="G24" s="14">
        <f>INT(3/2)</f>
        <v>1</v>
      </c>
      <c r="H24" s="13">
        <f>MOD(3,2)</f>
        <v>1</v>
      </c>
      <c r="J24" s="9">
        <f>0.5*16</f>
        <v>8</v>
      </c>
      <c r="K24" s="11" t="s">
        <v>37</v>
      </c>
      <c r="M24" s="9">
        <f>INT(1/16)</f>
        <v>0</v>
      </c>
      <c r="N24" s="16">
        <f>MOD(1,16)</f>
        <v>1</v>
      </c>
      <c r="P24" t="s">
        <v>38</v>
      </c>
    </row>
    <row r="25" spans="6:15">
      <c r="F25" s="9"/>
      <c r="G25" s="15">
        <f>INT(1/2)</f>
        <v>0</v>
      </c>
      <c r="H25" s="16">
        <f>MOD(1,2)</f>
        <v>1</v>
      </c>
      <c r="M25" s="9">
        <f>0.3125*16</f>
        <v>5</v>
      </c>
      <c r="N25" s="11"/>
      <c r="O25">
        <v>0.5</v>
      </c>
    </row>
    <row r="26" spans="6:8">
      <c r="F26" s="7"/>
      <c r="G26" s="14">
        <f>INT(100/16)</f>
        <v>6</v>
      </c>
      <c r="H26" s="13">
        <f>MOD(100,16)</f>
        <v>4</v>
      </c>
    </row>
    <row r="27" spans="6:13">
      <c r="F27" s="9" t="s">
        <v>39</v>
      </c>
      <c r="G27" s="15">
        <f>INT(6/16)</f>
        <v>0</v>
      </c>
      <c r="H27" s="16">
        <f>MOD(6,16)</f>
        <v>6</v>
      </c>
      <c r="M27" t="s">
        <v>40</v>
      </c>
    </row>
    <row r="28" spans="13:14">
      <c r="M28" s="4">
        <f>INT(255/2)</f>
        <v>127</v>
      </c>
      <c r="N28" s="19">
        <f>MOD(255,2)</f>
        <v>1</v>
      </c>
    </row>
    <row r="29" spans="13:14">
      <c r="M29" s="7">
        <f>INT(127/2)</f>
        <v>63</v>
      </c>
      <c r="N29" s="13">
        <f>MOD(127,2)</f>
        <v>1</v>
      </c>
    </row>
    <row r="30" spans="13:15">
      <c r="M30" s="7">
        <f>INT(63/2)</f>
        <v>31</v>
      </c>
      <c r="N30" s="13">
        <f>MOD(63,2)</f>
        <v>1</v>
      </c>
      <c r="O30" t="s">
        <v>41</v>
      </c>
    </row>
    <row r="31" spans="13:14">
      <c r="M31" s="7">
        <f>INT(31/2)</f>
        <v>15</v>
      </c>
      <c r="N31" s="13">
        <f>MOD(31,2)</f>
        <v>1</v>
      </c>
    </row>
    <row r="32" spans="2:14">
      <c r="B32">
        <f>2^4+2^3+2^0+2^-1+2^-2+2^-3+2^-4</f>
        <v>25.9375</v>
      </c>
      <c r="M32" s="7">
        <f>INT(15/2)</f>
        <v>7</v>
      </c>
      <c r="N32" s="13">
        <f>MOD(15,2)</f>
        <v>1</v>
      </c>
    </row>
    <row r="33" spans="13:14">
      <c r="M33" s="7">
        <f>INT(7/2)</f>
        <v>3</v>
      </c>
      <c r="N33" s="13">
        <f>MOD(7,2)</f>
        <v>1</v>
      </c>
    </row>
    <row r="34" spans="13:14">
      <c r="M34" s="7">
        <f>INT(3/2)</f>
        <v>1</v>
      </c>
      <c r="N34" s="13">
        <f>MOD(3,2)</f>
        <v>1</v>
      </c>
    </row>
    <row r="35" spans="13:14">
      <c r="M35" s="9">
        <f>INT(1/2)</f>
        <v>0</v>
      </c>
      <c r="N35" s="16">
        <f>MOD(1,2)</f>
        <v>1</v>
      </c>
    </row>
    <row r="36" spans="2:2">
      <c r="B36">
        <f>0.9375*8</f>
        <v>7.5</v>
      </c>
    </row>
    <row r="37" spans="13:14">
      <c r="M37" s="4">
        <f>INT(255/8)</f>
        <v>31</v>
      </c>
      <c r="N37" s="19">
        <f>MOD(255,8)</f>
        <v>7</v>
      </c>
    </row>
    <row r="38" spans="2:15">
      <c r="B38">
        <f>INT(201612/16)</f>
        <v>12600</v>
      </c>
      <c r="C38">
        <f>MOD(201612,16)</f>
        <v>12</v>
      </c>
      <c r="M38" s="7">
        <f>INT(31/8)</f>
        <v>3</v>
      </c>
      <c r="N38" s="13">
        <f>MOD(31,8)</f>
        <v>7</v>
      </c>
      <c r="O38" t="s">
        <v>42</v>
      </c>
    </row>
    <row r="39" spans="2:14">
      <c r="B39">
        <f>INT(12600/16)</f>
        <v>787</v>
      </c>
      <c r="C39">
        <f>MOD(12600,16)</f>
        <v>8</v>
      </c>
      <c r="M39" s="9">
        <f>INT(3/8)</f>
        <v>0</v>
      </c>
      <c r="N39" s="16">
        <f>MOD(3,8)</f>
        <v>3</v>
      </c>
    </row>
    <row r="40" spans="2:3">
      <c r="B40">
        <f>INT(787/16)</f>
        <v>49</v>
      </c>
      <c r="C40">
        <f>MOD(787,16)</f>
        <v>3</v>
      </c>
    </row>
    <row r="41" spans="2:15">
      <c r="B41">
        <f>INT(49/16)</f>
        <v>3</v>
      </c>
      <c r="C41">
        <f>MOD(49,16)</f>
        <v>1</v>
      </c>
      <c r="M41" s="4">
        <f>INT(255/16)</f>
        <v>15</v>
      </c>
      <c r="N41" s="19">
        <f>MOD(255,16)</f>
        <v>15</v>
      </c>
      <c r="O41" t="s">
        <v>43</v>
      </c>
    </row>
    <row r="42" spans="13:14">
      <c r="M42" s="9">
        <f>INT(15/16)</f>
        <v>0</v>
      </c>
      <c r="N42" s="16">
        <f>MOD(15,16)</f>
        <v>15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51testing</cp:lastModifiedBy>
  <dcterms:created xsi:type="dcterms:W3CDTF">2019-10-23T05:58:00Z</dcterms:created>
  <dcterms:modified xsi:type="dcterms:W3CDTF">2019-10-24T01:07:23Z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